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30" yWindow="120" windowWidth="26505" windowHeight="12735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25725"/>
</workbook>
</file>

<file path=xl/calcChain.xml><?xml version="1.0" encoding="utf-8"?>
<calcChain xmlns="http://schemas.openxmlformats.org/spreadsheetml/2006/main">
  <c r="G103" i="1"/>
  <c r="P92"/>
  <c r="P93"/>
  <c r="P84"/>
  <c r="P64"/>
  <c r="P63"/>
  <c r="P62"/>
  <c r="P58"/>
  <c r="P56"/>
  <c r="J63"/>
  <c r="J62"/>
  <c r="J61"/>
  <c r="J57"/>
  <c r="J56"/>
  <c r="P52"/>
  <c r="P53"/>
  <c r="P51"/>
  <c r="J52"/>
  <c r="J51"/>
  <c r="G28"/>
  <c r="G29"/>
  <c r="G30"/>
  <c r="G31"/>
  <c r="G32"/>
  <c r="G33"/>
  <c r="G36"/>
  <c r="J94"/>
  <c r="J93"/>
  <c r="Q34" l="1"/>
  <c r="Q35"/>
  <c r="R35"/>
  <c r="P34"/>
  <c r="R34" s="1"/>
  <c r="P36"/>
  <c r="P33"/>
  <c r="P31"/>
  <c r="P29"/>
  <c r="P28"/>
  <c r="P27"/>
  <c r="S34" l="1"/>
  <c r="S35"/>
  <c r="M93"/>
  <c r="M94"/>
  <c r="M92"/>
  <c r="P83"/>
  <c r="P82"/>
  <c r="P81"/>
  <c r="P80"/>
  <c r="P79"/>
  <c r="P78"/>
  <c r="M84"/>
  <c r="M83"/>
  <c r="M82"/>
  <c r="M81"/>
  <c r="M80"/>
  <c r="M79"/>
  <c r="M78"/>
  <c r="J79"/>
  <c r="J80"/>
  <c r="R80" s="1"/>
  <c r="J81"/>
  <c r="J82"/>
  <c r="J83"/>
  <c r="J84"/>
  <c r="G79"/>
  <c r="G80"/>
  <c r="G81"/>
  <c r="Q81" s="1"/>
  <c r="G82"/>
  <c r="Q82" s="1"/>
  <c r="G83"/>
  <c r="G84"/>
  <c r="P75"/>
  <c r="P74"/>
  <c r="P73"/>
  <c r="P72"/>
  <c r="P71"/>
  <c r="P70"/>
  <c r="P69"/>
  <c r="P68"/>
  <c r="M75"/>
  <c r="M74"/>
  <c r="M73"/>
  <c r="M72"/>
  <c r="M71"/>
  <c r="M70"/>
  <c r="M69"/>
  <c r="M68"/>
  <c r="J69"/>
  <c r="J70"/>
  <c r="R70" s="1"/>
  <c r="J71"/>
  <c r="J72"/>
  <c r="R72" s="1"/>
  <c r="J73"/>
  <c r="J74"/>
  <c r="R74" s="1"/>
  <c r="J75"/>
  <c r="G69"/>
  <c r="G70"/>
  <c r="G71"/>
  <c r="G72"/>
  <c r="G73"/>
  <c r="G74"/>
  <c r="G75"/>
  <c r="M65"/>
  <c r="M64"/>
  <c r="M63"/>
  <c r="M62"/>
  <c r="M61"/>
  <c r="M60"/>
  <c r="M59"/>
  <c r="M58"/>
  <c r="M57"/>
  <c r="M56"/>
  <c r="G65"/>
  <c r="G64"/>
  <c r="Q64" s="1"/>
  <c r="G63"/>
  <c r="Q63" s="1"/>
  <c r="G62"/>
  <c r="G61"/>
  <c r="G60"/>
  <c r="Q60" s="1"/>
  <c r="G59"/>
  <c r="G58"/>
  <c r="G57"/>
  <c r="G56"/>
  <c r="P57"/>
  <c r="P59"/>
  <c r="P61"/>
  <c r="P65"/>
  <c r="J58"/>
  <c r="J59"/>
  <c r="J60"/>
  <c r="J64"/>
  <c r="J65"/>
  <c r="M53"/>
  <c r="M52"/>
  <c r="M51"/>
  <c r="G53"/>
  <c r="Q53" s="1"/>
  <c r="G52"/>
  <c r="G51"/>
  <c r="J28"/>
  <c r="R28" s="1"/>
  <c r="J29"/>
  <c r="R29" s="1"/>
  <c r="J30"/>
  <c r="R30" s="1"/>
  <c r="J31"/>
  <c r="R31" s="1"/>
  <c r="J32"/>
  <c r="R32" s="1"/>
  <c r="J33"/>
  <c r="R33" s="1"/>
  <c r="J36"/>
  <c r="R36" s="1"/>
  <c r="M36"/>
  <c r="M33"/>
  <c r="M32"/>
  <c r="M31"/>
  <c r="M30"/>
  <c r="M29"/>
  <c r="M28"/>
  <c r="M27"/>
  <c r="Q36"/>
  <c r="Q33"/>
  <c r="S33" s="1"/>
  <c r="Q31"/>
  <c r="Q30"/>
  <c r="Q29"/>
  <c r="S29" s="1"/>
  <c r="Q28"/>
  <c r="G27"/>
  <c r="I29" i="2"/>
  <c r="F29"/>
  <c r="D29"/>
  <c r="I18"/>
  <c r="F18"/>
  <c r="D18"/>
  <c r="P102" i="1"/>
  <c r="J102"/>
  <c r="G102"/>
  <c r="R101"/>
  <c r="R102" s="1"/>
  <c r="M102"/>
  <c r="J99"/>
  <c r="G99"/>
  <c r="P98"/>
  <c r="R98" s="1"/>
  <c r="M98"/>
  <c r="Q98" s="1"/>
  <c r="P97"/>
  <c r="R97" s="1"/>
  <c r="M97"/>
  <c r="R94"/>
  <c r="G94"/>
  <c r="G93"/>
  <c r="J92"/>
  <c r="R92" s="1"/>
  <c r="G92"/>
  <c r="P89"/>
  <c r="M89"/>
  <c r="J89"/>
  <c r="R89" s="1"/>
  <c r="G89"/>
  <c r="P88"/>
  <c r="M88"/>
  <c r="J88"/>
  <c r="R88" s="1"/>
  <c r="G88"/>
  <c r="P87"/>
  <c r="M87"/>
  <c r="J87"/>
  <c r="R87" s="1"/>
  <c r="G87"/>
  <c r="J78"/>
  <c r="G78"/>
  <c r="J68"/>
  <c r="R68" s="1"/>
  <c r="G68"/>
  <c r="J53"/>
  <c r="P48"/>
  <c r="M48"/>
  <c r="J48"/>
  <c r="R48" s="1"/>
  <c r="G48"/>
  <c r="M47"/>
  <c r="G47"/>
  <c r="P44"/>
  <c r="R44" s="1"/>
  <c r="M44"/>
  <c r="Q44" s="1"/>
  <c r="P43"/>
  <c r="R43" s="1"/>
  <c r="M43"/>
  <c r="Q43" s="1"/>
  <c r="P42"/>
  <c r="R42" s="1"/>
  <c r="M42"/>
  <c r="Q42" s="1"/>
  <c r="P40"/>
  <c r="R40" s="1"/>
  <c r="M40"/>
  <c r="Q40" s="1"/>
  <c r="P39"/>
  <c r="R39" s="1"/>
  <c r="M39"/>
  <c r="Q39" s="1"/>
  <c r="P38"/>
  <c r="R38" s="1"/>
  <c r="M38"/>
  <c r="J27"/>
  <c r="R27" s="1"/>
  <c r="P22"/>
  <c r="M22"/>
  <c r="J22"/>
  <c r="G22"/>
  <c r="R21"/>
  <c r="R22" s="1"/>
  <c r="Q21"/>
  <c r="R84" l="1"/>
  <c r="Q88"/>
  <c r="G95"/>
  <c r="Q32"/>
  <c r="S31"/>
  <c r="Q57"/>
  <c r="Q61"/>
  <c r="Q65"/>
  <c r="Q59"/>
  <c r="R73"/>
  <c r="R69"/>
  <c r="Q87"/>
  <c r="Q89"/>
  <c r="Q90" s="1"/>
  <c r="M26"/>
  <c r="S28"/>
  <c r="S32"/>
  <c r="M95"/>
  <c r="R78"/>
  <c r="R99"/>
  <c r="S30"/>
  <c r="R82"/>
  <c r="S82" s="1"/>
  <c r="Q58"/>
  <c r="Q62"/>
  <c r="Q68"/>
  <c r="Q93"/>
  <c r="Q74"/>
  <c r="Q72"/>
  <c r="Q70"/>
  <c r="S88"/>
  <c r="S21"/>
  <c r="S22" s="1"/>
  <c r="P37"/>
  <c r="M90"/>
  <c r="M99"/>
  <c r="Q84"/>
  <c r="S84" s="1"/>
  <c r="Q80"/>
  <c r="S80" s="1"/>
  <c r="M37"/>
  <c r="Q48"/>
  <c r="S48" s="1"/>
  <c r="R51"/>
  <c r="G54"/>
  <c r="Q52"/>
  <c r="R75"/>
  <c r="R71"/>
  <c r="Q83"/>
  <c r="Q79"/>
  <c r="G26"/>
  <c r="G45" s="1"/>
  <c r="Q22"/>
  <c r="G90"/>
  <c r="R79"/>
  <c r="R81"/>
  <c r="S81" s="1"/>
  <c r="R83"/>
  <c r="M54"/>
  <c r="Q78"/>
  <c r="S87"/>
  <c r="P99"/>
  <c r="S98"/>
  <c r="M66"/>
  <c r="Q75"/>
  <c r="S75" s="1"/>
  <c r="Q73"/>
  <c r="S73" s="1"/>
  <c r="Q71"/>
  <c r="Q69"/>
  <c r="R93"/>
  <c r="R95" s="1"/>
  <c r="Q92"/>
  <c r="S92" s="1"/>
  <c r="Q94"/>
  <c r="S94" s="1"/>
  <c r="S79"/>
  <c r="M85"/>
  <c r="G85"/>
  <c r="S74"/>
  <c r="S72"/>
  <c r="S70"/>
  <c r="M76"/>
  <c r="P26"/>
  <c r="N47" s="1"/>
  <c r="P47" s="1"/>
  <c r="S36"/>
  <c r="G49"/>
  <c r="M49"/>
  <c r="P54"/>
  <c r="R65"/>
  <c r="S65" s="1"/>
  <c r="R63"/>
  <c r="S63" s="1"/>
  <c r="R61"/>
  <c r="R59"/>
  <c r="S59" s="1"/>
  <c r="R57"/>
  <c r="S57" s="1"/>
  <c r="R64"/>
  <c r="S64" s="1"/>
  <c r="R62"/>
  <c r="R60"/>
  <c r="S60" s="1"/>
  <c r="R58"/>
  <c r="G76"/>
  <c r="S68"/>
  <c r="M41"/>
  <c r="P49"/>
  <c r="G66"/>
  <c r="R37"/>
  <c r="S39"/>
  <c r="S40"/>
  <c r="S42"/>
  <c r="J54"/>
  <c r="R52"/>
  <c r="S52" s="1"/>
  <c r="R53"/>
  <c r="S53" s="1"/>
  <c r="J26"/>
  <c r="J45" s="1"/>
  <c r="H47" s="1"/>
  <c r="J47" s="1"/>
  <c r="R47" s="1"/>
  <c r="R49" s="1"/>
  <c r="S43"/>
  <c r="Q41"/>
  <c r="Q27"/>
  <c r="Q38"/>
  <c r="R41"/>
  <c r="Q51"/>
  <c r="Q56"/>
  <c r="R90"/>
  <c r="P41"/>
  <c r="S44"/>
  <c r="J66"/>
  <c r="P66"/>
  <c r="J76"/>
  <c r="P76"/>
  <c r="J85"/>
  <c r="P85"/>
  <c r="J90"/>
  <c r="P90"/>
  <c r="S89"/>
  <c r="J95"/>
  <c r="P95"/>
  <c r="Q101"/>
  <c r="Q47"/>
  <c r="R56"/>
  <c r="Q97"/>
  <c r="S78" l="1"/>
  <c r="R76"/>
  <c r="S61"/>
  <c r="S69"/>
  <c r="S58"/>
  <c r="M45"/>
  <c r="M103" s="1"/>
  <c r="M105" s="1"/>
  <c r="Q95"/>
  <c r="J49"/>
  <c r="J103" s="1"/>
  <c r="J105" s="1"/>
  <c r="S62"/>
  <c r="S83"/>
  <c r="S85" s="1"/>
  <c r="Q76"/>
  <c r="S93"/>
  <c r="S95" s="1"/>
  <c r="R85"/>
  <c r="S71"/>
  <c r="S76" s="1"/>
  <c r="S90"/>
  <c r="Q85"/>
  <c r="G105"/>
  <c r="R66"/>
  <c r="P45"/>
  <c r="P103" s="1"/>
  <c r="R26"/>
  <c r="R45" s="1"/>
  <c r="S41"/>
  <c r="R54"/>
  <c r="Q102"/>
  <c r="S101"/>
  <c r="S102" s="1"/>
  <c r="S56"/>
  <c r="Q66"/>
  <c r="Q26"/>
  <c r="S27"/>
  <c r="S26" s="1"/>
  <c r="Q99"/>
  <c r="S97"/>
  <c r="S99" s="1"/>
  <c r="Q49"/>
  <c r="S47"/>
  <c r="S49" s="1"/>
  <c r="Q54"/>
  <c r="S51"/>
  <c r="S54" s="1"/>
  <c r="Q37"/>
  <c r="S38"/>
  <c r="S37" s="1"/>
  <c r="P105" l="1"/>
  <c r="S66"/>
  <c r="R103"/>
  <c r="R105" s="1"/>
  <c r="S45"/>
  <c r="Q45"/>
  <c r="Q103" s="1"/>
  <c r="Q105" s="1"/>
  <c r="S103" l="1"/>
  <c r="S105" s="1"/>
</calcChain>
</file>

<file path=xl/sharedStrings.xml><?xml version="1.0" encoding="utf-8"?>
<sst xmlns="http://schemas.openxmlformats.org/spreadsheetml/2006/main" count="391" uniqueCount="227">
  <si>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</si>
  <si>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</si>
  <si>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</si>
  <si>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</si>
  <si>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</si>
  <si>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</si>
  <si>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</si>
  <si>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</si>
  <si>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</si>
  <si>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</si>
  <si>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</si>
  <si>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</si>
  <si>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</si>
  <si>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</si>
  <si>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</si>
  <si>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</si>
  <si>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</si>
  <si>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</si>
  <si>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</si>
  <si>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</si>
  <si>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</si>
  <si>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</si>
  <si>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</si>
  <si>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</si>
  <si>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</si>
  <si>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</si>
  <si>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</si>
  <si>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</si>
  <si>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</si>
  <si>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</si>
  <si>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</si>
  <si>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</si>
  <si>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</si>
  <si>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</si>
  <si>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</si>
  <si>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</si>
  <si>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</si>
  <si>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</si>
  <si>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</si>
  <si>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</si>
  <si>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</si>
  <si>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</si>
  <si>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</si>
  <si>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</si>
  <si>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</si>
  <si>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</si>
  <si>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</si>
  <si>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</si>
  <si>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</si>
  <si>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</si>
  <si>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</si>
  <si>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</si>
  <si>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</si>
  <si>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</si>
  <si>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</si>
  <si>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</si>
  <si>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</si>
  <si>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</si>
  <si>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</si>
  <si>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</si>
  <si>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</si>
  <si>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</si>
  <si>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</si>
  <si>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</si>
  <si>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</si>
  <si>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</si>
  <si>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</si>
  <si>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</si>
  <si>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</si>
  <si>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</si>
  <si>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</si>
  <si>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4.2</t>
  </si>
  <si>
    <t>4.3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</si>
  <si>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</si>
  <si>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</si>
  <si>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</si>
  <si>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</si>
  <si>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</si>
  <si>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</si>
  <si>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</si>
  <si>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</si>
  <si>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</si>
  <si>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</si>
  <si>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</si>
  <si>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</si>
  <si>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</si>
  <si>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</si>
  <si>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</si>
  <si>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</si>
  <si>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</si>
  <si>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</si>
  <si>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</si>
  <si>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</si>
  <si>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</si>
  <si>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</si>
  <si>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</si>
  <si>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</si>
  <si>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</si>
  <si>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</si>
  <si>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</si>
  <si>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</si>
  <si>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</si>
  <si>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</si>
  <si>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</si>
  <si>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</si>
  <si>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</si>
  <si>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</si>
  <si>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</si>
  <si>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</si>
  <si>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</si>
  <si>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</si>
  <si>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</si>
  <si>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</si>
  <si>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</si>
  <si>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</si>
  <si>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</si>
  <si>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</si>
  <si>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</si>
  <si>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</si>
  <si>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</si>
  <si>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</si>
  <si>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</si>
  <si>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</si>
  <si>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</si>
  <si>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</si>
  <si>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</si>
  <si>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</si>
  <si>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</si>
  <si>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</si>
  <si>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</si>
  <si>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</si>
  <si>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</si>
  <si>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</si>
  <si>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</si>
  <si>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</si>
  <si>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</si>
  <si>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</si>
  <si>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</si>
  <si>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</si>
  <si>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</si>
  <si>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</si>
  <si>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</si>
  <si>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</si>
  <si>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1.1.4</t>
  </si>
  <si>
    <t>1.1.5</t>
  </si>
  <si>
    <t>1.1.6</t>
  </si>
  <si>
    <t>1.1.7</t>
  </si>
  <si>
    <t>1.1.8</t>
  </si>
  <si>
    <t>Клименко Тетяна Петрівна,директор</t>
  </si>
  <si>
    <t>Носинський Василь Андрійович,оператор проекційного та звукового устаткування</t>
  </si>
  <si>
    <t>Верещак Артут Олегович,оператор проекційного та звукового устаткування</t>
  </si>
  <si>
    <t>Карапетян Емма Мартинівна,касир</t>
  </si>
  <si>
    <t>Терещенко Андрій Петрович,інженер</t>
  </si>
  <si>
    <t>Боденчук Нінель Іванівна,бухгалтер</t>
  </si>
  <si>
    <t>08600,Київська область,м.Васильків,вулиця Шевченка,6, площа 742,7 м.кв.</t>
  </si>
  <si>
    <t>08600,Київська область,м.Фастів,площа Перемоги,1, площа 171,38 м.кв.</t>
  </si>
  <si>
    <t>Водопостачання та водовідведення,Київська область,м.Васильків,вулиця Шевченка,6, площа 742,7 м.кв.</t>
  </si>
  <si>
    <t>Водопостачання та водовідведення,Київська область,м.Фастів,площа Перемоги,1, площа 171,38 м.кв.</t>
  </si>
  <si>
    <t>Електроенергія, Київська область,м.Васильків,вулиця Шевченка,6, площа 742,7 м.кв.</t>
  </si>
  <si>
    <t>Електроенергія, Київська область,м.Фастів,площа Перемоги,1, площа 171,38 м.кв.</t>
  </si>
  <si>
    <t>4.5</t>
  </si>
  <si>
    <t>4.6</t>
  </si>
  <si>
    <t>Послуги з вивезення твердих побутових відходів,Київська область,м.Васильків,вулиця Шевченка,6, площа 742,7 м.кв.</t>
  </si>
  <si>
    <t>4.7</t>
  </si>
  <si>
    <t>Послуги з вивезення твердих побутових відходів,Київська областьм.Фастів,площа Перемоги,1, площа 171,38 м.кв.</t>
  </si>
  <si>
    <t>4.8</t>
  </si>
  <si>
    <t>Експлуатаційні витрати по обслуговуванню прибудинкової території ,Київська область,м.Фастів,площа Перемоги,1, площа 171,38 м.кв.</t>
  </si>
  <si>
    <t>4.9</t>
  </si>
  <si>
    <t>Охоронні послуги ,Київська область,м.Фастів,площа Перемоги,1, площа 171,38 м.кв.</t>
  </si>
  <si>
    <t>4.10</t>
  </si>
  <si>
    <t>5.4</t>
  </si>
  <si>
    <t>5.5</t>
  </si>
  <si>
    <t>5.6</t>
  </si>
  <si>
    <t>5.7</t>
  </si>
  <si>
    <t>5.8</t>
  </si>
  <si>
    <r>
      <t xml:space="preserve">     </t>
    </r>
    <r>
      <rPr>
        <sz val="11"/>
        <color indexed="63"/>
        <rFont val="Times New Roman"/>
        <family val="1"/>
        <charset val="204"/>
      </rPr>
      <t>AUD-D2A -  звуковий цифро-аналоговий перетворювач</t>
    </r>
  </si>
  <si>
    <t>  Акустика  MAG: SUR-61-16-8шт,SСR-212-4 –3 шт, ZS-18A – 1 шт.</t>
  </si>
  <si>
    <t>  Ресивер Dennon AVB 3802</t>
  </si>
  <si>
    <t>Проектор NEC NP-NC900C-A</t>
  </si>
  <si>
    <t xml:space="preserve"> Сервер Doremi Dolby's ShowVault</t>
  </si>
  <si>
    <t>AUD-D2A - звуковий цифро-аналоговий перетворювач</t>
  </si>
  <si>
    <t xml:space="preserve"> Ресивер Dennon AVR 3801</t>
  </si>
  <si>
    <t>6.4</t>
  </si>
  <si>
    <t>6.5</t>
  </si>
  <si>
    <t>6.6</t>
  </si>
  <si>
    <t>6.7</t>
  </si>
  <si>
    <t>Бактерицидний реціркулятор Bactosfera ORBB 30x2 (зал)</t>
  </si>
  <si>
    <t>Лампа бактерицидная SM Technology SMT-36/360 Безозоновая 36Вт (фое,бар,операторская)</t>
  </si>
  <si>
    <t xml:space="preserve">Средство дезинфицирующее МДМ Маносепт 5 л </t>
  </si>
  <si>
    <t xml:space="preserve">Концентрований засіб для гігієнічної обробки поверхонь 5л </t>
  </si>
  <si>
    <t xml:space="preserve">Маска одноразова медична біла </t>
  </si>
  <si>
    <t xml:space="preserve">Перчатки медичні  </t>
  </si>
  <si>
    <t>упаковка</t>
  </si>
  <si>
    <t xml:space="preserve">Автоматичний (сенсорний ) дозатор (розпилювач) дезинфікуючого засобу. ZG-1766 (зал,санузел) </t>
  </si>
  <si>
    <t>Дезіфікуюючий пристрій для кінозала</t>
  </si>
  <si>
    <t>Дезіфікуюючий пристрій для бару і зали очікування</t>
  </si>
  <si>
    <t>Дезіфікуююча засіб Необхідний засіб на період карантину</t>
  </si>
  <si>
    <t xml:space="preserve"> Необхідний засіб на період карантину</t>
  </si>
  <si>
    <t>Необхідний засіб на період карантину</t>
  </si>
  <si>
    <t>Проценко Максим Вадимивич,оператор проекційного та звукового устаткування</t>
  </si>
  <si>
    <t>1.1.9</t>
  </si>
  <si>
    <t>1.1.10</t>
  </si>
  <si>
    <t>Савченко Катерина Вікторівна</t>
  </si>
  <si>
    <t>Тонкель Анастасія Валентинівна</t>
  </si>
  <si>
    <r>
      <t>Кубрак Наталія Дмитрівна,касир</t>
    </r>
    <r>
      <rPr>
        <sz val="10"/>
        <color rgb="FFFF0000"/>
        <rFont val="Arial"/>
        <family val="2"/>
        <charset val="204"/>
      </rPr>
      <t>Проценко Максим</t>
    </r>
    <r>
      <rPr>
        <sz val="10"/>
        <color theme="1"/>
        <rFont val="Arial"/>
        <family val="2"/>
        <charset val="204"/>
      </rPr>
      <t xml:space="preserve"> </t>
    </r>
  </si>
  <si>
    <t>ВСЕГО НАРАХ 16590,91 . Податки слпачені за власний рах</t>
  </si>
  <si>
    <t>загальне управління товариством</t>
  </si>
  <si>
    <t>управління кінопроекційним обладнанням</t>
  </si>
  <si>
    <t>продаж білетів і супутніх товарів</t>
  </si>
  <si>
    <t>Звільнений</t>
  </si>
  <si>
    <t>бухгалтер</t>
  </si>
  <si>
    <t>інженер</t>
  </si>
  <si>
    <t>оренда банківських терміналів</t>
  </si>
  <si>
    <t>Опалення, Київська область,м.Фастів,площа Перемоги,1, площа 171,38 м.кв.</t>
  </si>
  <si>
    <t>Згідно банківських тарифів(299*4+199+132,83*2)</t>
  </si>
  <si>
    <t>обладнання бралось в оренду в комплекті, з гарнтією, якісної роботи і обслуговування 10 000 грн в місяць комплект на кінотеатр,згідно договору від 07.01.2019</t>
  </si>
  <si>
    <t>банківські послуги  по зарплатному проекту договір № 293311.39463987</t>
  </si>
  <si>
    <t>ПАТ "Київобленерго" договор 420069169від 01.01.2019</t>
  </si>
  <si>
    <t>кінозал, кінооператорська, зал очікування,бар</t>
  </si>
  <si>
    <t xml:space="preserve">вимоги грантодавця,згідно договору   </t>
  </si>
  <si>
    <t xml:space="preserve">Повна назва організації Грантоотримувача:ТОВАРИСТВО З ОБМЕЖЕНОЮ ВІДПОВІДАЛЬНІСТЮ "СМАРАГДОВІ МАЄТКИ"   </t>
  </si>
  <si>
    <t xml:space="preserve">№3INST11-26385-3  від 29 жовтня 2020 року </t>
  </si>
  <si>
    <t>Додаток № 4</t>
  </si>
  <si>
    <t>Директор</t>
  </si>
  <si>
    <t>Клименко Тетяна Петрівна</t>
  </si>
  <si>
    <t>за Тонкель сплачено есв у сумі 2621,00, залишок за власний рахунок</t>
  </si>
  <si>
    <t>    проектор Barco DP2K-108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</si>
</sst>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9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70707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4" fillId="0" borderId="0"/>
  </cellStyleXfs>
  <cellXfs count="38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4" fontId="25" fillId="0" borderId="45" xfId="0" applyNumberFormat="1" applyFont="1" applyBorder="1" applyAlignment="1">
      <alignment horizontal="center" vertical="top" wrapText="1"/>
    </xf>
    <xf numFmtId="166" fontId="25" fillId="0" borderId="79" xfId="0" applyNumberFormat="1" applyFont="1" applyBorder="1" applyAlignment="1">
      <alignment horizontal="center" vertical="top" wrapText="1"/>
    </xf>
    <xf numFmtId="166" fontId="25" fillId="0" borderId="81" xfId="0" applyNumberFormat="1" applyFont="1" applyBorder="1" applyAlignment="1">
      <alignment horizontal="center" vertical="top" wrapText="1"/>
    </xf>
    <xf numFmtId="166" fontId="25" fillId="0" borderId="84" xfId="0" applyNumberFormat="1" applyFont="1" applyBorder="1" applyAlignment="1">
      <alignment horizontal="center" vertical="top" wrapText="1"/>
    </xf>
    <xf numFmtId="3" fontId="25" fillId="0" borderId="41" xfId="0" applyNumberFormat="1" applyFont="1" applyBorder="1" applyAlignment="1">
      <alignment horizontal="center" vertical="top" wrapText="1"/>
    </xf>
    <xf numFmtId="4" fontId="25" fillId="0" borderId="85" xfId="0" applyNumberFormat="1" applyFont="1" applyBorder="1" applyAlignment="1">
      <alignment horizontal="center" vertical="top" wrapText="1"/>
    </xf>
    <xf numFmtId="166" fontId="25" fillId="0" borderId="42" xfId="0" applyNumberFormat="1" applyFont="1" applyBorder="1" applyAlignment="1">
      <alignment horizontal="center" vertical="top" wrapText="1"/>
    </xf>
    <xf numFmtId="3" fontId="25" fillId="0" borderId="44" xfId="0" applyNumberFormat="1" applyFont="1" applyBorder="1" applyAlignment="1">
      <alignment horizontal="center" vertical="top" wrapText="1"/>
    </xf>
    <xf numFmtId="49" fontId="26" fillId="0" borderId="86" xfId="0" applyNumberFormat="1" applyFont="1" applyBorder="1" applyAlignment="1">
      <alignment horizontal="center" vertical="top" wrapText="1"/>
    </xf>
    <xf numFmtId="166" fontId="25" fillId="0" borderId="86" xfId="0" applyNumberFormat="1" applyFont="1" applyBorder="1" applyAlignment="1">
      <alignment horizontal="center" vertical="top" wrapText="1"/>
    </xf>
    <xf numFmtId="49" fontId="26" fillId="0" borderId="88" xfId="0" applyNumberFormat="1" applyFont="1" applyBorder="1" applyAlignment="1">
      <alignment horizontal="center" vertical="top" wrapText="1"/>
    </xf>
    <xf numFmtId="167" fontId="27" fillId="0" borderId="70" xfId="0" applyNumberFormat="1" applyFont="1" applyBorder="1" applyAlignment="1">
      <alignment vertical="top" wrapText="1"/>
    </xf>
    <xf numFmtId="49" fontId="26" fillId="0" borderId="89" xfId="0" applyNumberFormat="1" applyFont="1" applyBorder="1" applyAlignment="1">
      <alignment horizontal="center" vertical="top" wrapText="1"/>
    </xf>
    <xf numFmtId="4" fontId="25" fillId="0" borderId="85" xfId="0" applyNumberFormat="1" applyFont="1" applyBorder="1" applyAlignment="1">
      <alignment horizontal="right" vertical="top" wrapText="1"/>
    </xf>
    <xf numFmtId="3" fontId="25" fillId="0" borderId="85" xfId="0" applyNumberFormat="1" applyFont="1" applyBorder="1" applyAlignment="1">
      <alignment horizontal="center" vertical="top" wrapText="1"/>
    </xf>
    <xf numFmtId="0" fontId="25" fillId="0" borderId="93" xfId="0" applyFont="1" applyBorder="1" applyAlignment="1">
      <alignment vertical="top" wrapText="1"/>
    </xf>
    <xf numFmtId="0" fontId="25" fillId="0" borderId="94" xfId="0" applyFont="1" applyBorder="1" applyAlignment="1">
      <alignment vertical="top" wrapText="1"/>
    </xf>
    <xf numFmtId="0" fontId="28" fillId="0" borderId="87" xfId="0" applyFont="1" applyBorder="1" applyAlignment="1">
      <alignment horizontal="left" vertical="center"/>
    </xf>
    <xf numFmtId="0" fontId="29" fillId="0" borderId="87" xfId="0" applyFont="1" applyBorder="1" applyAlignment="1">
      <alignment horizontal="left" vertical="center" wrapText="1"/>
    </xf>
    <xf numFmtId="0" fontId="29" fillId="0" borderId="87" xfId="0" applyFont="1" applyBorder="1" applyAlignment="1">
      <alignment horizontal="left" vertical="center"/>
    </xf>
    <xf numFmtId="49" fontId="26" fillId="0" borderId="42" xfId="0" applyNumberFormat="1" applyFont="1" applyBorder="1" applyAlignment="1">
      <alignment horizontal="center" vertical="top" wrapText="1"/>
    </xf>
    <xf numFmtId="49" fontId="26" fillId="0" borderId="47" xfId="0" applyNumberFormat="1" applyFont="1" applyBorder="1" applyAlignment="1">
      <alignment horizontal="center" vertical="top" wrapText="1"/>
    </xf>
    <xf numFmtId="49" fontId="26" fillId="0" borderId="49" xfId="0" applyNumberFormat="1" applyFont="1" applyBorder="1" applyAlignment="1">
      <alignment horizontal="center" vertical="top" wrapText="1"/>
    </xf>
    <xf numFmtId="0" fontId="31" fillId="0" borderId="90" xfId="0" applyFont="1" applyBorder="1" applyAlignment="1">
      <alignment wrapText="1"/>
    </xf>
    <xf numFmtId="166" fontId="25" fillId="0" borderId="85" xfId="0" applyNumberFormat="1" applyFont="1" applyBorder="1" applyAlignment="1">
      <alignment horizontal="center" vertical="top" wrapText="1"/>
    </xf>
    <xf numFmtId="0" fontId="31" fillId="0" borderId="90" xfId="0" applyFont="1" applyBorder="1" applyAlignment="1">
      <alignment vertical="center" wrapText="1"/>
    </xf>
    <xf numFmtId="0" fontId="32" fillId="0" borderId="90" xfId="0" applyFont="1" applyBorder="1" applyAlignment="1">
      <alignment wrapText="1"/>
    </xf>
    <xf numFmtId="0" fontId="31" fillId="0" borderId="90" xfId="0" applyFont="1" applyBorder="1" applyAlignment="1"/>
    <xf numFmtId="0" fontId="33" fillId="0" borderId="90" xfId="0" applyFont="1" applyBorder="1" applyAlignment="1">
      <alignment vertical="center" wrapText="1"/>
    </xf>
    <xf numFmtId="3" fontId="25" fillId="0" borderId="0" xfId="0" applyNumberFormat="1" applyFont="1" applyBorder="1" applyAlignment="1">
      <alignment horizontal="center" vertical="top" wrapText="1"/>
    </xf>
    <xf numFmtId="3" fontId="25" fillId="0" borderId="87" xfId="0" applyNumberFormat="1" applyFont="1" applyBorder="1" applyAlignment="1">
      <alignment horizontal="center" vertical="top" wrapText="1"/>
    </xf>
    <xf numFmtId="166" fontId="4" fillId="5" borderId="67" xfId="0" applyNumberFormat="1" applyFont="1" applyFill="1" applyBorder="1" applyAlignment="1">
      <alignment horizontal="center" vertical="center" wrapText="1"/>
    </xf>
    <xf numFmtId="166" fontId="4" fillId="5" borderId="57" xfId="0" applyNumberFormat="1" applyFont="1" applyFill="1" applyBorder="1" applyAlignment="1">
      <alignment horizontal="center" vertical="center" wrapText="1"/>
    </xf>
    <xf numFmtId="3" fontId="5" fillId="0" borderId="78" xfId="0" applyNumberFormat="1" applyFont="1" applyBorder="1" applyAlignment="1">
      <alignment horizontal="center" vertical="top" wrapText="1"/>
    </xf>
    <xf numFmtId="166" fontId="5" fillId="6" borderId="14" xfId="0" applyNumberFormat="1" applyFont="1" applyFill="1" applyBorder="1" applyAlignment="1">
      <alignment horizontal="center" vertical="center" wrapText="1"/>
    </xf>
    <xf numFmtId="3" fontId="5" fillId="0" borderId="80" xfId="0" applyNumberFormat="1" applyFont="1" applyBorder="1" applyAlignment="1">
      <alignment horizontal="center" vertical="top" wrapText="1"/>
    </xf>
    <xf numFmtId="4" fontId="4" fillId="5" borderId="67" xfId="0" applyNumberFormat="1" applyFont="1" applyFill="1" applyBorder="1" applyAlignment="1">
      <alignment horizontal="right" vertical="center" wrapText="1"/>
    </xf>
    <xf numFmtId="4" fontId="5" fillId="0" borderId="63" xfId="0" applyNumberFormat="1" applyFont="1" applyBorder="1" applyAlignment="1">
      <alignment horizontal="center" vertical="top" wrapText="1"/>
    </xf>
    <xf numFmtId="4" fontId="5" fillId="0" borderId="91" xfId="0" applyNumberFormat="1" applyFont="1" applyBorder="1" applyAlignment="1">
      <alignment horizontal="center" vertical="top" wrapText="1"/>
    </xf>
    <xf numFmtId="4" fontId="4" fillId="5" borderId="57" xfId="0" applyNumberFormat="1" applyFont="1" applyFill="1" applyBorder="1" applyAlignment="1">
      <alignment horizontal="right" vertical="center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3" fontId="4" fillId="5" borderId="57" xfId="0" applyNumberFormat="1" applyFont="1" applyFill="1" applyBorder="1" applyAlignment="1">
      <alignment horizontal="center" vertical="center" wrapText="1"/>
    </xf>
    <xf numFmtId="4" fontId="4" fillId="5" borderId="57" xfId="0" applyNumberFormat="1" applyFont="1" applyFill="1" applyBorder="1" applyAlignment="1">
      <alignment horizontal="center" vertical="center" wrapText="1"/>
    </xf>
    <xf numFmtId="4" fontId="4" fillId="5" borderId="33" xfId="0" applyNumberFormat="1" applyFont="1" applyFill="1" applyBorder="1" applyAlignment="1">
      <alignment horizontal="right" vertical="center" wrapText="1"/>
    </xf>
    <xf numFmtId="4" fontId="5" fillId="0" borderId="43" xfId="0" applyNumberFormat="1" applyFont="1" applyBorder="1" applyAlignment="1">
      <alignment horizontal="right" vertical="top" wrapText="1"/>
    </xf>
    <xf numFmtId="166" fontId="6" fillId="0" borderId="59" xfId="0" applyNumberFormat="1" applyFont="1" applyFill="1" applyBorder="1" applyAlignment="1">
      <alignment vertical="center"/>
    </xf>
    <xf numFmtId="49" fontId="4" fillId="0" borderId="33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vertical="center"/>
    </xf>
    <xf numFmtId="166" fontId="5" fillId="0" borderId="31" xfId="0" applyNumberFormat="1" applyFont="1" applyFill="1" applyBorder="1" applyAlignment="1">
      <alignment horizontal="center" vertical="center" wrapText="1"/>
    </xf>
    <xf numFmtId="3" fontId="5" fillId="0" borderId="59" xfId="0" applyNumberFormat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vertical="center" wrapText="1"/>
    </xf>
    <xf numFmtId="166" fontId="11" fillId="0" borderId="59" xfId="0" applyNumberFormat="1" applyFont="1" applyFill="1" applyBorder="1" applyAlignment="1">
      <alignment vertical="top"/>
    </xf>
    <xf numFmtId="166" fontId="8" fillId="0" borderId="39" xfId="0" applyNumberFormat="1" applyFont="1" applyFill="1" applyBorder="1" applyAlignment="1">
      <alignment horizontal="center" vertical="top"/>
    </xf>
    <xf numFmtId="166" fontId="8" fillId="0" borderId="60" xfId="0" applyNumberFormat="1" applyFont="1" applyFill="1" applyBorder="1" applyAlignment="1">
      <alignment vertical="top"/>
    </xf>
    <xf numFmtId="166" fontId="8" fillId="0" borderId="31" xfId="0" applyNumberFormat="1" applyFont="1" applyFill="1" applyBorder="1" applyAlignment="1">
      <alignment vertical="top"/>
    </xf>
    <xf numFmtId="3" fontId="8" fillId="0" borderId="59" xfId="0" applyNumberFormat="1" applyFont="1" applyFill="1" applyBorder="1" applyAlignment="1">
      <alignment vertical="top"/>
    </xf>
    <xf numFmtId="4" fontId="8" fillId="0" borderId="39" xfId="0" applyNumberFormat="1" applyFont="1" applyFill="1" applyBorder="1" applyAlignment="1">
      <alignment vertical="top"/>
    </xf>
    <xf numFmtId="4" fontId="8" fillId="0" borderId="60" xfId="0" applyNumberFormat="1" applyFont="1" applyFill="1" applyBorder="1" applyAlignment="1">
      <alignment horizontal="right" vertical="top"/>
    </xf>
    <xf numFmtId="0" fontId="8" fillId="0" borderId="40" xfId="0" applyFont="1" applyFill="1" applyBorder="1" applyAlignment="1">
      <alignment vertical="top" wrapText="1"/>
    </xf>
    <xf numFmtId="4" fontId="5" fillId="0" borderId="44" xfId="0" applyNumberFormat="1" applyFont="1" applyBorder="1" applyAlignment="1">
      <alignment horizontal="center" vertical="top" wrapText="1"/>
    </xf>
    <xf numFmtId="166" fontId="4" fillId="7" borderId="41" xfId="0" applyNumberFormat="1" applyFont="1" applyFill="1" applyBorder="1" applyAlignment="1">
      <alignment vertical="top" wrapText="1"/>
    </xf>
    <xf numFmtId="49" fontId="4" fillId="7" borderId="42" xfId="0" applyNumberFormat="1" applyFont="1" applyFill="1" applyBorder="1" applyAlignment="1">
      <alignment horizontal="center" vertical="top" wrapText="1"/>
    </xf>
    <xf numFmtId="3" fontId="5" fillId="7" borderId="102" xfId="0" applyNumberFormat="1" applyFont="1" applyFill="1" applyBorder="1" applyAlignment="1">
      <alignment horizontal="center" vertical="top" wrapText="1"/>
    </xf>
    <xf numFmtId="4" fontId="5" fillId="7" borderId="103" xfId="0" applyNumberFormat="1" applyFont="1" applyFill="1" applyBorder="1" applyAlignment="1">
      <alignment horizontal="center" vertical="top" wrapText="1"/>
    </xf>
    <xf numFmtId="4" fontId="5" fillId="7" borderId="104" xfId="0" applyNumberFormat="1" applyFont="1" applyFill="1" applyBorder="1" applyAlignment="1">
      <alignment horizontal="right" vertical="top" wrapText="1"/>
    </xf>
    <xf numFmtId="3" fontId="5" fillId="7" borderId="109" xfId="0" applyNumberFormat="1" applyFont="1" applyFill="1" applyBorder="1" applyAlignment="1">
      <alignment horizontal="center" vertical="top" wrapText="1"/>
    </xf>
    <xf numFmtId="4" fontId="5" fillId="7" borderId="45" xfId="0" applyNumberFormat="1" applyFont="1" applyFill="1" applyBorder="1" applyAlignment="1">
      <alignment horizontal="center" vertical="top" wrapText="1"/>
    </xf>
    <xf numFmtId="4" fontId="5" fillId="7" borderId="110" xfId="0" applyNumberFormat="1" applyFont="1" applyFill="1" applyBorder="1" applyAlignment="1">
      <alignment horizontal="right" vertical="top" wrapText="1"/>
    </xf>
    <xf numFmtId="3" fontId="5" fillId="7" borderId="105" xfId="0" applyNumberFormat="1" applyFont="1" applyFill="1" applyBorder="1" applyAlignment="1">
      <alignment horizontal="center" vertical="top" wrapText="1"/>
    </xf>
    <xf numFmtId="4" fontId="5" fillId="7" borderId="71" xfId="0" applyNumberFormat="1" applyFont="1" applyFill="1" applyBorder="1" applyAlignment="1">
      <alignment horizontal="center" vertical="top" wrapText="1"/>
    </xf>
    <xf numFmtId="4" fontId="5" fillId="7" borderId="106" xfId="0" applyNumberFormat="1" applyFont="1" applyFill="1" applyBorder="1" applyAlignment="1">
      <alignment horizontal="right" vertical="top" wrapText="1"/>
    </xf>
    <xf numFmtId="3" fontId="5" fillId="7" borderId="114" xfId="0" applyNumberFormat="1" applyFont="1" applyFill="1" applyBorder="1" applyAlignment="1">
      <alignment horizontal="center" vertical="top" wrapText="1"/>
    </xf>
    <xf numFmtId="4" fontId="5" fillId="7" borderId="85" xfId="0" applyNumberFormat="1" applyFont="1" applyFill="1" applyBorder="1" applyAlignment="1">
      <alignment horizontal="center" vertical="top" wrapText="1"/>
    </xf>
    <xf numFmtId="4" fontId="5" fillId="7" borderId="93" xfId="0" applyNumberFormat="1" applyFont="1" applyFill="1" applyBorder="1" applyAlignment="1">
      <alignment horizontal="right" vertical="top" wrapText="1"/>
    </xf>
    <xf numFmtId="3" fontId="5" fillId="7" borderId="111" xfId="0" applyNumberFormat="1" applyFont="1" applyFill="1" applyBorder="1" applyAlignment="1">
      <alignment horizontal="center" vertical="top" wrapText="1"/>
    </xf>
    <xf numFmtId="4" fontId="5" fillId="7" borderId="112" xfId="0" applyNumberFormat="1" applyFont="1" applyFill="1" applyBorder="1" applyAlignment="1">
      <alignment horizontal="center" vertical="top" wrapText="1"/>
    </xf>
    <xf numFmtId="4" fontId="5" fillId="7" borderId="113" xfId="0" applyNumberFormat="1" applyFont="1" applyFill="1" applyBorder="1" applyAlignment="1">
      <alignment horizontal="right" vertical="top" wrapText="1"/>
    </xf>
    <xf numFmtId="4" fontId="5" fillId="0" borderId="46" xfId="0" applyNumberFormat="1" applyFont="1" applyFill="1" applyBorder="1" applyAlignment="1">
      <alignment horizontal="right" vertical="top" wrapText="1"/>
    </xf>
    <xf numFmtId="166" fontId="35" fillId="7" borderId="41" xfId="0" applyNumberFormat="1" applyFont="1" applyFill="1" applyBorder="1" applyAlignment="1">
      <alignment vertical="top" wrapText="1"/>
    </xf>
    <xf numFmtId="49" fontId="35" fillId="7" borderId="42" xfId="0" applyNumberFormat="1" applyFont="1" applyFill="1" applyBorder="1" applyAlignment="1">
      <alignment horizontal="center" vertical="top" wrapText="1"/>
    </xf>
    <xf numFmtId="166" fontId="27" fillId="7" borderId="70" xfId="0" applyNumberFormat="1" applyFont="1" applyFill="1" applyBorder="1" applyAlignment="1">
      <alignment vertical="top" wrapText="1"/>
    </xf>
    <xf numFmtId="166" fontId="27" fillId="7" borderId="92" xfId="0" applyNumberFormat="1" applyFont="1" applyFill="1" applyBorder="1" applyAlignment="1">
      <alignment horizontal="center" vertical="top" wrapText="1"/>
    </xf>
    <xf numFmtId="3" fontId="27" fillId="7" borderId="109" xfId="0" applyNumberFormat="1" applyFont="1" applyFill="1" applyBorder="1" applyAlignment="1">
      <alignment horizontal="center" vertical="top" wrapText="1"/>
    </xf>
    <xf numFmtId="4" fontId="27" fillId="7" borderId="45" xfId="0" applyNumberFormat="1" applyFont="1" applyFill="1" applyBorder="1" applyAlignment="1">
      <alignment horizontal="center" vertical="top" wrapText="1"/>
    </xf>
    <xf numFmtId="4" fontId="27" fillId="7" borderId="110" xfId="0" applyNumberFormat="1" applyFont="1" applyFill="1" applyBorder="1" applyAlignment="1">
      <alignment horizontal="right" vertical="top" wrapText="1"/>
    </xf>
    <xf numFmtId="3" fontId="27" fillId="7" borderId="120" xfId="0" applyNumberFormat="1" applyFont="1" applyFill="1" applyBorder="1" applyAlignment="1">
      <alignment horizontal="center" vertical="top" wrapText="1"/>
    </xf>
    <xf numFmtId="4" fontId="27" fillId="7" borderId="85" xfId="0" applyNumberFormat="1" applyFont="1" applyFill="1" applyBorder="1" applyAlignment="1">
      <alignment horizontal="center" vertical="top" wrapText="1"/>
    </xf>
    <xf numFmtId="4" fontId="27" fillId="7" borderId="94" xfId="0" applyNumberFormat="1" applyFont="1" applyFill="1" applyBorder="1" applyAlignment="1">
      <alignment horizontal="right" vertical="top" wrapText="1"/>
    </xf>
    <xf numFmtId="4" fontId="27" fillId="0" borderId="43" xfId="0" applyNumberFormat="1" applyFont="1" applyBorder="1" applyAlignment="1">
      <alignment horizontal="right" vertical="top" wrapText="1"/>
    </xf>
    <xf numFmtId="4" fontId="27" fillId="0" borderId="46" xfId="0" applyNumberFormat="1" applyFont="1" applyBorder="1" applyAlignment="1">
      <alignment horizontal="right" vertical="top" wrapText="1"/>
    </xf>
    <xf numFmtId="0" fontId="27" fillId="0" borderId="94" xfId="1" applyFont="1" applyBorder="1" applyAlignment="1">
      <alignment vertical="top" wrapText="1"/>
    </xf>
    <xf numFmtId="0" fontId="36" fillId="0" borderId="0" xfId="0" applyFont="1" applyAlignment="1">
      <alignment vertical="top" wrapText="1"/>
    </xf>
    <xf numFmtId="0" fontId="7" fillId="0" borderId="0" xfId="0" applyFont="1" applyAlignment="1"/>
    <xf numFmtId="167" fontId="27" fillId="0" borderId="62" xfId="0" applyNumberFormat="1" applyFont="1" applyBorder="1" applyAlignment="1">
      <alignment vertical="top" wrapText="1"/>
    </xf>
    <xf numFmtId="167" fontId="27" fillId="0" borderId="87" xfId="0" applyNumberFormat="1" applyFont="1" applyBorder="1" applyAlignment="1">
      <alignment vertical="top" wrapText="1"/>
    </xf>
    <xf numFmtId="167" fontId="27" fillId="0" borderId="0" xfId="0" applyNumberFormat="1" applyFont="1" applyBorder="1" applyAlignment="1">
      <alignment vertical="top" wrapText="1"/>
    </xf>
    <xf numFmtId="4" fontId="5" fillId="0" borderId="86" xfId="0" applyNumberFormat="1" applyFont="1" applyBorder="1" applyAlignment="1">
      <alignment horizontal="right" vertical="top" wrapText="1"/>
    </xf>
    <xf numFmtId="4" fontId="27" fillId="7" borderId="100" xfId="0" applyNumberFormat="1" applyFont="1" applyFill="1" applyBorder="1" applyAlignment="1">
      <alignment horizontal="right" vertical="top" wrapText="1"/>
    </xf>
    <xf numFmtId="4" fontId="5" fillId="0" borderId="71" xfId="0" applyNumberFormat="1" applyFont="1" applyBorder="1" applyAlignment="1">
      <alignment horizontal="center" vertical="top" wrapText="1"/>
    </xf>
    <xf numFmtId="4" fontId="27" fillId="7" borderId="46" xfId="0" applyNumberFormat="1" applyFont="1" applyFill="1" applyBorder="1" applyAlignment="1">
      <alignment horizontal="right" vertical="top" wrapText="1"/>
    </xf>
    <xf numFmtId="3" fontId="5" fillId="0" borderId="90" xfId="0" applyNumberFormat="1" applyFont="1" applyBorder="1" applyAlignment="1">
      <alignment horizontal="center" vertical="top" wrapText="1"/>
    </xf>
    <xf numFmtId="4" fontId="5" fillId="0" borderId="92" xfId="0" applyNumberFormat="1" applyFont="1" applyBorder="1" applyAlignment="1">
      <alignment horizontal="center" vertical="top" wrapText="1"/>
    </xf>
    <xf numFmtId="4" fontId="5" fillId="0" borderId="81" xfId="0" applyNumberFormat="1" applyFont="1" applyBorder="1" applyAlignment="1">
      <alignment horizontal="right" vertical="top" wrapText="1"/>
    </xf>
    <xf numFmtId="4" fontId="27" fillId="7" borderId="101" xfId="0" applyNumberFormat="1" applyFont="1" applyFill="1" applyBorder="1" applyAlignment="1">
      <alignment horizontal="right" vertical="top" wrapText="1"/>
    </xf>
    <xf numFmtId="4" fontId="5" fillId="0" borderId="101" xfId="0" applyNumberFormat="1" applyFont="1" applyBorder="1" applyAlignment="1">
      <alignment horizontal="right" vertical="top" wrapText="1"/>
    </xf>
    <xf numFmtId="3" fontId="5" fillId="0" borderId="65" xfId="0" applyNumberFormat="1" applyFont="1" applyBorder="1" applyAlignment="1">
      <alignment horizontal="center" vertical="top" wrapText="1"/>
    </xf>
    <xf numFmtId="4" fontId="5" fillId="0" borderId="64" xfId="0" applyNumberFormat="1" applyFont="1" applyBorder="1" applyAlignment="1">
      <alignment horizontal="center" vertical="top" wrapText="1"/>
    </xf>
    <xf numFmtId="4" fontId="5" fillId="0" borderId="79" xfId="0" applyNumberFormat="1" applyFont="1" applyBorder="1" applyAlignment="1">
      <alignment horizontal="right" vertical="top" wrapText="1"/>
    </xf>
    <xf numFmtId="3" fontId="5" fillId="0" borderId="82" xfId="0" applyNumberFormat="1" applyFont="1" applyBorder="1" applyAlignment="1">
      <alignment horizontal="center" vertical="top" wrapText="1"/>
    </xf>
    <xf numFmtId="4" fontId="5" fillId="0" borderId="99" xfId="0" applyNumberFormat="1" applyFont="1" applyBorder="1" applyAlignment="1">
      <alignment horizontal="center" vertical="top" wrapText="1"/>
    </xf>
    <xf numFmtId="4" fontId="5" fillId="0" borderId="84" xfId="0" applyNumberFormat="1" applyFont="1" applyBorder="1" applyAlignment="1">
      <alignment horizontal="right" vertical="top" wrapText="1"/>
    </xf>
    <xf numFmtId="4" fontId="4" fillId="6" borderId="60" xfId="0" applyNumberFormat="1" applyFont="1" applyFill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center" vertical="top" wrapText="1"/>
    </xf>
    <xf numFmtId="4" fontId="4" fillId="0" borderId="45" xfId="0" applyNumberFormat="1" applyFont="1" applyBorder="1" applyAlignment="1">
      <alignment horizontal="center" vertical="top" wrapText="1"/>
    </xf>
    <xf numFmtId="4" fontId="4" fillId="0" borderId="46" xfId="0" applyNumberFormat="1" applyFont="1" applyBorder="1" applyAlignment="1">
      <alignment horizontal="right" vertical="top" wrapText="1"/>
    </xf>
    <xf numFmtId="3" fontId="4" fillId="6" borderId="59" xfId="0" applyNumberFormat="1" applyFont="1" applyFill="1" applyBorder="1" applyAlignment="1">
      <alignment horizontal="center" vertical="center" wrapText="1"/>
    </xf>
    <xf numFmtId="4" fontId="4" fillId="6" borderId="39" xfId="0" applyNumberFormat="1" applyFont="1" applyFill="1" applyBorder="1" applyAlignment="1">
      <alignment horizontal="center" vertical="center" wrapText="1"/>
    </xf>
    <xf numFmtId="166" fontId="5" fillId="7" borderId="70" xfId="0" applyNumberFormat="1" applyFont="1" applyFill="1" applyBorder="1" applyAlignment="1">
      <alignment vertical="top" wrapText="1"/>
    </xf>
    <xf numFmtId="166" fontId="5" fillId="7" borderId="92" xfId="0" applyNumberFormat="1" applyFont="1" applyFill="1" applyBorder="1" applyAlignment="1">
      <alignment horizontal="center" vertical="top" wrapText="1"/>
    </xf>
    <xf numFmtId="3" fontId="5" fillId="7" borderId="115" xfId="0" applyNumberFormat="1" applyFont="1" applyFill="1" applyBorder="1" applyAlignment="1">
      <alignment horizontal="center" vertical="top" wrapText="1"/>
    </xf>
    <xf numFmtId="4" fontId="5" fillId="7" borderId="116" xfId="0" applyNumberFormat="1" applyFont="1" applyFill="1" applyBorder="1" applyAlignment="1">
      <alignment horizontal="center" vertical="top" wrapText="1"/>
    </xf>
    <xf numFmtId="4" fontId="5" fillId="7" borderId="117" xfId="0" applyNumberFormat="1" applyFont="1" applyFill="1" applyBorder="1" applyAlignment="1">
      <alignment horizontal="right" vertical="top" wrapText="1"/>
    </xf>
    <xf numFmtId="0" fontId="5" fillId="0" borderId="94" xfId="1" applyFont="1" applyBorder="1" applyAlignment="1">
      <alignment vertical="top" wrapText="1"/>
    </xf>
    <xf numFmtId="3" fontId="5" fillId="7" borderId="118" xfId="0" applyNumberFormat="1" applyFont="1" applyFill="1" applyBorder="1" applyAlignment="1">
      <alignment horizontal="center" vertical="top" wrapText="1"/>
    </xf>
    <xf numFmtId="4" fontId="5" fillId="7" borderId="97" xfId="0" applyNumberFormat="1" applyFont="1" applyFill="1" applyBorder="1" applyAlignment="1">
      <alignment horizontal="right" vertical="top" wrapText="1"/>
    </xf>
    <xf numFmtId="0" fontId="5" fillId="0" borderId="97" xfId="1" applyFont="1" applyBorder="1" applyAlignment="1">
      <alignment vertical="top" wrapText="1"/>
    </xf>
    <xf numFmtId="3" fontId="5" fillId="7" borderId="107" xfId="0" applyNumberFormat="1" applyFont="1" applyFill="1" applyBorder="1" applyAlignment="1">
      <alignment horizontal="center" vertical="top" wrapText="1"/>
    </xf>
    <xf numFmtId="4" fontId="5" fillId="7" borderId="83" xfId="0" applyNumberFormat="1" applyFont="1" applyFill="1" applyBorder="1" applyAlignment="1">
      <alignment horizontal="center" vertical="top" wrapText="1"/>
    </xf>
    <xf numFmtId="4" fontId="5" fillId="7" borderId="108" xfId="0" applyNumberFormat="1" applyFont="1" applyFill="1" applyBorder="1" applyAlignment="1">
      <alignment horizontal="right" vertical="top" wrapText="1"/>
    </xf>
    <xf numFmtId="3" fontId="5" fillId="7" borderId="119" xfId="0" applyNumberFormat="1" applyFont="1" applyFill="1" applyBorder="1" applyAlignment="1">
      <alignment horizontal="center" vertical="top" wrapText="1"/>
    </xf>
    <xf numFmtId="4" fontId="5" fillId="7" borderId="98" xfId="0" applyNumberFormat="1" applyFont="1" applyFill="1" applyBorder="1" applyAlignment="1">
      <alignment horizontal="right" vertical="top" wrapText="1"/>
    </xf>
    <xf numFmtId="0" fontId="5" fillId="0" borderId="98" xfId="1" applyFont="1" applyBorder="1" applyAlignment="1">
      <alignment vertical="top" wrapText="1"/>
    </xf>
    <xf numFmtId="3" fontId="5" fillId="7" borderId="120" xfId="0" applyNumberFormat="1" applyFont="1" applyFill="1" applyBorder="1" applyAlignment="1">
      <alignment horizontal="center" vertical="top" wrapText="1"/>
    </xf>
    <xf numFmtId="4" fontId="5" fillId="7" borderId="94" xfId="0" applyNumberFormat="1" applyFont="1" applyFill="1" applyBorder="1" applyAlignment="1">
      <alignment horizontal="right" vertical="top" wrapText="1"/>
    </xf>
    <xf numFmtId="4" fontId="5" fillId="7" borderId="95" xfId="0" applyNumberFormat="1" applyFont="1" applyFill="1" applyBorder="1" applyAlignment="1">
      <alignment horizontal="center" vertical="top" wrapText="1"/>
    </xf>
    <xf numFmtId="3" fontId="5" fillId="7" borderId="121" xfId="0" applyNumberFormat="1" applyFont="1" applyFill="1" applyBorder="1" applyAlignment="1">
      <alignment horizontal="center" vertical="top" wrapText="1"/>
    </xf>
    <xf numFmtId="4" fontId="5" fillId="7" borderId="96" xfId="0" applyNumberFormat="1" applyFont="1" applyFill="1" applyBorder="1" applyAlignment="1">
      <alignment horizontal="center" vertical="top" wrapText="1"/>
    </xf>
    <xf numFmtId="4" fontId="5" fillId="7" borderId="122" xfId="0" applyNumberFormat="1" applyFont="1" applyFill="1" applyBorder="1" applyAlignment="1">
      <alignment horizontal="right" vertical="top" wrapText="1"/>
    </xf>
    <xf numFmtId="4" fontId="35" fillId="6" borderId="60" xfId="0" applyNumberFormat="1" applyFont="1" applyFill="1" applyBorder="1" applyAlignment="1">
      <alignment horizontal="right" vertical="center" wrapText="1"/>
    </xf>
    <xf numFmtId="4" fontId="4" fillId="6" borderId="34" xfId="0" applyNumberFormat="1" applyFont="1" applyFill="1" applyBorder="1" applyAlignment="1">
      <alignment horizontal="right" vertical="center" wrapText="1"/>
    </xf>
    <xf numFmtId="4" fontId="4" fillId="6" borderId="74" xfId="0" applyNumberFormat="1" applyFont="1" applyFill="1" applyBorder="1" applyAlignment="1">
      <alignment horizontal="center" vertical="center" wrapText="1"/>
    </xf>
    <xf numFmtId="4" fontId="4" fillId="6" borderId="89" xfId="0" applyNumberFormat="1" applyFont="1" applyFill="1" applyBorder="1" applyAlignment="1">
      <alignment horizontal="right" vertical="center" wrapText="1"/>
    </xf>
    <xf numFmtId="3" fontId="4" fillId="6" borderId="73" xfId="0" applyNumberFormat="1" applyFont="1" applyFill="1" applyBorder="1" applyAlignment="1">
      <alignment horizontal="center" vertical="center" wrapText="1"/>
    </xf>
    <xf numFmtId="4" fontId="27" fillId="7" borderId="85" xfId="0" applyNumberFormat="1" applyFont="1" applyFill="1" applyBorder="1" applyAlignment="1">
      <alignment horizontal="right" vertical="top" wrapText="1"/>
    </xf>
    <xf numFmtId="4" fontId="8" fillId="7" borderId="60" xfId="0" applyNumberFormat="1" applyFont="1" applyFill="1" applyBorder="1" applyAlignment="1">
      <alignment horizontal="right" vertical="top"/>
    </xf>
    <xf numFmtId="4" fontId="35" fillId="5" borderId="16" xfId="0" applyNumberFormat="1" applyFont="1" applyFill="1" applyBorder="1" applyAlignment="1">
      <alignment horizontal="right" vertical="center" wrapText="1"/>
    </xf>
    <xf numFmtId="4" fontId="5" fillId="0" borderId="63" xfId="0" applyNumberFormat="1" applyFont="1" applyFill="1" applyBorder="1" applyAlignment="1">
      <alignment horizontal="center" vertical="top" wrapText="1"/>
    </xf>
    <xf numFmtId="4" fontId="5" fillId="0" borderId="91" xfId="0" applyNumberFormat="1" applyFont="1" applyFill="1" applyBorder="1" applyAlignment="1">
      <alignment horizontal="center" vertical="top" wrapText="1"/>
    </xf>
    <xf numFmtId="4" fontId="5" fillId="0" borderId="92" xfId="0" applyNumberFormat="1" applyFont="1" applyFill="1" applyBorder="1" applyAlignment="1">
      <alignment horizontal="center" vertical="top" wrapText="1"/>
    </xf>
    <xf numFmtId="4" fontId="4" fillId="6" borderId="72" xfId="0" applyNumberFormat="1" applyFont="1" applyFill="1" applyBorder="1" applyAlignment="1">
      <alignment horizontal="right" vertical="center" wrapText="1"/>
    </xf>
    <xf numFmtId="4" fontId="27" fillId="7" borderId="79" xfId="0" applyNumberFormat="1" applyFont="1" applyFill="1" applyBorder="1" applyAlignment="1">
      <alignment horizontal="right" vertical="top" wrapText="1"/>
    </xf>
    <xf numFmtId="4" fontId="27" fillId="7" borderId="81" xfId="0" applyNumberFormat="1" applyFont="1" applyFill="1" applyBorder="1" applyAlignment="1">
      <alignment horizontal="right" vertical="top" wrapText="1"/>
    </xf>
    <xf numFmtId="4" fontId="35" fillId="6" borderId="89" xfId="0" applyNumberFormat="1" applyFont="1" applyFill="1" applyBorder="1" applyAlignment="1">
      <alignment horizontal="right" vertical="center" wrapText="1"/>
    </xf>
    <xf numFmtId="0" fontId="5" fillId="0" borderId="94" xfId="0" applyFont="1" applyBorder="1" applyAlignment="1">
      <alignment vertical="top" wrapText="1"/>
    </xf>
    <xf numFmtId="0" fontId="5" fillId="0" borderId="93" xfId="0" applyFont="1" applyBorder="1" applyAlignment="1">
      <alignment vertical="top" wrapText="1"/>
    </xf>
    <xf numFmtId="0" fontId="27" fillId="7" borderId="94" xfId="0" applyFont="1" applyFill="1" applyBorder="1" applyAlignment="1">
      <alignment vertical="top" wrapText="1"/>
    </xf>
    <xf numFmtId="166" fontId="5" fillId="0" borderId="67" xfId="0" applyNumberFormat="1" applyFont="1" applyFill="1" applyBorder="1" applyAlignment="1">
      <alignment wrapText="1"/>
    </xf>
    <xf numFmtId="3" fontId="5" fillId="0" borderId="67" xfId="0" applyNumberFormat="1" applyFont="1" applyFill="1" applyBorder="1" applyAlignment="1">
      <alignment wrapText="1"/>
    </xf>
    <xf numFmtId="4" fontId="5" fillId="0" borderId="67" xfId="0" applyNumberFormat="1" applyFont="1" applyFill="1" applyBorder="1" applyAlignment="1">
      <alignment wrapText="1"/>
    </xf>
    <xf numFmtId="4" fontId="5" fillId="0" borderId="67" xfId="0" applyNumberFormat="1" applyFont="1" applyFill="1" applyBorder="1" applyAlignment="1">
      <alignment horizontal="right" vertical="top" wrapText="1"/>
    </xf>
    <xf numFmtId="0" fontId="5" fillId="0" borderId="68" xfId="0" applyFont="1" applyFill="1" applyBorder="1" applyAlignment="1">
      <alignment wrapText="1"/>
    </xf>
    <xf numFmtId="166" fontId="4" fillId="0" borderId="125" xfId="0" applyNumberFormat="1" applyFont="1" applyFill="1" applyBorder="1" applyAlignment="1">
      <alignment wrapText="1"/>
    </xf>
    <xf numFmtId="3" fontId="4" fillId="0" borderId="126" xfId="0" applyNumberFormat="1" applyFont="1" applyFill="1" applyBorder="1" applyAlignment="1">
      <alignment wrapText="1"/>
    </xf>
    <xf numFmtId="4" fontId="4" fillId="0" borderId="127" xfId="0" applyNumberFormat="1" applyFont="1" applyFill="1" applyBorder="1" applyAlignment="1">
      <alignment wrapText="1"/>
    </xf>
    <xf numFmtId="4" fontId="4" fillId="0" borderId="127" xfId="0" applyNumberFormat="1" applyFont="1" applyFill="1" applyBorder="1" applyAlignment="1">
      <alignment horizontal="right" vertical="top" wrapText="1"/>
    </xf>
    <xf numFmtId="3" fontId="4" fillId="0" borderId="127" xfId="0" applyNumberFormat="1" applyFont="1" applyFill="1" applyBorder="1" applyAlignment="1">
      <alignment wrapText="1"/>
    </xf>
    <xf numFmtId="4" fontId="4" fillId="0" borderId="128" xfId="0" applyNumberFormat="1" applyFont="1" applyFill="1" applyBorder="1" applyAlignment="1">
      <alignment horizontal="right" vertical="top" wrapText="1"/>
    </xf>
    <xf numFmtId="4" fontId="4" fillId="0" borderId="125" xfId="0" applyNumberFormat="1" applyFont="1" applyFill="1" applyBorder="1" applyAlignment="1">
      <alignment horizontal="right" vertical="top" wrapText="1"/>
    </xf>
    <xf numFmtId="0" fontId="4" fillId="0" borderId="129" xfId="0" applyFont="1" applyFill="1" applyBorder="1" applyAlignment="1">
      <alignment wrapText="1"/>
    </xf>
    <xf numFmtId="0" fontId="2" fillId="0" borderId="0" xfId="0" applyFont="1" applyAlignment="1">
      <alignment vertical="top"/>
    </xf>
    <xf numFmtId="4" fontId="27" fillId="0" borderId="46" xfId="0" applyNumberFormat="1" applyFont="1" applyFill="1" applyBorder="1" applyAlignment="1">
      <alignment horizontal="right" vertical="top" wrapText="1"/>
    </xf>
    <xf numFmtId="3" fontId="27" fillId="7" borderId="44" xfId="0" applyNumberFormat="1" applyFont="1" applyFill="1" applyBorder="1" applyAlignment="1">
      <alignment horizontal="center" vertical="top" wrapText="1"/>
    </xf>
    <xf numFmtId="166" fontId="4" fillId="6" borderId="60" xfId="0" applyNumberFormat="1" applyFont="1" applyFill="1" applyBorder="1" applyAlignment="1">
      <alignment vertical="center"/>
    </xf>
    <xf numFmtId="166" fontId="4" fillId="6" borderId="31" xfId="0" applyNumberFormat="1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vertical="center" wrapText="1"/>
    </xf>
    <xf numFmtId="166" fontId="8" fillId="0" borderId="123" xfId="0" applyNumberFormat="1" applyFont="1" applyFill="1" applyBorder="1" applyAlignment="1">
      <alignment horizontal="left" wrapText="1"/>
    </xf>
    <xf numFmtId="0" fontId="7" fillId="0" borderId="124" xfId="0" applyFont="1" applyFill="1" applyBorder="1"/>
    <xf numFmtId="3" fontId="5" fillId="0" borderId="75" xfId="0" applyNumberFormat="1" applyFont="1" applyBorder="1" applyAlignment="1">
      <alignment horizontal="center" wrapText="1"/>
    </xf>
    <xf numFmtId="0" fontId="7" fillId="0" borderId="75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66" xfId="0" applyNumberFormat="1" applyFont="1" applyFill="1" applyBorder="1" applyAlignment="1">
      <alignment horizontal="center" wrapText="1"/>
    </xf>
    <xf numFmtId="0" fontId="7" fillId="0" borderId="67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6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7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4" fontId="5" fillId="0" borderId="85" xfId="0" applyNumberFormat="1" applyFont="1" applyFill="1" applyBorder="1" applyAlignment="1">
      <alignment horizontal="center" vertical="top" wrapText="1"/>
    </xf>
    <xf numFmtId="4" fontId="5" fillId="0" borderId="96" xfId="0" applyNumberFormat="1" applyFont="1" applyFill="1" applyBorder="1" applyAlignment="1">
      <alignment horizontal="center" vertical="top" wrapText="1"/>
    </xf>
    <xf numFmtId="0" fontId="9" fillId="0" borderId="0" xfId="0" applyFont="1" applyAlignment="1"/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/>
    <xf numFmtId="0" fontId="8" fillId="0" borderId="0" xfId="0" applyFont="1" applyAlignment="1">
      <alignment horizontal="left" vertical="center"/>
    </xf>
    <xf numFmtId="3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8" fillId="0" borderId="70" xfId="0" applyFont="1" applyBorder="1" applyAlignment="1">
      <alignment wrapText="1"/>
    </xf>
    <xf numFmtId="3" fontId="8" fillId="0" borderId="7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L1022"/>
  <sheetViews>
    <sheetView tabSelected="1" topLeftCell="A86" zoomScale="70" zoomScaleNormal="70" workbookViewId="0">
      <selection activeCell="K98" sqref="K98"/>
    </sheetView>
  </sheetViews>
  <sheetFormatPr defaultColWidth="12.625" defaultRowHeight="15" customHeight="1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36.875" customWidth="1"/>
    <col min="21" max="38" width="5" customWidth="1"/>
  </cols>
  <sheetData>
    <row r="1" spans="1:38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222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328" t="s">
        <v>221</v>
      </c>
      <c r="Q4" s="148"/>
      <c r="R4" s="14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378" t="s">
        <v>1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378" t="s">
        <v>2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5.75">
      <c r="A15" s="380" t="s">
        <v>220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361" t="s">
        <v>3</v>
      </c>
      <c r="B17" s="363" t="s">
        <v>4</v>
      </c>
      <c r="C17" s="363" t="s">
        <v>5</v>
      </c>
      <c r="D17" s="365" t="s">
        <v>6</v>
      </c>
      <c r="E17" s="338" t="s">
        <v>7</v>
      </c>
      <c r="F17" s="339"/>
      <c r="G17" s="340"/>
      <c r="H17" s="338" t="s">
        <v>8</v>
      </c>
      <c r="I17" s="339"/>
      <c r="J17" s="340"/>
      <c r="K17" s="338" t="s">
        <v>9</v>
      </c>
      <c r="L17" s="339"/>
      <c r="M17" s="340"/>
      <c r="N17" s="338" t="s">
        <v>10</v>
      </c>
      <c r="O17" s="339"/>
      <c r="P17" s="340"/>
      <c r="Q17" s="358" t="s">
        <v>11</v>
      </c>
      <c r="R17" s="339"/>
      <c r="S17" s="340"/>
      <c r="T17" s="359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>
      <c r="A18" s="362"/>
      <c r="B18" s="364"/>
      <c r="C18" s="364"/>
      <c r="D18" s="366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36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60501.96</v>
      </c>
      <c r="H21" s="38"/>
      <c r="I21" s="39"/>
      <c r="J21" s="40">
        <v>64497.71</v>
      </c>
      <c r="K21" s="38"/>
      <c r="L21" s="39"/>
      <c r="M21" s="40">
        <v>488112.71</v>
      </c>
      <c r="N21" s="38"/>
      <c r="O21" s="39"/>
      <c r="P21" s="40">
        <v>481296.8</v>
      </c>
      <c r="Q21" s="40">
        <f>G21+M21</f>
        <v>548614.67000000004</v>
      </c>
      <c r="R21" s="40">
        <f>J21+P21</f>
        <v>545794.51</v>
      </c>
      <c r="S21" s="40">
        <f>Q21-R21</f>
        <v>2820.1600000000326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>
      <c r="A22" s="42" t="s">
        <v>30</v>
      </c>
      <c r="B22" s="43"/>
      <c r="C22" s="44"/>
      <c r="D22" s="45"/>
      <c r="E22" s="46"/>
      <c r="F22" s="47"/>
      <c r="G22" s="48">
        <f>SUM(G21)</f>
        <v>60501.96</v>
      </c>
      <c r="H22" s="46"/>
      <c r="I22" s="47"/>
      <c r="J22" s="48">
        <f>SUM(J21)</f>
        <v>64497.71</v>
      </c>
      <c r="K22" s="46"/>
      <c r="L22" s="47"/>
      <c r="M22" s="48">
        <f>SUM(M21)</f>
        <v>488112.71</v>
      </c>
      <c r="N22" s="46"/>
      <c r="O22" s="47"/>
      <c r="P22" s="48">
        <f t="shared" ref="P22:S22" si="0">SUM(P21)</f>
        <v>481296.8</v>
      </c>
      <c r="Q22" s="48">
        <f t="shared" si="0"/>
        <v>548614.67000000004</v>
      </c>
      <c r="R22" s="48">
        <f t="shared" si="0"/>
        <v>545794.51</v>
      </c>
      <c r="S22" s="48">
        <f t="shared" si="0"/>
        <v>2820.1600000000326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>
      <c r="A23" s="341"/>
      <c r="B23" s="342"/>
      <c r="C23" s="342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thickBot="1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>
      <c r="A26" s="71" t="s">
        <v>34</v>
      </c>
      <c r="B26" s="72" t="s">
        <v>35</v>
      </c>
      <c r="C26" s="71" t="s">
        <v>36</v>
      </c>
      <c r="D26" s="186"/>
      <c r="E26" s="195"/>
      <c r="F26" s="196"/>
      <c r="G26" s="197">
        <f>SUM(G27:G36)</f>
        <v>24800</v>
      </c>
      <c r="H26" s="195"/>
      <c r="I26" s="196"/>
      <c r="J26" s="304">
        <f>SUM(J27:J36)</f>
        <v>22500</v>
      </c>
      <c r="K26" s="195"/>
      <c r="L26" s="196"/>
      <c r="M26" s="197">
        <f>SUM(M27:M36)</f>
        <v>182500</v>
      </c>
      <c r="N26" s="195"/>
      <c r="O26" s="196"/>
      <c r="P26" s="197">
        <f t="shared" ref="P26:S26" si="1">SUM(P27:P36)</f>
        <v>184799.96000000002</v>
      </c>
      <c r="Q26" s="76">
        <f t="shared" si="1"/>
        <v>207300</v>
      </c>
      <c r="R26" s="76">
        <f t="shared" si="1"/>
        <v>207299.96000000002</v>
      </c>
      <c r="S26" s="76">
        <f t="shared" si="1"/>
        <v>4.0000000002692104E-2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21" customHeight="1">
      <c r="A27" s="219" t="s">
        <v>37</v>
      </c>
      <c r="B27" s="220" t="s">
        <v>38</v>
      </c>
      <c r="C27" s="276" t="s">
        <v>148</v>
      </c>
      <c r="D27" s="277" t="s">
        <v>40</v>
      </c>
      <c r="E27" s="221">
        <v>1</v>
      </c>
      <c r="F27" s="222">
        <v>5500</v>
      </c>
      <c r="G27" s="223">
        <f t="shared" ref="G27:G36" si="2">E27*F27</f>
        <v>5500</v>
      </c>
      <c r="H27" s="221">
        <v>1</v>
      </c>
      <c r="I27" s="222">
        <v>5500</v>
      </c>
      <c r="J27" s="223">
        <f t="shared" ref="J27:J36" si="3">H27*I27</f>
        <v>5500</v>
      </c>
      <c r="K27" s="278">
        <v>5</v>
      </c>
      <c r="L27" s="279">
        <v>5500</v>
      </c>
      <c r="M27" s="280">
        <f t="shared" ref="M27:M36" si="4">K27*L27</f>
        <v>27500</v>
      </c>
      <c r="N27" s="278">
        <v>5</v>
      </c>
      <c r="O27" s="279">
        <v>5500</v>
      </c>
      <c r="P27" s="280">
        <f t="shared" ref="P27:P31" si="5">N27*O27</f>
        <v>27500</v>
      </c>
      <c r="Q27" s="201">
        <f t="shared" ref="Q27:Q36" si="6">G27+M27</f>
        <v>33000</v>
      </c>
      <c r="R27" s="84">
        <f t="shared" ref="R27:R36" si="7">J27+P27</f>
        <v>33000</v>
      </c>
      <c r="S27" s="84">
        <f t="shared" ref="S27:S36" si="8">Q27-R27</f>
        <v>0</v>
      </c>
      <c r="T27" s="281" t="s">
        <v>206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9.75" customHeight="1">
      <c r="A28" s="219" t="s">
        <v>37</v>
      </c>
      <c r="B28" s="220" t="s">
        <v>41</v>
      </c>
      <c r="C28" s="276" t="s">
        <v>149</v>
      </c>
      <c r="D28" s="277" t="s">
        <v>40</v>
      </c>
      <c r="E28" s="227">
        <v>1</v>
      </c>
      <c r="F28" s="228">
        <v>4800</v>
      </c>
      <c r="G28" s="229">
        <f t="shared" si="2"/>
        <v>4800</v>
      </c>
      <c r="H28" s="224">
        <v>1</v>
      </c>
      <c r="I28" s="225">
        <v>4800</v>
      </c>
      <c r="J28" s="226">
        <f t="shared" si="3"/>
        <v>4800</v>
      </c>
      <c r="K28" s="282">
        <v>5</v>
      </c>
      <c r="L28" s="231">
        <v>5000</v>
      </c>
      <c r="M28" s="283">
        <f t="shared" si="4"/>
        <v>25000</v>
      </c>
      <c r="N28" s="282">
        <v>4.3690899999999999</v>
      </c>
      <c r="O28" s="231">
        <v>5000</v>
      </c>
      <c r="P28" s="283">
        <f t="shared" si="5"/>
        <v>21845.45</v>
      </c>
      <c r="Q28" s="201">
        <f t="shared" si="6"/>
        <v>29800</v>
      </c>
      <c r="R28" s="84">
        <f t="shared" si="7"/>
        <v>26645.45</v>
      </c>
      <c r="S28" s="84">
        <f t="shared" si="8"/>
        <v>3154.5499999999993</v>
      </c>
      <c r="T28" s="284" t="s">
        <v>207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47.25" customHeight="1">
      <c r="A29" s="219" t="s">
        <v>37</v>
      </c>
      <c r="B29" s="220" t="s">
        <v>42</v>
      </c>
      <c r="C29" s="276" t="s">
        <v>150</v>
      </c>
      <c r="D29" s="277" t="s">
        <v>40</v>
      </c>
      <c r="E29" s="285">
        <v>1</v>
      </c>
      <c r="F29" s="286">
        <v>4800</v>
      </c>
      <c r="G29" s="287">
        <f t="shared" si="2"/>
        <v>4800</v>
      </c>
      <c r="H29" s="224">
        <v>1</v>
      </c>
      <c r="I29" s="225">
        <v>4800</v>
      </c>
      <c r="J29" s="226">
        <f t="shared" si="3"/>
        <v>4800</v>
      </c>
      <c r="K29" s="288">
        <v>5</v>
      </c>
      <c r="L29" s="231">
        <v>5000</v>
      </c>
      <c r="M29" s="289">
        <f t="shared" si="4"/>
        <v>25000</v>
      </c>
      <c r="N29" s="288">
        <v>4.96</v>
      </c>
      <c r="O29" s="231">
        <v>5000</v>
      </c>
      <c r="P29" s="289">
        <f t="shared" si="5"/>
        <v>24800</v>
      </c>
      <c r="Q29" s="201">
        <f t="shared" si="6"/>
        <v>29800</v>
      </c>
      <c r="R29" s="84">
        <f t="shared" si="7"/>
        <v>29600</v>
      </c>
      <c r="S29" s="84">
        <f t="shared" si="8"/>
        <v>200</v>
      </c>
      <c r="T29" s="290" t="s">
        <v>207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251" customFormat="1" ht="46.5" customHeight="1">
      <c r="A30" s="237" t="s">
        <v>37</v>
      </c>
      <c r="B30" s="238" t="s">
        <v>143</v>
      </c>
      <c r="C30" s="239" t="s">
        <v>199</v>
      </c>
      <c r="D30" s="240" t="s">
        <v>40</v>
      </c>
      <c r="E30" s="241">
        <v>1</v>
      </c>
      <c r="F30" s="242">
        <v>4800</v>
      </c>
      <c r="G30" s="243">
        <f t="shared" si="2"/>
        <v>4800</v>
      </c>
      <c r="H30" s="241"/>
      <c r="I30" s="242"/>
      <c r="J30" s="243">
        <f t="shared" si="3"/>
        <v>0</v>
      </c>
      <c r="K30" s="244">
        <v>5</v>
      </c>
      <c r="L30" s="245">
        <v>5000</v>
      </c>
      <c r="M30" s="246">
        <f t="shared" si="4"/>
        <v>25000</v>
      </c>
      <c r="N30" s="244"/>
      <c r="O30" s="245"/>
      <c r="P30" s="246">
        <v>0</v>
      </c>
      <c r="Q30" s="247">
        <f t="shared" si="6"/>
        <v>29800</v>
      </c>
      <c r="R30" s="248">
        <f t="shared" si="7"/>
        <v>0</v>
      </c>
      <c r="S30" s="248">
        <f t="shared" si="8"/>
        <v>29800</v>
      </c>
      <c r="T30" s="249" t="s">
        <v>209</v>
      </c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</row>
    <row r="31" spans="1:38" ht="29.25" customHeight="1">
      <c r="A31" s="219" t="s">
        <v>37</v>
      </c>
      <c r="B31" s="220" t="s">
        <v>144</v>
      </c>
      <c r="C31" s="276" t="s">
        <v>151</v>
      </c>
      <c r="D31" s="277" t="s">
        <v>40</v>
      </c>
      <c r="E31" s="224">
        <v>1</v>
      </c>
      <c r="F31" s="225">
        <v>4900</v>
      </c>
      <c r="G31" s="226">
        <f t="shared" si="2"/>
        <v>4900</v>
      </c>
      <c r="H31" s="224">
        <v>1</v>
      </c>
      <c r="I31" s="225">
        <v>2500</v>
      </c>
      <c r="J31" s="226">
        <f t="shared" si="3"/>
        <v>2500</v>
      </c>
      <c r="K31" s="291">
        <v>5</v>
      </c>
      <c r="L31" s="231">
        <v>5000</v>
      </c>
      <c r="M31" s="292">
        <f t="shared" si="4"/>
        <v>25000</v>
      </c>
      <c r="N31" s="291">
        <v>5</v>
      </c>
      <c r="O31" s="375">
        <v>2500</v>
      </c>
      <c r="P31" s="292">
        <f t="shared" si="5"/>
        <v>12500</v>
      </c>
      <c r="Q31" s="201">
        <f t="shared" si="6"/>
        <v>29900</v>
      </c>
      <c r="R31" s="84">
        <f t="shared" si="7"/>
        <v>15000</v>
      </c>
      <c r="S31" s="84">
        <f t="shared" si="8"/>
        <v>14900</v>
      </c>
      <c r="T31" s="281" t="s">
        <v>208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25.5" customHeight="1">
      <c r="A32" s="219" t="s">
        <v>37</v>
      </c>
      <c r="B32" s="220" t="s">
        <v>145</v>
      </c>
      <c r="C32" s="276" t="s">
        <v>204</v>
      </c>
      <c r="D32" s="277" t="s">
        <v>40</v>
      </c>
      <c r="E32" s="224"/>
      <c r="F32" s="225"/>
      <c r="G32" s="226">
        <f t="shared" si="2"/>
        <v>0</v>
      </c>
      <c r="H32" s="224">
        <v>1</v>
      </c>
      <c r="I32" s="225">
        <v>4900</v>
      </c>
      <c r="J32" s="226">
        <f t="shared" si="3"/>
        <v>4900</v>
      </c>
      <c r="K32" s="291">
        <v>5</v>
      </c>
      <c r="L32" s="231">
        <v>5000</v>
      </c>
      <c r="M32" s="292">
        <f t="shared" si="4"/>
        <v>25000</v>
      </c>
      <c r="N32" s="291">
        <v>4.96</v>
      </c>
      <c r="O32" s="231">
        <v>5000</v>
      </c>
      <c r="P32" s="292">
        <v>24900</v>
      </c>
      <c r="Q32" s="201">
        <f t="shared" si="6"/>
        <v>25000</v>
      </c>
      <c r="R32" s="84">
        <f t="shared" si="7"/>
        <v>29800</v>
      </c>
      <c r="S32" s="84">
        <f t="shared" si="8"/>
        <v>-4800</v>
      </c>
      <c r="T32" s="281" t="s">
        <v>208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42.75" customHeight="1">
      <c r="A33" s="219" t="s">
        <v>37</v>
      </c>
      <c r="B33" s="220" t="s">
        <v>146</v>
      </c>
      <c r="C33" s="276" t="s">
        <v>152</v>
      </c>
      <c r="D33" s="277" t="s">
        <v>40</v>
      </c>
      <c r="E33" s="224"/>
      <c r="F33" s="225"/>
      <c r="G33" s="226">
        <f t="shared" si="2"/>
        <v>0</v>
      </c>
      <c r="H33" s="227"/>
      <c r="I33" s="228"/>
      <c r="J33" s="229">
        <f t="shared" si="3"/>
        <v>0</v>
      </c>
      <c r="K33" s="282">
        <v>4</v>
      </c>
      <c r="L33" s="293">
        <v>5000</v>
      </c>
      <c r="M33" s="283">
        <f t="shared" si="4"/>
        <v>20000</v>
      </c>
      <c r="N33" s="282">
        <v>4.3499999999999996</v>
      </c>
      <c r="O33" s="293">
        <v>5000</v>
      </c>
      <c r="P33" s="283">
        <f t="shared" ref="P33:P36" si="9">N33*O33</f>
        <v>21750</v>
      </c>
      <c r="Q33" s="201">
        <f t="shared" si="6"/>
        <v>20000</v>
      </c>
      <c r="R33" s="84">
        <f t="shared" si="7"/>
        <v>21750</v>
      </c>
      <c r="S33" s="84">
        <f t="shared" si="8"/>
        <v>-1750</v>
      </c>
      <c r="T33" s="281" t="s">
        <v>211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54" customFormat="1" ht="17.25" customHeight="1">
      <c r="A34" s="219"/>
      <c r="B34" s="220" t="s">
        <v>147</v>
      </c>
      <c r="C34" s="239" t="s">
        <v>202</v>
      </c>
      <c r="D34" s="277" t="s">
        <v>40</v>
      </c>
      <c r="E34" s="224"/>
      <c r="F34" s="225"/>
      <c r="G34" s="226"/>
      <c r="H34" s="230"/>
      <c r="I34" s="231"/>
      <c r="J34" s="232"/>
      <c r="K34" s="230"/>
      <c r="L34" s="231"/>
      <c r="M34" s="232"/>
      <c r="N34" s="230">
        <v>3.8181820000000002</v>
      </c>
      <c r="O34" s="231">
        <v>5000</v>
      </c>
      <c r="P34" s="232">
        <f t="shared" si="9"/>
        <v>19090.91</v>
      </c>
      <c r="Q34" s="201">
        <f t="shared" si="6"/>
        <v>0</v>
      </c>
      <c r="R34" s="84">
        <f t="shared" si="7"/>
        <v>19090.91</v>
      </c>
      <c r="S34" s="84">
        <f t="shared" si="8"/>
        <v>-19090.91</v>
      </c>
      <c r="T34" s="95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54" customFormat="1" ht="17.25" customHeight="1">
      <c r="A35" s="219"/>
      <c r="B35" s="220" t="s">
        <v>200</v>
      </c>
      <c r="C35" s="239" t="s">
        <v>203</v>
      </c>
      <c r="D35" s="277" t="s">
        <v>40</v>
      </c>
      <c r="E35" s="224"/>
      <c r="F35" s="225"/>
      <c r="G35" s="226"/>
      <c r="H35" s="230"/>
      <c r="I35" s="231"/>
      <c r="J35" s="232"/>
      <c r="K35" s="230"/>
      <c r="L35" s="231"/>
      <c r="M35" s="232"/>
      <c r="N35" s="230">
        <v>3.3181820000000002</v>
      </c>
      <c r="O35" s="231">
        <v>5000</v>
      </c>
      <c r="P35" s="232">
        <v>11913.6</v>
      </c>
      <c r="Q35" s="201">
        <f t="shared" si="6"/>
        <v>0</v>
      </c>
      <c r="R35" s="84">
        <f t="shared" si="7"/>
        <v>11913.6</v>
      </c>
      <c r="S35" s="84">
        <f t="shared" si="8"/>
        <v>-11913.6</v>
      </c>
      <c r="T35" s="95" t="s">
        <v>205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30" customHeight="1" thickBot="1">
      <c r="A36" s="219" t="s">
        <v>37</v>
      </c>
      <c r="B36" s="220" t="s">
        <v>201</v>
      </c>
      <c r="C36" s="276" t="s">
        <v>153</v>
      </c>
      <c r="D36" s="277" t="s">
        <v>40</v>
      </c>
      <c r="E36" s="233"/>
      <c r="F36" s="234"/>
      <c r="G36" s="235">
        <f t="shared" si="2"/>
        <v>0</v>
      </c>
      <c r="H36" s="233"/>
      <c r="I36" s="234"/>
      <c r="J36" s="235">
        <f t="shared" si="3"/>
        <v>0</v>
      </c>
      <c r="K36" s="294">
        <v>4</v>
      </c>
      <c r="L36" s="376">
        <v>2500</v>
      </c>
      <c r="M36" s="296">
        <f t="shared" si="4"/>
        <v>10000</v>
      </c>
      <c r="N36" s="294">
        <v>4.0999999999999996</v>
      </c>
      <c r="O36" s="295">
        <v>5000</v>
      </c>
      <c r="P36" s="296">
        <f t="shared" si="9"/>
        <v>20500</v>
      </c>
      <c r="Q36" s="201">
        <f t="shared" si="6"/>
        <v>10000</v>
      </c>
      <c r="R36" s="84">
        <f t="shared" si="7"/>
        <v>20500</v>
      </c>
      <c r="S36" s="84">
        <f t="shared" si="8"/>
        <v>-10500</v>
      </c>
      <c r="T36" s="95" t="s">
        <v>210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30" customHeight="1" thickBot="1">
      <c r="A37" s="71" t="s">
        <v>34</v>
      </c>
      <c r="B37" s="72" t="s">
        <v>43</v>
      </c>
      <c r="C37" s="71" t="s">
        <v>44</v>
      </c>
      <c r="D37" s="187"/>
      <c r="E37" s="198"/>
      <c r="F37" s="199"/>
      <c r="G37" s="200"/>
      <c r="H37" s="198"/>
      <c r="I37" s="199"/>
      <c r="J37" s="200"/>
      <c r="K37" s="198"/>
      <c r="L37" s="199"/>
      <c r="M37" s="200">
        <f>SUM(M38:M40)</f>
        <v>0</v>
      </c>
      <c r="N37" s="198"/>
      <c r="O37" s="199"/>
      <c r="P37" s="200">
        <f t="shared" ref="P37:S37" si="10">SUM(P38:P40)</f>
        <v>0</v>
      </c>
      <c r="Q37" s="76">
        <f t="shared" si="10"/>
        <v>0</v>
      </c>
      <c r="R37" s="76">
        <f t="shared" si="10"/>
        <v>0</v>
      </c>
      <c r="S37" s="76">
        <f t="shared" si="10"/>
        <v>0</v>
      </c>
      <c r="T37" s="7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27" customHeight="1">
      <c r="A38" s="78" t="s">
        <v>37</v>
      </c>
      <c r="B38" s="79" t="s">
        <v>45</v>
      </c>
      <c r="C38" s="80" t="s">
        <v>39</v>
      </c>
      <c r="D38" s="81"/>
      <c r="E38" s="343" t="s">
        <v>46</v>
      </c>
      <c r="F38" s="342"/>
      <c r="G38" s="344"/>
      <c r="H38" s="343" t="s">
        <v>46</v>
      </c>
      <c r="I38" s="342"/>
      <c r="J38" s="344"/>
      <c r="K38" s="82"/>
      <c r="L38" s="83"/>
      <c r="M38" s="84">
        <f t="shared" ref="M38:M40" si="11">K38*L38</f>
        <v>0</v>
      </c>
      <c r="N38" s="82"/>
      <c r="O38" s="83"/>
      <c r="P38" s="84">
        <f t="shared" ref="P38:P40" si="12">N38*O38</f>
        <v>0</v>
      </c>
      <c r="Q38" s="84">
        <f t="shared" ref="Q38:Q40" si="13">G38+M38</f>
        <v>0</v>
      </c>
      <c r="R38" s="84">
        <f t="shared" ref="R38:R40" si="14">J38+P38</f>
        <v>0</v>
      </c>
      <c r="S38" s="84">
        <f t="shared" ref="S38:S40" si="15">Q38-R38</f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2.25" customHeight="1">
      <c r="A39" s="86" t="s">
        <v>37</v>
      </c>
      <c r="B39" s="87" t="s">
        <v>47</v>
      </c>
      <c r="C39" s="80" t="s">
        <v>39</v>
      </c>
      <c r="D39" s="81"/>
      <c r="E39" s="345"/>
      <c r="F39" s="342"/>
      <c r="G39" s="344"/>
      <c r="H39" s="345"/>
      <c r="I39" s="342"/>
      <c r="J39" s="344"/>
      <c r="K39" s="82"/>
      <c r="L39" s="83"/>
      <c r="M39" s="84">
        <f t="shared" si="11"/>
        <v>0</v>
      </c>
      <c r="N39" s="82"/>
      <c r="O39" s="83"/>
      <c r="P39" s="84">
        <f t="shared" si="12"/>
        <v>0</v>
      </c>
      <c r="Q39" s="84">
        <f t="shared" si="13"/>
        <v>0</v>
      </c>
      <c r="R39" s="84">
        <f t="shared" si="14"/>
        <v>0</v>
      </c>
      <c r="S39" s="84">
        <f t="shared" si="15"/>
        <v>0</v>
      </c>
      <c r="T39" s="8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27.75" customHeight="1" thickBot="1">
      <c r="A40" s="88" t="s">
        <v>37</v>
      </c>
      <c r="B40" s="89" t="s">
        <v>48</v>
      </c>
      <c r="C40" s="90" t="s">
        <v>39</v>
      </c>
      <c r="D40" s="91"/>
      <c r="E40" s="345"/>
      <c r="F40" s="342"/>
      <c r="G40" s="344"/>
      <c r="H40" s="345"/>
      <c r="I40" s="342"/>
      <c r="J40" s="344"/>
      <c r="K40" s="92"/>
      <c r="L40" s="93"/>
      <c r="M40" s="94">
        <f t="shared" si="11"/>
        <v>0</v>
      </c>
      <c r="N40" s="92"/>
      <c r="O40" s="93"/>
      <c r="P40" s="94">
        <f t="shared" si="12"/>
        <v>0</v>
      </c>
      <c r="Q40" s="94">
        <f t="shared" si="13"/>
        <v>0</v>
      </c>
      <c r="R40" s="94">
        <f t="shared" si="14"/>
        <v>0</v>
      </c>
      <c r="S40" s="94">
        <f t="shared" si="15"/>
        <v>0</v>
      </c>
      <c r="T40" s="9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>
      <c r="A41" s="71" t="s">
        <v>34</v>
      </c>
      <c r="B41" s="72" t="s">
        <v>49</v>
      </c>
      <c r="C41" s="71" t="s">
        <v>50</v>
      </c>
      <c r="D41" s="73"/>
      <c r="E41" s="74"/>
      <c r="F41" s="75"/>
      <c r="G41" s="76"/>
      <c r="H41" s="74"/>
      <c r="I41" s="75"/>
      <c r="J41" s="76"/>
      <c r="K41" s="74"/>
      <c r="L41" s="75"/>
      <c r="M41" s="76">
        <f>SUM(M42:M44)</f>
        <v>0</v>
      </c>
      <c r="N41" s="74"/>
      <c r="O41" s="75"/>
      <c r="P41" s="76">
        <f t="shared" ref="P41:S41" si="16">SUM(P42:P44)</f>
        <v>0</v>
      </c>
      <c r="Q41" s="76">
        <f t="shared" si="16"/>
        <v>0</v>
      </c>
      <c r="R41" s="76">
        <f t="shared" si="16"/>
        <v>0</v>
      </c>
      <c r="S41" s="76">
        <f t="shared" si="16"/>
        <v>0</v>
      </c>
      <c r="T41" s="7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>
      <c r="A42" s="78" t="s">
        <v>37</v>
      </c>
      <c r="B42" s="79" t="s">
        <v>51</v>
      </c>
      <c r="C42" s="80" t="s">
        <v>39</v>
      </c>
      <c r="D42" s="81"/>
      <c r="E42" s="343" t="s">
        <v>46</v>
      </c>
      <c r="F42" s="342"/>
      <c r="G42" s="344"/>
      <c r="H42" s="343" t="s">
        <v>46</v>
      </c>
      <c r="I42" s="342"/>
      <c r="J42" s="344"/>
      <c r="K42" s="82"/>
      <c r="L42" s="83"/>
      <c r="M42" s="84">
        <f t="shared" ref="M42:M44" si="17">K42*L42</f>
        <v>0</v>
      </c>
      <c r="N42" s="82"/>
      <c r="O42" s="83"/>
      <c r="P42" s="84">
        <f t="shared" ref="P42:P44" si="18">N42*O42</f>
        <v>0</v>
      </c>
      <c r="Q42" s="84">
        <f t="shared" ref="Q42:Q44" si="19">G42+M42</f>
        <v>0</v>
      </c>
      <c r="R42" s="84">
        <f t="shared" ref="R42:R44" si="20">J42+P42</f>
        <v>0</v>
      </c>
      <c r="S42" s="84">
        <f t="shared" ref="S42:S44" si="21">Q42-R42</f>
        <v>0</v>
      </c>
      <c r="T42" s="85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27" customHeight="1">
      <c r="A43" s="86" t="s">
        <v>37</v>
      </c>
      <c r="B43" s="87" t="s">
        <v>52</v>
      </c>
      <c r="C43" s="80" t="s">
        <v>39</v>
      </c>
      <c r="D43" s="81"/>
      <c r="E43" s="345"/>
      <c r="F43" s="342"/>
      <c r="G43" s="344"/>
      <c r="H43" s="345"/>
      <c r="I43" s="342"/>
      <c r="J43" s="344"/>
      <c r="K43" s="82"/>
      <c r="L43" s="83"/>
      <c r="M43" s="84">
        <f t="shared" si="17"/>
        <v>0</v>
      </c>
      <c r="N43" s="82"/>
      <c r="O43" s="83"/>
      <c r="P43" s="84">
        <f t="shared" si="18"/>
        <v>0</v>
      </c>
      <c r="Q43" s="84">
        <f t="shared" si="19"/>
        <v>0</v>
      </c>
      <c r="R43" s="84">
        <f t="shared" si="20"/>
        <v>0</v>
      </c>
      <c r="S43" s="84">
        <f t="shared" si="21"/>
        <v>0</v>
      </c>
      <c r="T43" s="85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29.25" customHeight="1" thickBot="1">
      <c r="A44" s="88" t="s">
        <v>37</v>
      </c>
      <c r="B44" s="89" t="s">
        <v>53</v>
      </c>
      <c r="C44" s="90" t="s">
        <v>39</v>
      </c>
      <c r="D44" s="91"/>
      <c r="E44" s="346"/>
      <c r="F44" s="347"/>
      <c r="G44" s="348"/>
      <c r="H44" s="346"/>
      <c r="I44" s="347"/>
      <c r="J44" s="348"/>
      <c r="K44" s="92"/>
      <c r="L44" s="93"/>
      <c r="M44" s="94">
        <f t="shared" si="17"/>
        <v>0</v>
      </c>
      <c r="N44" s="92"/>
      <c r="O44" s="93"/>
      <c r="P44" s="94">
        <f t="shared" si="18"/>
        <v>0</v>
      </c>
      <c r="Q44" s="84">
        <f t="shared" si="19"/>
        <v>0</v>
      </c>
      <c r="R44" s="84">
        <f t="shared" si="20"/>
        <v>0</v>
      </c>
      <c r="S44" s="84">
        <f t="shared" si="21"/>
        <v>0</v>
      </c>
      <c r="T44" s="95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thickBot="1">
      <c r="A45" s="96" t="s">
        <v>54</v>
      </c>
      <c r="B45" s="97"/>
      <c r="C45" s="98"/>
      <c r="D45" s="99"/>
      <c r="E45" s="274"/>
      <c r="F45" s="275"/>
      <c r="G45" s="270">
        <f>G26+G37+G41</f>
        <v>24800</v>
      </c>
      <c r="H45" s="274"/>
      <c r="I45" s="275"/>
      <c r="J45" s="270">
        <f>J26+J37+J41</f>
        <v>22500</v>
      </c>
      <c r="K45" s="274"/>
      <c r="L45" s="275"/>
      <c r="M45" s="270">
        <f>M26+M37+M41</f>
        <v>182500</v>
      </c>
      <c r="N45" s="274"/>
      <c r="O45" s="275"/>
      <c r="P45" s="270">
        <f>P26+P37+P41</f>
        <v>184799.96000000002</v>
      </c>
      <c r="Q45" s="270">
        <f>Q26+Q37+Q41</f>
        <v>207300</v>
      </c>
      <c r="R45" s="270">
        <f>R26+R37+R41</f>
        <v>207299.96000000002</v>
      </c>
      <c r="S45" s="270">
        <f>S26+S37+S41</f>
        <v>4.0000000002692104E-2</v>
      </c>
      <c r="T45" s="10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30" customHeight="1">
      <c r="A46" s="71" t="s">
        <v>26</v>
      </c>
      <c r="B46" s="72" t="s">
        <v>55</v>
      </c>
      <c r="C46" s="71" t="s">
        <v>56</v>
      </c>
      <c r="D46" s="73"/>
      <c r="E46" s="74"/>
      <c r="F46" s="75"/>
      <c r="G46" s="104"/>
      <c r="H46" s="74"/>
      <c r="I46" s="75"/>
      <c r="J46" s="104"/>
      <c r="K46" s="74"/>
      <c r="L46" s="75"/>
      <c r="M46" s="104"/>
      <c r="N46" s="74"/>
      <c r="O46" s="75"/>
      <c r="P46" s="104"/>
      <c r="Q46" s="104"/>
      <c r="R46" s="104"/>
      <c r="S46" s="104"/>
      <c r="T46" s="77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</row>
    <row r="47" spans="1:38" ht="30" customHeight="1">
      <c r="A47" s="78" t="s">
        <v>37</v>
      </c>
      <c r="B47" s="105" t="s">
        <v>57</v>
      </c>
      <c r="C47" s="80" t="s">
        <v>58</v>
      </c>
      <c r="D47" s="81"/>
      <c r="E47" s="82">
        <v>24800</v>
      </c>
      <c r="F47" s="106">
        <v>0.22</v>
      </c>
      <c r="G47" s="84">
        <f t="shared" ref="G47:G48" si="22">E47*F47</f>
        <v>5456</v>
      </c>
      <c r="H47" s="82">
        <f>J45</f>
        <v>22500</v>
      </c>
      <c r="I47" s="106">
        <v>0.22</v>
      </c>
      <c r="J47" s="236">
        <f t="shared" ref="J47:J48" si="23">H47*I47</f>
        <v>4950</v>
      </c>
      <c r="K47" s="82">
        <v>182500</v>
      </c>
      <c r="L47" s="106">
        <v>0.22</v>
      </c>
      <c r="M47" s="84">
        <f t="shared" ref="M47:M48" si="24">K47*L47</f>
        <v>40150</v>
      </c>
      <c r="N47" s="218">
        <f>P26+0.04</f>
        <v>184800.00000000003</v>
      </c>
      <c r="O47" s="106">
        <v>0.22</v>
      </c>
      <c r="P47" s="236">
        <f t="shared" ref="P47" si="25">N47*O47</f>
        <v>40656.000000000007</v>
      </c>
      <c r="Q47" s="84">
        <f t="shared" ref="Q47:Q48" si="26">G47+M47</f>
        <v>45606</v>
      </c>
      <c r="R47" s="84">
        <f t="shared" ref="R47:R48" si="27">J47+P47</f>
        <v>45606.000000000007</v>
      </c>
      <c r="S47" s="84">
        <f t="shared" ref="S47:S48" si="28">Q47-R47</f>
        <v>0</v>
      </c>
      <c r="T47" s="85" t="s">
        <v>225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thickBot="1">
      <c r="A48" s="86" t="s">
        <v>37</v>
      </c>
      <c r="B48" s="87" t="s">
        <v>59</v>
      </c>
      <c r="C48" s="80" t="s">
        <v>44</v>
      </c>
      <c r="D48" s="81"/>
      <c r="E48" s="82"/>
      <c r="F48" s="106">
        <v>0.22</v>
      </c>
      <c r="G48" s="84">
        <f t="shared" si="22"/>
        <v>0</v>
      </c>
      <c r="H48" s="82"/>
      <c r="I48" s="106">
        <v>0.22</v>
      </c>
      <c r="J48" s="84">
        <f t="shared" si="23"/>
        <v>0</v>
      </c>
      <c r="K48" s="82"/>
      <c r="L48" s="106">
        <v>0.22</v>
      </c>
      <c r="M48" s="84">
        <f t="shared" si="24"/>
        <v>0</v>
      </c>
      <c r="N48" s="82"/>
      <c r="O48" s="106">
        <v>0.22</v>
      </c>
      <c r="P48" s="84">
        <f t="shared" ref="P48" si="29">N48*O48</f>
        <v>0</v>
      </c>
      <c r="Q48" s="84">
        <f t="shared" si="26"/>
        <v>0</v>
      </c>
      <c r="R48" s="84">
        <f t="shared" si="27"/>
        <v>0</v>
      </c>
      <c r="S48" s="84">
        <f t="shared" si="28"/>
        <v>0</v>
      </c>
      <c r="T48" s="8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thickBot="1">
      <c r="A49" s="96" t="s">
        <v>60</v>
      </c>
      <c r="B49" s="97"/>
      <c r="C49" s="98"/>
      <c r="D49" s="99"/>
      <c r="E49" s="100"/>
      <c r="F49" s="275"/>
      <c r="G49" s="270">
        <f>SUM(G47:G48)</f>
        <v>5456</v>
      </c>
      <c r="H49" s="274"/>
      <c r="I49" s="275"/>
      <c r="J49" s="270">
        <f>SUM(J47:J48)</f>
        <v>4950</v>
      </c>
      <c r="K49" s="274"/>
      <c r="L49" s="275"/>
      <c r="M49" s="270">
        <f>SUM(M47:M48)</f>
        <v>40150</v>
      </c>
      <c r="N49" s="274"/>
      <c r="O49" s="275"/>
      <c r="P49" s="270">
        <f t="shared" ref="P49:S49" si="30">SUM(P47:P48)</f>
        <v>40656.000000000007</v>
      </c>
      <c r="Q49" s="270">
        <f t="shared" si="30"/>
        <v>45606</v>
      </c>
      <c r="R49" s="270">
        <f t="shared" si="30"/>
        <v>45606.000000000007</v>
      </c>
      <c r="S49" s="270">
        <f t="shared" si="30"/>
        <v>0</v>
      </c>
      <c r="T49" s="103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>
      <c r="A50" s="71" t="s">
        <v>26</v>
      </c>
      <c r="B50" s="72" t="s">
        <v>61</v>
      </c>
      <c r="C50" s="71" t="s">
        <v>62</v>
      </c>
      <c r="D50" s="73"/>
      <c r="E50" s="74"/>
      <c r="F50" s="75"/>
      <c r="G50" s="104"/>
      <c r="H50" s="74"/>
      <c r="I50" s="75"/>
      <c r="J50" s="104"/>
      <c r="K50" s="74"/>
      <c r="L50" s="75"/>
      <c r="M50" s="104"/>
      <c r="N50" s="74"/>
      <c r="O50" s="75"/>
      <c r="P50" s="104"/>
      <c r="Q50" s="104"/>
      <c r="R50" s="104"/>
      <c r="S50" s="104"/>
      <c r="T50" s="77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ht="40.5" customHeight="1">
      <c r="A51" s="78" t="s">
        <v>37</v>
      </c>
      <c r="B51" s="105" t="s">
        <v>63</v>
      </c>
      <c r="C51" s="252" t="s">
        <v>154</v>
      </c>
      <c r="D51" s="81" t="s">
        <v>40</v>
      </c>
      <c r="E51" s="82">
        <v>2</v>
      </c>
      <c r="F51" s="83">
        <v>4169.3</v>
      </c>
      <c r="G51" s="84">
        <f>E51*F51</f>
        <v>8338.6</v>
      </c>
      <c r="H51" s="82">
        <v>2</v>
      </c>
      <c r="I51" s="83">
        <v>4988.24</v>
      </c>
      <c r="J51" s="258">
        <f>H51*I51</f>
        <v>9976.48</v>
      </c>
      <c r="K51" s="82">
        <v>5</v>
      </c>
      <c r="L51" s="83">
        <v>4169.3</v>
      </c>
      <c r="M51" s="84">
        <f>K51*L51</f>
        <v>20846.5</v>
      </c>
      <c r="N51" s="82">
        <v>5</v>
      </c>
      <c r="O51" s="83">
        <v>3149.6979999999999</v>
      </c>
      <c r="P51" s="258">
        <f>N51*O51</f>
        <v>15748.49</v>
      </c>
      <c r="Q51" s="84">
        <f t="shared" ref="Q51:Q53" si="31">G51+M51</f>
        <v>29185.1</v>
      </c>
      <c r="R51" s="84">
        <f t="shared" ref="R51:R53" si="32">J51+P51</f>
        <v>25724.97</v>
      </c>
      <c r="S51" s="84">
        <f t="shared" ref="S51:S53" si="33">Q51-R51</f>
        <v>3460.1299999999974</v>
      </c>
      <c r="T51" s="312" t="s">
        <v>218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4.25" customHeight="1">
      <c r="A52" s="86" t="s">
        <v>37</v>
      </c>
      <c r="B52" s="87" t="s">
        <v>65</v>
      </c>
      <c r="C52" s="252" t="s">
        <v>155</v>
      </c>
      <c r="D52" s="81" t="s">
        <v>40</v>
      </c>
      <c r="E52" s="82">
        <v>3</v>
      </c>
      <c r="F52" s="83">
        <v>6314.36</v>
      </c>
      <c r="G52" s="84">
        <f>E52*F52</f>
        <v>18943.079999999998</v>
      </c>
      <c r="H52" s="82">
        <v>3</v>
      </c>
      <c r="I52" s="83">
        <v>6280.1266666000001</v>
      </c>
      <c r="J52" s="258">
        <f>H52*I52</f>
        <v>18840.379999799999</v>
      </c>
      <c r="K52" s="82">
        <v>5</v>
      </c>
      <c r="L52" s="83">
        <v>6314.36</v>
      </c>
      <c r="M52" s="84">
        <f>K52*L52</f>
        <v>31571.8</v>
      </c>
      <c r="N52" s="82">
        <v>5</v>
      </c>
      <c r="O52" s="83">
        <v>6293.3360000000002</v>
      </c>
      <c r="P52" s="258">
        <f>N52*O52</f>
        <v>31466.68</v>
      </c>
      <c r="Q52" s="84">
        <f t="shared" si="31"/>
        <v>50514.879999999997</v>
      </c>
      <c r="R52" s="84">
        <f t="shared" si="32"/>
        <v>50307.059999799996</v>
      </c>
      <c r="S52" s="84">
        <f t="shared" si="33"/>
        <v>207.82000020000123</v>
      </c>
      <c r="T52" s="312" t="s">
        <v>218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41.25" customHeight="1">
      <c r="A53" s="88" t="s">
        <v>37</v>
      </c>
      <c r="B53" s="89" t="s">
        <v>66</v>
      </c>
      <c r="C53" s="252" t="s">
        <v>64</v>
      </c>
      <c r="D53" s="91" t="s">
        <v>40</v>
      </c>
      <c r="E53" s="92"/>
      <c r="F53" s="257"/>
      <c r="G53" s="94">
        <f>E53*F53</f>
        <v>0</v>
      </c>
      <c r="H53" s="92"/>
      <c r="I53" s="93"/>
      <c r="J53" s="94">
        <f t="shared" ref="J53" si="34">H53*I53</f>
        <v>0</v>
      </c>
      <c r="K53" s="92"/>
      <c r="L53" s="257"/>
      <c r="M53" s="94">
        <f>K53*L53</f>
        <v>0</v>
      </c>
      <c r="N53" s="92"/>
      <c r="O53" s="93"/>
      <c r="P53" s="94">
        <f t="shared" ref="P53" si="35">N53*O53</f>
        <v>0</v>
      </c>
      <c r="Q53" s="84">
        <f t="shared" si="31"/>
        <v>0</v>
      </c>
      <c r="R53" s="84">
        <f t="shared" si="32"/>
        <v>0</v>
      </c>
      <c r="S53" s="84">
        <f t="shared" si="33"/>
        <v>0</v>
      </c>
      <c r="T53" s="9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thickBot="1">
      <c r="A54" s="96" t="s">
        <v>67</v>
      </c>
      <c r="B54" s="97"/>
      <c r="C54" s="98"/>
      <c r="D54" s="99"/>
      <c r="E54" s="274"/>
      <c r="F54" s="275"/>
      <c r="G54" s="270">
        <f>SUM(G51:G53)</f>
        <v>27281.68</v>
      </c>
      <c r="H54" s="274"/>
      <c r="I54" s="275"/>
      <c r="J54" s="270">
        <f>SUM(J51:J53)</f>
        <v>28816.859999799999</v>
      </c>
      <c r="K54" s="274"/>
      <c r="L54" s="275"/>
      <c r="M54" s="270">
        <f>SUM(M51:M53)</f>
        <v>52418.3</v>
      </c>
      <c r="N54" s="274"/>
      <c r="O54" s="275"/>
      <c r="P54" s="270">
        <f t="shared" ref="P54:S54" si="36">SUM(P51:P53)</f>
        <v>47215.17</v>
      </c>
      <c r="Q54" s="270">
        <f t="shared" si="36"/>
        <v>79699.98</v>
      </c>
      <c r="R54" s="270">
        <f t="shared" si="36"/>
        <v>76032.029999799997</v>
      </c>
      <c r="S54" s="270">
        <f t="shared" si="36"/>
        <v>3667.9500001999986</v>
      </c>
      <c r="T54" s="103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9.75" customHeight="1" thickBot="1">
      <c r="A55" s="71" t="s">
        <v>26</v>
      </c>
      <c r="B55" s="72" t="s">
        <v>68</v>
      </c>
      <c r="C55" s="108" t="s">
        <v>69</v>
      </c>
      <c r="D55" s="186"/>
      <c r="E55" s="74"/>
      <c r="F55" s="75"/>
      <c r="G55" s="191"/>
      <c r="H55" s="74"/>
      <c r="I55" s="75"/>
      <c r="J55" s="191"/>
      <c r="K55" s="74"/>
      <c r="L55" s="75"/>
      <c r="M55" s="191"/>
      <c r="N55" s="74"/>
      <c r="O55" s="75"/>
      <c r="P55" s="191"/>
      <c r="Q55" s="104"/>
      <c r="R55" s="104"/>
      <c r="S55" s="104"/>
      <c r="T55" s="77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</row>
    <row r="56" spans="1:38" ht="54" customHeight="1" thickBot="1">
      <c r="A56" s="78" t="s">
        <v>37</v>
      </c>
      <c r="B56" s="163" t="s">
        <v>70</v>
      </c>
      <c r="C56" s="253" t="s">
        <v>156</v>
      </c>
      <c r="D56" s="164" t="s">
        <v>40</v>
      </c>
      <c r="E56" s="190">
        <v>4</v>
      </c>
      <c r="F56" s="193">
        <v>478.53</v>
      </c>
      <c r="G56" s="255">
        <f t="shared" ref="G56:G61" si="37">E56*F56</f>
        <v>1914.12</v>
      </c>
      <c r="H56" s="188">
        <v>4</v>
      </c>
      <c r="I56" s="192">
        <v>676.46500000000003</v>
      </c>
      <c r="J56" s="256">
        <f>H56*I56</f>
        <v>2705.86</v>
      </c>
      <c r="K56" s="190">
        <v>5</v>
      </c>
      <c r="L56" s="193">
        <v>478.53</v>
      </c>
      <c r="M56" s="255">
        <f t="shared" ref="M56:M61" si="38">K56*L56</f>
        <v>2392.6499999999996</v>
      </c>
      <c r="N56" s="188">
        <v>5</v>
      </c>
      <c r="O56" s="305">
        <v>412.82799999999997</v>
      </c>
      <c r="P56" s="256">
        <f>N56*O56</f>
        <v>2064.14</v>
      </c>
      <c r="Q56" s="201">
        <f t="shared" ref="Q56:Q65" si="39">G56+M56</f>
        <v>4306.7699999999995</v>
      </c>
      <c r="R56" s="84">
        <f t="shared" ref="R56:R65" si="40">J56+P56</f>
        <v>4770</v>
      </c>
      <c r="S56" s="84">
        <f t="shared" ref="S56:S65" si="41">Q56-R56</f>
        <v>-463.23000000000047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52.5" customHeight="1" thickBot="1">
      <c r="A57" s="78" t="s">
        <v>37</v>
      </c>
      <c r="B57" s="165" t="s">
        <v>71</v>
      </c>
      <c r="C57" s="253" t="s">
        <v>157</v>
      </c>
      <c r="D57" s="157" t="s">
        <v>40</v>
      </c>
      <c r="E57" s="259"/>
      <c r="F57" s="260"/>
      <c r="G57" s="261">
        <f>E57*F57</f>
        <v>0</v>
      </c>
      <c r="H57" s="188">
        <v>2.5</v>
      </c>
      <c r="I57" s="192">
        <v>768.35199999999998</v>
      </c>
      <c r="J57" s="262">
        <f>H57*I57</f>
        <v>1920.8799999999999</v>
      </c>
      <c r="K57" s="259">
        <v>5</v>
      </c>
      <c r="L57" s="260">
        <v>740.68</v>
      </c>
      <c r="M57" s="261">
        <f>K57*L57</f>
        <v>3703.3999999999996</v>
      </c>
      <c r="N57" s="188">
        <v>5</v>
      </c>
      <c r="O57" s="305">
        <v>719.68</v>
      </c>
      <c r="P57" s="262">
        <f t="shared" ref="P57:P65" si="42">N57*O57</f>
        <v>3598.3999999999996</v>
      </c>
      <c r="Q57" s="201">
        <f t="shared" si="39"/>
        <v>3703.3999999999996</v>
      </c>
      <c r="R57" s="84">
        <f t="shared" si="40"/>
        <v>5519.28</v>
      </c>
      <c r="S57" s="84">
        <f t="shared" si="41"/>
        <v>-1815.88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42" customHeight="1" thickBot="1">
      <c r="A58" s="78" t="s">
        <v>37</v>
      </c>
      <c r="B58" s="165" t="s">
        <v>72</v>
      </c>
      <c r="C58" s="253" t="s">
        <v>158</v>
      </c>
      <c r="D58" s="157" t="s">
        <v>40</v>
      </c>
      <c r="E58" s="259"/>
      <c r="F58" s="260"/>
      <c r="G58" s="261">
        <f>E58*F58</f>
        <v>0</v>
      </c>
      <c r="H58" s="188"/>
      <c r="I58" s="192"/>
      <c r="J58" s="263">
        <f t="shared" ref="J58:J65" si="43">H58*I58</f>
        <v>0</v>
      </c>
      <c r="K58" s="259">
        <v>5</v>
      </c>
      <c r="L58" s="260">
        <v>3160.922</v>
      </c>
      <c r="M58" s="261">
        <f>K58*L58</f>
        <v>15804.61</v>
      </c>
      <c r="N58" s="188">
        <v>5</v>
      </c>
      <c r="O58" s="305">
        <v>2637.3719999999998</v>
      </c>
      <c r="P58" s="262">
        <f>N58*O58</f>
        <v>13186.859999999999</v>
      </c>
      <c r="Q58" s="201">
        <f t="shared" si="39"/>
        <v>15804.61</v>
      </c>
      <c r="R58" s="84">
        <f t="shared" si="40"/>
        <v>13186.859999999999</v>
      </c>
      <c r="S58" s="84">
        <f t="shared" si="41"/>
        <v>2617.7500000000018</v>
      </c>
      <c r="T58" s="313" t="s">
        <v>217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43.5" customHeight="1" thickBot="1">
      <c r="A59" s="78" t="s">
        <v>37</v>
      </c>
      <c r="B59" s="165" t="s">
        <v>73</v>
      </c>
      <c r="C59" s="253" t="s">
        <v>159</v>
      </c>
      <c r="D59" s="157" t="s">
        <v>40</v>
      </c>
      <c r="E59" s="259"/>
      <c r="F59" s="260"/>
      <c r="G59" s="261">
        <f t="shared" si="37"/>
        <v>0</v>
      </c>
      <c r="H59" s="188"/>
      <c r="I59" s="192"/>
      <c r="J59" s="263">
        <f t="shared" si="43"/>
        <v>0</v>
      </c>
      <c r="K59" s="259">
        <v>5</v>
      </c>
      <c r="L59" s="260">
        <v>1698.6</v>
      </c>
      <c r="M59" s="261">
        <f t="shared" si="38"/>
        <v>8493</v>
      </c>
      <c r="N59" s="188">
        <v>5</v>
      </c>
      <c r="O59" s="305">
        <v>1078.412</v>
      </c>
      <c r="P59" s="262">
        <f t="shared" si="42"/>
        <v>5392.06</v>
      </c>
      <c r="Q59" s="201">
        <f t="shared" si="39"/>
        <v>8493</v>
      </c>
      <c r="R59" s="84">
        <f t="shared" si="40"/>
        <v>5392.06</v>
      </c>
      <c r="S59" s="84">
        <f t="shared" si="41"/>
        <v>3100.9399999999996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45.75" customHeight="1" thickBot="1">
      <c r="A60" s="78" t="s">
        <v>37</v>
      </c>
      <c r="B60" s="165" t="s">
        <v>160</v>
      </c>
      <c r="C60" s="253" t="s">
        <v>213</v>
      </c>
      <c r="D60" s="156" t="s">
        <v>40</v>
      </c>
      <c r="E60" s="264"/>
      <c r="F60" s="265"/>
      <c r="G60" s="266">
        <f t="shared" si="37"/>
        <v>0</v>
      </c>
      <c r="H60" s="188"/>
      <c r="I60" s="192"/>
      <c r="J60" s="263">
        <f t="shared" si="43"/>
        <v>0</v>
      </c>
      <c r="K60" s="264"/>
      <c r="L60" s="265"/>
      <c r="M60" s="266">
        <f t="shared" si="38"/>
        <v>0</v>
      </c>
      <c r="N60" s="188"/>
      <c r="O60" s="305"/>
      <c r="P60" s="262"/>
      <c r="Q60" s="201">
        <f t="shared" si="39"/>
        <v>0</v>
      </c>
      <c r="R60" s="84">
        <f t="shared" si="40"/>
        <v>0</v>
      </c>
      <c r="S60" s="84">
        <f t="shared" si="41"/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62.25" customHeight="1" thickBot="1">
      <c r="A61" s="78" t="s">
        <v>37</v>
      </c>
      <c r="B61" s="165" t="s">
        <v>161</v>
      </c>
      <c r="C61" s="166" t="s">
        <v>162</v>
      </c>
      <c r="D61" s="157" t="s">
        <v>40</v>
      </c>
      <c r="E61" s="267">
        <v>2</v>
      </c>
      <c r="F61" s="268">
        <v>525.08000000000004</v>
      </c>
      <c r="G61" s="261">
        <f t="shared" si="37"/>
        <v>1050.1600000000001</v>
      </c>
      <c r="H61" s="188">
        <v>2</v>
      </c>
      <c r="I61" s="192">
        <v>590.69500000000005</v>
      </c>
      <c r="J61" s="262">
        <f>H61*I61</f>
        <v>1181.3900000000001</v>
      </c>
      <c r="K61" s="267">
        <v>5</v>
      </c>
      <c r="L61" s="268">
        <v>525.08000000000004</v>
      </c>
      <c r="M61" s="261">
        <f t="shared" si="38"/>
        <v>2625.4</v>
      </c>
      <c r="N61" s="188">
        <v>5</v>
      </c>
      <c r="O61" s="305">
        <v>367.54450000000003</v>
      </c>
      <c r="P61" s="262">
        <f t="shared" si="42"/>
        <v>1837.7225000000001</v>
      </c>
      <c r="Q61" s="201">
        <f t="shared" si="39"/>
        <v>3675.5600000000004</v>
      </c>
      <c r="R61" s="84">
        <f t="shared" si="40"/>
        <v>3019.1125000000002</v>
      </c>
      <c r="S61" s="84">
        <f t="shared" si="41"/>
        <v>656.44750000000022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61.5" customHeight="1" thickBot="1">
      <c r="A62" s="78" t="s">
        <v>37</v>
      </c>
      <c r="B62" s="165" t="s">
        <v>163</v>
      </c>
      <c r="C62" s="254" t="s">
        <v>164</v>
      </c>
      <c r="D62" s="156" t="s">
        <v>40</v>
      </c>
      <c r="E62" s="190"/>
      <c r="F62" s="193"/>
      <c r="G62" s="266">
        <f>E62*F62</f>
        <v>0</v>
      </c>
      <c r="H62" s="188">
        <v>1</v>
      </c>
      <c r="I62" s="192">
        <v>19.170000000000002</v>
      </c>
      <c r="J62" s="262">
        <f>H62*I62</f>
        <v>19.170000000000002</v>
      </c>
      <c r="K62" s="190">
        <v>5</v>
      </c>
      <c r="L62" s="193">
        <v>63.49</v>
      </c>
      <c r="M62" s="266">
        <f>K62*L62</f>
        <v>317.45</v>
      </c>
      <c r="N62" s="190">
        <v>5</v>
      </c>
      <c r="O62" s="306">
        <v>62.915999999999997</v>
      </c>
      <c r="P62" s="309">
        <f>N62*O62</f>
        <v>314.58</v>
      </c>
      <c r="Q62" s="201">
        <f t="shared" si="39"/>
        <v>317.45</v>
      </c>
      <c r="R62" s="84">
        <f t="shared" si="40"/>
        <v>333.75</v>
      </c>
      <c r="S62" s="84">
        <f t="shared" si="41"/>
        <v>-16.300000000000011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75" customHeight="1" thickBot="1">
      <c r="A63" s="78" t="s">
        <v>37</v>
      </c>
      <c r="B63" s="165" t="s">
        <v>165</v>
      </c>
      <c r="C63" s="253" t="s">
        <v>166</v>
      </c>
      <c r="D63" s="157" t="s">
        <v>40</v>
      </c>
      <c r="E63" s="259"/>
      <c r="F63" s="260"/>
      <c r="G63" s="261">
        <f>E63*F63</f>
        <v>0</v>
      </c>
      <c r="H63" s="188">
        <v>3</v>
      </c>
      <c r="I63" s="192">
        <v>442.05</v>
      </c>
      <c r="J63" s="262">
        <f>H63*I63</f>
        <v>1326.15</v>
      </c>
      <c r="K63" s="259">
        <v>5</v>
      </c>
      <c r="L63" s="260">
        <v>42.06</v>
      </c>
      <c r="M63" s="261">
        <f>K63*L63</f>
        <v>210.3</v>
      </c>
      <c r="N63" s="259">
        <v>5</v>
      </c>
      <c r="O63" s="307">
        <v>458.14600000000002</v>
      </c>
      <c r="P63" s="310">
        <f>N63*O63</f>
        <v>2290.73</v>
      </c>
      <c r="Q63" s="201">
        <f t="shared" si="39"/>
        <v>210.3</v>
      </c>
      <c r="R63" s="84">
        <f t="shared" si="40"/>
        <v>3616.88</v>
      </c>
      <c r="S63" s="84">
        <f t="shared" si="41"/>
        <v>-3406.58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45.75" customHeight="1" thickBot="1">
      <c r="A64" s="78" t="s">
        <v>37</v>
      </c>
      <c r="B64" s="165" t="s">
        <v>167</v>
      </c>
      <c r="C64" s="253" t="s">
        <v>168</v>
      </c>
      <c r="D64" s="157" t="s">
        <v>40</v>
      </c>
      <c r="E64" s="259"/>
      <c r="F64" s="260"/>
      <c r="G64" s="261">
        <f>E64*F64</f>
        <v>0</v>
      </c>
      <c r="H64" s="188"/>
      <c r="I64" s="192"/>
      <c r="J64" s="263">
        <f t="shared" si="43"/>
        <v>0</v>
      </c>
      <c r="K64" s="259">
        <v>3</v>
      </c>
      <c r="L64" s="260">
        <v>650</v>
      </c>
      <c r="M64" s="261">
        <f>K64*L64</f>
        <v>1950</v>
      </c>
      <c r="N64" s="188">
        <v>3</v>
      </c>
      <c r="O64" s="192">
        <v>436.66666600000002</v>
      </c>
      <c r="P64" s="262">
        <f>N64*O64</f>
        <v>1309.999998</v>
      </c>
      <c r="Q64" s="201">
        <f t="shared" si="39"/>
        <v>1950</v>
      </c>
      <c r="R64" s="84">
        <f t="shared" si="40"/>
        <v>1309.999998</v>
      </c>
      <c r="S64" s="84">
        <f t="shared" si="41"/>
        <v>640.00000199999999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65.25" customHeight="1" thickBot="1">
      <c r="A65" s="78" t="s">
        <v>37</v>
      </c>
      <c r="B65" s="167" t="s">
        <v>169</v>
      </c>
      <c r="C65" s="166" t="s">
        <v>74</v>
      </c>
      <c r="D65" s="158" t="s">
        <v>40</v>
      </c>
      <c r="E65" s="190"/>
      <c r="F65" s="193"/>
      <c r="G65" s="269">
        <f>E65*F65</f>
        <v>0</v>
      </c>
      <c r="H65" s="190"/>
      <c r="I65" s="193"/>
      <c r="J65" s="263">
        <f t="shared" si="43"/>
        <v>0</v>
      </c>
      <c r="K65" s="190"/>
      <c r="L65" s="193"/>
      <c r="M65" s="266">
        <f>K65*L65</f>
        <v>0</v>
      </c>
      <c r="N65" s="190"/>
      <c r="O65" s="193"/>
      <c r="P65" s="262">
        <f t="shared" si="42"/>
        <v>0</v>
      </c>
      <c r="Q65" s="201">
        <f t="shared" si="39"/>
        <v>0</v>
      </c>
      <c r="R65" s="84">
        <f t="shared" si="40"/>
        <v>0</v>
      </c>
      <c r="S65" s="84">
        <f t="shared" si="41"/>
        <v>0</v>
      </c>
      <c r="T65" s="9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thickBot="1">
      <c r="A66" s="109" t="s">
        <v>75</v>
      </c>
      <c r="B66" s="97"/>
      <c r="C66" s="98"/>
      <c r="D66" s="189"/>
      <c r="E66" s="100"/>
      <c r="F66" s="101"/>
      <c r="G66" s="298">
        <f>SUM(G56:G65)</f>
        <v>2964.2799999999997</v>
      </c>
      <c r="H66" s="274"/>
      <c r="I66" s="299"/>
      <c r="J66" s="300">
        <f>SUM(J56:J65)</f>
        <v>7153.4500000000007</v>
      </c>
      <c r="K66" s="301"/>
      <c r="L66" s="299"/>
      <c r="M66" s="300">
        <f>SUM(M56:M65)</f>
        <v>35496.81</v>
      </c>
      <c r="N66" s="301"/>
      <c r="O66" s="299"/>
      <c r="P66" s="311">
        <f t="shared" ref="P66:S66" si="44">SUM(P56:P65)</f>
        <v>29994.492498</v>
      </c>
      <c r="Q66" s="308">
        <f t="shared" si="44"/>
        <v>38461.089999999997</v>
      </c>
      <c r="R66" s="270">
        <f t="shared" si="44"/>
        <v>37147.942497999997</v>
      </c>
      <c r="S66" s="270">
        <f t="shared" si="44"/>
        <v>1313.1475020000009</v>
      </c>
      <c r="T66" s="103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30" customHeight="1" thickBot="1">
      <c r="A67" s="71" t="s">
        <v>26</v>
      </c>
      <c r="B67" s="72" t="s">
        <v>76</v>
      </c>
      <c r="C67" s="71" t="s">
        <v>77</v>
      </c>
      <c r="D67" s="73"/>
      <c r="E67" s="74"/>
      <c r="F67" s="75"/>
      <c r="G67" s="104"/>
      <c r="H67" s="74"/>
      <c r="I67" s="75"/>
      <c r="J67" s="194"/>
      <c r="K67" s="74"/>
      <c r="L67" s="75"/>
      <c r="M67" s="194"/>
      <c r="N67" s="74"/>
      <c r="O67" s="75"/>
      <c r="P67" s="194"/>
      <c r="Q67" s="104"/>
      <c r="R67" s="104"/>
      <c r="S67" s="104"/>
      <c r="T67" s="77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</row>
    <row r="68" spans="1:38" ht="51.75" customHeight="1">
      <c r="A68" s="78" t="s">
        <v>37</v>
      </c>
      <c r="B68" s="105" t="s">
        <v>78</v>
      </c>
      <c r="C68" s="172" t="s">
        <v>226</v>
      </c>
      <c r="D68" s="81" t="s">
        <v>40</v>
      </c>
      <c r="E68" s="82"/>
      <c r="F68" s="83"/>
      <c r="G68" s="84">
        <f t="shared" ref="G68:G75" si="45">E68*F68</f>
        <v>0</v>
      </c>
      <c r="H68" s="82"/>
      <c r="I68" s="83"/>
      <c r="J68" s="84">
        <f t="shared" ref="J68:J75" si="46">H68*I68</f>
        <v>0</v>
      </c>
      <c r="K68" s="169">
        <v>5</v>
      </c>
      <c r="L68" s="160">
        <v>8000</v>
      </c>
      <c r="M68" s="168">
        <f t="shared" ref="M68:M75" si="47">K68*L68</f>
        <v>40000</v>
      </c>
      <c r="N68" s="169">
        <v>5</v>
      </c>
      <c r="O68" s="160">
        <v>8000</v>
      </c>
      <c r="P68" s="168">
        <f t="shared" ref="P68:P75" si="48">N68*O68</f>
        <v>40000</v>
      </c>
      <c r="Q68" s="84">
        <f t="shared" ref="Q68:Q75" si="49">G68+M68</f>
        <v>40000</v>
      </c>
      <c r="R68" s="84">
        <f t="shared" ref="R68:R75" si="50">J68+P68</f>
        <v>40000</v>
      </c>
      <c r="S68" s="84">
        <f t="shared" ref="S68:S75" si="51">Q68-R68</f>
        <v>0</v>
      </c>
      <c r="T68" s="313" t="s">
        <v>215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49.5" customHeight="1" thickBot="1">
      <c r="A69" s="78" t="s">
        <v>37</v>
      </c>
      <c r="B69" s="79" t="s">
        <v>79</v>
      </c>
      <c r="C69" s="173" t="s">
        <v>175</v>
      </c>
      <c r="D69" s="81" t="s">
        <v>40</v>
      </c>
      <c r="E69" s="82"/>
      <c r="F69" s="83"/>
      <c r="G69" s="84">
        <f t="shared" si="45"/>
        <v>0</v>
      </c>
      <c r="H69" s="82"/>
      <c r="I69" s="83"/>
      <c r="J69" s="84">
        <f t="shared" si="46"/>
        <v>0</v>
      </c>
      <c r="K69" s="169">
        <v>5</v>
      </c>
      <c r="L69" s="160">
        <v>500</v>
      </c>
      <c r="M69" s="168">
        <f t="shared" si="47"/>
        <v>2500</v>
      </c>
      <c r="N69" s="169">
        <v>5</v>
      </c>
      <c r="O69" s="160">
        <v>500</v>
      </c>
      <c r="P69" s="168">
        <f t="shared" si="48"/>
        <v>2500</v>
      </c>
      <c r="Q69" s="84">
        <f t="shared" si="49"/>
        <v>2500</v>
      </c>
      <c r="R69" s="84">
        <f t="shared" si="50"/>
        <v>2500</v>
      </c>
      <c r="S69" s="84">
        <f t="shared" si="51"/>
        <v>0</v>
      </c>
      <c r="T69" s="313" t="s">
        <v>215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50.25" customHeight="1">
      <c r="A70" s="78" t="s">
        <v>37</v>
      </c>
      <c r="B70" s="105" t="s">
        <v>80</v>
      </c>
      <c r="C70" s="173" t="s">
        <v>176</v>
      </c>
      <c r="D70" s="81" t="s">
        <v>40</v>
      </c>
      <c r="E70" s="82"/>
      <c r="F70" s="83"/>
      <c r="G70" s="84">
        <f t="shared" si="45"/>
        <v>0</v>
      </c>
      <c r="H70" s="82"/>
      <c r="I70" s="83"/>
      <c r="J70" s="84">
        <f t="shared" si="46"/>
        <v>0</v>
      </c>
      <c r="K70" s="162">
        <v>5</v>
      </c>
      <c r="L70" s="155">
        <v>1000</v>
      </c>
      <c r="M70" s="168">
        <f t="shared" si="47"/>
        <v>5000</v>
      </c>
      <c r="N70" s="162">
        <v>5</v>
      </c>
      <c r="O70" s="155">
        <v>1000</v>
      </c>
      <c r="P70" s="168">
        <f t="shared" si="48"/>
        <v>5000</v>
      </c>
      <c r="Q70" s="84">
        <f t="shared" si="49"/>
        <v>5000</v>
      </c>
      <c r="R70" s="84">
        <f t="shared" si="50"/>
        <v>5000</v>
      </c>
      <c r="S70" s="84">
        <f t="shared" si="51"/>
        <v>0</v>
      </c>
      <c r="T70" s="313" t="s">
        <v>215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51.75" customHeight="1" thickBot="1">
      <c r="A71" s="78" t="s">
        <v>37</v>
      </c>
      <c r="B71" s="79" t="s">
        <v>170</v>
      </c>
      <c r="C71" s="174" t="s">
        <v>177</v>
      </c>
      <c r="D71" s="81" t="s">
        <v>40</v>
      </c>
      <c r="E71" s="82"/>
      <c r="F71" s="83"/>
      <c r="G71" s="84">
        <f t="shared" si="45"/>
        <v>0</v>
      </c>
      <c r="H71" s="82"/>
      <c r="I71" s="83"/>
      <c r="J71" s="84">
        <f t="shared" si="46"/>
        <v>0</v>
      </c>
      <c r="K71" s="162">
        <v>5</v>
      </c>
      <c r="L71" s="155">
        <v>500</v>
      </c>
      <c r="M71" s="168">
        <f t="shared" si="47"/>
        <v>2500</v>
      </c>
      <c r="N71" s="162">
        <v>5</v>
      </c>
      <c r="O71" s="155">
        <v>500</v>
      </c>
      <c r="P71" s="168">
        <f t="shared" si="48"/>
        <v>2500</v>
      </c>
      <c r="Q71" s="84">
        <f t="shared" si="49"/>
        <v>2500</v>
      </c>
      <c r="R71" s="84">
        <f t="shared" si="50"/>
        <v>2500</v>
      </c>
      <c r="S71" s="84">
        <f t="shared" si="51"/>
        <v>0</v>
      </c>
      <c r="T71" s="313" t="s">
        <v>215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54" customHeight="1">
      <c r="A72" s="78" t="s">
        <v>37</v>
      </c>
      <c r="B72" s="105" t="s">
        <v>171</v>
      </c>
      <c r="C72" s="174" t="s">
        <v>178</v>
      </c>
      <c r="D72" s="81" t="s">
        <v>40</v>
      </c>
      <c r="E72" s="82"/>
      <c r="F72" s="83"/>
      <c r="G72" s="84">
        <f t="shared" si="45"/>
        <v>0</v>
      </c>
      <c r="H72" s="82"/>
      <c r="I72" s="83"/>
      <c r="J72" s="84">
        <f t="shared" si="46"/>
        <v>0</v>
      </c>
      <c r="K72" s="162">
        <v>5</v>
      </c>
      <c r="L72" s="155">
        <v>8000</v>
      </c>
      <c r="M72" s="168">
        <f t="shared" si="47"/>
        <v>40000</v>
      </c>
      <c r="N72" s="162">
        <v>5</v>
      </c>
      <c r="O72" s="155">
        <v>8000</v>
      </c>
      <c r="P72" s="168">
        <f t="shared" si="48"/>
        <v>40000</v>
      </c>
      <c r="Q72" s="84">
        <f t="shared" si="49"/>
        <v>40000</v>
      </c>
      <c r="R72" s="84">
        <f t="shared" si="50"/>
        <v>40000</v>
      </c>
      <c r="S72" s="84">
        <f t="shared" si="51"/>
        <v>0</v>
      </c>
      <c r="T72" s="313" t="s">
        <v>215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55.5" customHeight="1" thickBot="1">
      <c r="A73" s="78" t="s">
        <v>37</v>
      </c>
      <c r="B73" s="79" t="s">
        <v>172</v>
      </c>
      <c r="C73" s="174" t="s">
        <v>179</v>
      </c>
      <c r="D73" s="81" t="s">
        <v>40</v>
      </c>
      <c r="E73" s="82"/>
      <c r="F73" s="83"/>
      <c r="G73" s="84">
        <f t="shared" si="45"/>
        <v>0</v>
      </c>
      <c r="H73" s="82"/>
      <c r="I73" s="83"/>
      <c r="J73" s="84">
        <f t="shared" si="46"/>
        <v>0</v>
      </c>
      <c r="K73" s="162">
        <v>5</v>
      </c>
      <c r="L73" s="155">
        <v>1000</v>
      </c>
      <c r="M73" s="168">
        <f t="shared" si="47"/>
        <v>5000</v>
      </c>
      <c r="N73" s="162">
        <v>5</v>
      </c>
      <c r="O73" s="155">
        <v>1000</v>
      </c>
      <c r="P73" s="168">
        <f t="shared" si="48"/>
        <v>5000</v>
      </c>
      <c r="Q73" s="84">
        <f t="shared" si="49"/>
        <v>5000</v>
      </c>
      <c r="R73" s="84">
        <f t="shared" si="50"/>
        <v>5000</v>
      </c>
      <c r="S73" s="84">
        <f t="shared" si="51"/>
        <v>0</v>
      </c>
      <c r="T73" s="313" t="s">
        <v>215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53.25" customHeight="1">
      <c r="A74" s="78" t="s">
        <v>37</v>
      </c>
      <c r="B74" s="105" t="s">
        <v>173</v>
      </c>
      <c r="C74" s="173" t="s">
        <v>180</v>
      </c>
      <c r="D74" s="81" t="s">
        <v>40</v>
      </c>
      <c r="E74" s="82"/>
      <c r="F74" s="83"/>
      <c r="G74" s="84">
        <f t="shared" si="45"/>
        <v>0</v>
      </c>
      <c r="H74" s="82"/>
      <c r="I74" s="83"/>
      <c r="J74" s="84">
        <f t="shared" si="46"/>
        <v>0</v>
      </c>
      <c r="K74" s="162">
        <v>5</v>
      </c>
      <c r="L74" s="155">
        <v>500</v>
      </c>
      <c r="M74" s="168">
        <f t="shared" si="47"/>
        <v>2500</v>
      </c>
      <c r="N74" s="162">
        <v>5</v>
      </c>
      <c r="O74" s="155">
        <v>500</v>
      </c>
      <c r="P74" s="168">
        <f t="shared" si="48"/>
        <v>2500</v>
      </c>
      <c r="Q74" s="84">
        <f t="shared" si="49"/>
        <v>2500</v>
      </c>
      <c r="R74" s="84">
        <f t="shared" si="50"/>
        <v>2500</v>
      </c>
      <c r="S74" s="84">
        <f t="shared" si="51"/>
        <v>0</v>
      </c>
      <c r="T74" s="313" t="s">
        <v>215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54" customHeight="1" thickBot="1">
      <c r="A75" s="78" t="s">
        <v>37</v>
      </c>
      <c r="B75" s="79" t="s">
        <v>174</v>
      </c>
      <c r="C75" s="174" t="s">
        <v>181</v>
      </c>
      <c r="D75" s="81" t="s">
        <v>40</v>
      </c>
      <c r="E75" s="92"/>
      <c r="F75" s="93"/>
      <c r="G75" s="84">
        <f t="shared" si="45"/>
        <v>0</v>
      </c>
      <c r="H75" s="92"/>
      <c r="I75" s="93"/>
      <c r="J75" s="84">
        <f t="shared" si="46"/>
        <v>0</v>
      </c>
      <c r="K75" s="162">
        <v>5</v>
      </c>
      <c r="L75" s="155">
        <v>500</v>
      </c>
      <c r="M75" s="168">
        <f t="shared" si="47"/>
        <v>2500</v>
      </c>
      <c r="N75" s="162">
        <v>5</v>
      </c>
      <c r="O75" s="155">
        <v>500</v>
      </c>
      <c r="P75" s="168">
        <f t="shared" si="48"/>
        <v>2500</v>
      </c>
      <c r="Q75" s="84">
        <f t="shared" si="49"/>
        <v>2500</v>
      </c>
      <c r="R75" s="84">
        <f t="shared" si="50"/>
        <v>2500</v>
      </c>
      <c r="S75" s="84">
        <f t="shared" si="51"/>
        <v>0</v>
      </c>
      <c r="T75" s="313" t="s">
        <v>215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>
      <c r="A76" s="96" t="s">
        <v>81</v>
      </c>
      <c r="B76" s="97"/>
      <c r="C76" s="98"/>
      <c r="D76" s="99"/>
      <c r="E76" s="274"/>
      <c r="F76" s="275"/>
      <c r="G76" s="270">
        <f>SUM(G68:G75)</f>
        <v>0</v>
      </c>
      <c r="H76" s="274"/>
      <c r="I76" s="275"/>
      <c r="J76" s="270">
        <f>SUM(J68:J75)</f>
        <v>0</v>
      </c>
      <c r="K76" s="274"/>
      <c r="L76" s="275"/>
      <c r="M76" s="270">
        <f>SUM(M68:M75)</f>
        <v>100000</v>
      </c>
      <c r="N76" s="274"/>
      <c r="O76" s="275"/>
      <c r="P76" s="270">
        <f t="shared" ref="P76:S76" si="52">SUM(P68:P75)</f>
        <v>100000</v>
      </c>
      <c r="Q76" s="270">
        <f t="shared" si="52"/>
        <v>100000</v>
      </c>
      <c r="R76" s="270">
        <f t="shared" si="52"/>
        <v>100000</v>
      </c>
      <c r="S76" s="270">
        <f t="shared" si="52"/>
        <v>0</v>
      </c>
      <c r="T76" s="103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30" customHeight="1">
      <c r="A77" s="71" t="s">
        <v>26</v>
      </c>
      <c r="B77" s="72" t="s">
        <v>82</v>
      </c>
      <c r="C77" s="71" t="s">
        <v>83</v>
      </c>
      <c r="D77" s="73"/>
      <c r="E77" s="74"/>
      <c r="F77" s="75"/>
      <c r="G77" s="104"/>
      <c r="H77" s="74"/>
      <c r="I77" s="75"/>
      <c r="J77" s="104"/>
      <c r="K77" s="74"/>
      <c r="L77" s="75"/>
      <c r="M77" s="104"/>
      <c r="N77" s="74"/>
      <c r="O77" s="75"/>
      <c r="P77" s="104"/>
      <c r="Q77" s="104"/>
      <c r="R77" s="104"/>
      <c r="S77" s="104"/>
      <c r="T77" s="77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</row>
    <row r="78" spans="1:38" ht="33" customHeight="1">
      <c r="A78" s="78" t="s">
        <v>37</v>
      </c>
      <c r="B78" s="105" t="s">
        <v>84</v>
      </c>
      <c r="C78" s="178" t="s">
        <v>186</v>
      </c>
      <c r="D78" s="179" t="s">
        <v>85</v>
      </c>
      <c r="E78" s="82"/>
      <c r="F78" s="83"/>
      <c r="G78" s="84">
        <f t="shared" ref="G78:G84" si="53">E78*F78</f>
        <v>0</v>
      </c>
      <c r="H78" s="82"/>
      <c r="I78" s="83"/>
      <c r="J78" s="84">
        <f t="shared" ref="J78:J84" si="54">H78*I78</f>
        <v>0</v>
      </c>
      <c r="K78" s="159">
        <v>2</v>
      </c>
      <c r="L78" s="160">
        <v>4320</v>
      </c>
      <c r="M78" s="168">
        <f t="shared" ref="M78:M84" si="55">K78*L78</f>
        <v>8640</v>
      </c>
      <c r="N78" s="159">
        <v>2</v>
      </c>
      <c r="O78" s="160">
        <v>4320</v>
      </c>
      <c r="P78" s="168">
        <f t="shared" ref="P78:P83" si="56">N78*O78</f>
        <v>8640</v>
      </c>
      <c r="Q78" s="84">
        <f t="shared" ref="Q78:Q84" si="57">G78+M78</f>
        <v>8640</v>
      </c>
      <c r="R78" s="84">
        <f t="shared" ref="R78:R84" si="58">J78+P78</f>
        <v>8640</v>
      </c>
      <c r="S78" s="84">
        <f t="shared" ref="S78:S84" si="59">Q78-R78</f>
        <v>0</v>
      </c>
      <c r="T78" s="170" t="s">
        <v>194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>
      <c r="A79" s="78" t="s">
        <v>37</v>
      </c>
      <c r="B79" s="175" t="s">
        <v>86</v>
      </c>
      <c r="C79" s="180" t="s">
        <v>187</v>
      </c>
      <c r="D79" s="179" t="s">
        <v>85</v>
      </c>
      <c r="E79" s="82"/>
      <c r="F79" s="83"/>
      <c r="G79" s="84">
        <f t="shared" si="53"/>
        <v>0</v>
      </c>
      <c r="H79" s="82"/>
      <c r="I79" s="83"/>
      <c r="J79" s="84">
        <f t="shared" si="54"/>
        <v>0</v>
      </c>
      <c r="K79" s="184">
        <v>4</v>
      </c>
      <c r="L79" s="160">
        <v>2200</v>
      </c>
      <c r="M79" s="168">
        <f t="shared" si="55"/>
        <v>8800</v>
      </c>
      <c r="N79" s="184">
        <v>4</v>
      </c>
      <c r="O79" s="160">
        <v>2200</v>
      </c>
      <c r="P79" s="168">
        <f t="shared" si="56"/>
        <v>8800</v>
      </c>
      <c r="Q79" s="84">
        <f t="shared" si="57"/>
        <v>8800</v>
      </c>
      <c r="R79" s="84">
        <f t="shared" si="58"/>
        <v>8800</v>
      </c>
      <c r="S79" s="84">
        <f t="shared" si="59"/>
        <v>0</v>
      </c>
      <c r="T79" s="170" t="s">
        <v>195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>
      <c r="A80" s="78" t="s">
        <v>37</v>
      </c>
      <c r="B80" s="175" t="s">
        <v>87</v>
      </c>
      <c r="C80" s="178" t="s">
        <v>188</v>
      </c>
      <c r="D80" s="179" t="s">
        <v>85</v>
      </c>
      <c r="E80" s="82"/>
      <c r="F80" s="83"/>
      <c r="G80" s="84">
        <f t="shared" si="53"/>
        <v>0</v>
      </c>
      <c r="H80" s="82"/>
      <c r="I80" s="83"/>
      <c r="J80" s="84">
        <f t="shared" si="54"/>
        <v>0</v>
      </c>
      <c r="K80" s="185">
        <v>10</v>
      </c>
      <c r="L80" s="160">
        <v>529</v>
      </c>
      <c r="M80" s="168">
        <f t="shared" si="55"/>
        <v>5290</v>
      </c>
      <c r="N80" s="185">
        <v>10</v>
      </c>
      <c r="O80" s="160">
        <v>537</v>
      </c>
      <c r="P80" s="168">
        <f t="shared" si="56"/>
        <v>5370</v>
      </c>
      <c r="Q80" s="84">
        <f t="shared" si="57"/>
        <v>5290</v>
      </c>
      <c r="R80" s="84">
        <f t="shared" si="58"/>
        <v>5370</v>
      </c>
      <c r="S80" s="84">
        <f t="shared" si="59"/>
        <v>-80</v>
      </c>
      <c r="T80" s="170" t="s">
        <v>196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>
      <c r="A81" s="78" t="s">
        <v>37</v>
      </c>
      <c r="B81" s="175" t="s">
        <v>182</v>
      </c>
      <c r="C81" s="181" t="s">
        <v>189</v>
      </c>
      <c r="D81" s="179" t="s">
        <v>85</v>
      </c>
      <c r="E81" s="82"/>
      <c r="F81" s="83"/>
      <c r="G81" s="84">
        <f t="shared" si="53"/>
        <v>0</v>
      </c>
      <c r="H81" s="82"/>
      <c r="I81" s="83"/>
      <c r="J81" s="84">
        <f t="shared" si="54"/>
        <v>0</v>
      </c>
      <c r="K81" s="185">
        <v>10</v>
      </c>
      <c r="L81" s="160">
        <v>180</v>
      </c>
      <c r="M81" s="168">
        <f t="shared" si="55"/>
        <v>1800</v>
      </c>
      <c r="N81" s="185">
        <v>10</v>
      </c>
      <c r="O81" s="160">
        <v>185</v>
      </c>
      <c r="P81" s="168">
        <f t="shared" si="56"/>
        <v>1850</v>
      </c>
      <c r="Q81" s="84">
        <f t="shared" si="57"/>
        <v>1800</v>
      </c>
      <c r="R81" s="84">
        <f t="shared" si="58"/>
        <v>1850</v>
      </c>
      <c r="S81" s="84">
        <f t="shared" si="59"/>
        <v>-50</v>
      </c>
      <c r="T81" s="170" t="s">
        <v>196</v>
      </c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>
      <c r="A82" s="78" t="s">
        <v>37</v>
      </c>
      <c r="B82" s="175" t="s">
        <v>183</v>
      </c>
      <c r="C82" s="182" t="s">
        <v>190</v>
      </c>
      <c r="D82" s="179" t="s">
        <v>85</v>
      </c>
      <c r="E82" s="82"/>
      <c r="F82" s="83"/>
      <c r="G82" s="84">
        <f t="shared" si="53"/>
        <v>0</v>
      </c>
      <c r="H82" s="82"/>
      <c r="I82" s="83"/>
      <c r="J82" s="84">
        <f t="shared" si="54"/>
        <v>0</v>
      </c>
      <c r="K82" s="185">
        <v>2000</v>
      </c>
      <c r="L82" s="160">
        <v>5</v>
      </c>
      <c r="M82" s="168">
        <f t="shared" si="55"/>
        <v>10000</v>
      </c>
      <c r="N82" s="185">
        <v>2000</v>
      </c>
      <c r="O82" s="160">
        <v>5.8</v>
      </c>
      <c r="P82" s="168">
        <f t="shared" si="56"/>
        <v>11600</v>
      </c>
      <c r="Q82" s="84">
        <f t="shared" si="57"/>
        <v>10000</v>
      </c>
      <c r="R82" s="84">
        <f t="shared" si="58"/>
        <v>11600</v>
      </c>
      <c r="S82" s="84">
        <f t="shared" si="59"/>
        <v>-1600</v>
      </c>
      <c r="T82" s="170" t="s">
        <v>197</v>
      </c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>
      <c r="A83" s="78" t="s">
        <v>37</v>
      </c>
      <c r="B83" s="176" t="s">
        <v>184</v>
      </c>
      <c r="C83" s="180" t="s">
        <v>191</v>
      </c>
      <c r="D83" s="179" t="s">
        <v>192</v>
      </c>
      <c r="E83" s="82"/>
      <c r="F83" s="83"/>
      <c r="G83" s="84">
        <f t="shared" si="53"/>
        <v>0</v>
      </c>
      <c r="H83" s="82"/>
      <c r="I83" s="83"/>
      <c r="J83" s="84">
        <f t="shared" si="54"/>
        <v>0</v>
      </c>
      <c r="K83" s="185">
        <v>20</v>
      </c>
      <c r="L83" s="160">
        <v>250</v>
      </c>
      <c r="M83" s="168">
        <f t="shared" si="55"/>
        <v>5000</v>
      </c>
      <c r="N83" s="185">
        <v>20</v>
      </c>
      <c r="O83" s="160">
        <v>257.64999999999998</v>
      </c>
      <c r="P83" s="168">
        <f t="shared" si="56"/>
        <v>5153</v>
      </c>
      <c r="Q83" s="84">
        <f t="shared" si="57"/>
        <v>5000</v>
      </c>
      <c r="R83" s="84">
        <f t="shared" si="58"/>
        <v>5153</v>
      </c>
      <c r="S83" s="84">
        <f t="shared" si="59"/>
        <v>-153</v>
      </c>
      <c r="T83" s="170" t="s">
        <v>198</v>
      </c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>
      <c r="A84" s="78" t="s">
        <v>37</v>
      </c>
      <c r="B84" s="177" t="s">
        <v>185</v>
      </c>
      <c r="C84" s="183" t="s">
        <v>193</v>
      </c>
      <c r="D84" s="179" t="s">
        <v>85</v>
      </c>
      <c r="E84" s="92"/>
      <c r="F84" s="93"/>
      <c r="G84" s="84">
        <f t="shared" si="53"/>
        <v>0</v>
      </c>
      <c r="H84" s="92"/>
      <c r="I84" s="93"/>
      <c r="J84" s="84">
        <f t="shared" si="54"/>
        <v>0</v>
      </c>
      <c r="K84" s="185">
        <v>6</v>
      </c>
      <c r="L84" s="160">
        <v>1089.5999999999999</v>
      </c>
      <c r="M84" s="168">
        <f t="shared" si="55"/>
        <v>6537.5999999999995</v>
      </c>
      <c r="N84" s="185">
        <v>6</v>
      </c>
      <c r="O84" s="160">
        <v>1096.2833330000001</v>
      </c>
      <c r="P84" s="302">
        <f>ROUND(N84*O84,2)</f>
        <v>6577.7</v>
      </c>
      <c r="Q84" s="84">
        <f t="shared" si="57"/>
        <v>6537.5999999999995</v>
      </c>
      <c r="R84" s="84">
        <f t="shared" si="58"/>
        <v>6577.7</v>
      </c>
      <c r="S84" s="84">
        <f t="shared" si="59"/>
        <v>-40.100000000000364</v>
      </c>
      <c r="T84" s="170" t="s">
        <v>198</v>
      </c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>
      <c r="A85" s="96" t="s">
        <v>88</v>
      </c>
      <c r="B85" s="97"/>
      <c r="C85" s="331"/>
      <c r="D85" s="332"/>
      <c r="E85" s="274"/>
      <c r="F85" s="275"/>
      <c r="G85" s="270">
        <f>SUM(G78:G84)</f>
        <v>0</v>
      </c>
      <c r="H85" s="274"/>
      <c r="I85" s="275"/>
      <c r="J85" s="270">
        <f>SUM(J78:J84)</f>
        <v>0</v>
      </c>
      <c r="K85" s="274"/>
      <c r="L85" s="275"/>
      <c r="M85" s="270">
        <f>SUM(M78:M84)</f>
        <v>46067.6</v>
      </c>
      <c r="N85" s="274"/>
      <c r="O85" s="275"/>
      <c r="P85" s="270">
        <f t="shared" ref="P85:S85" si="60">SUM(P78:P84)</f>
        <v>47990.7</v>
      </c>
      <c r="Q85" s="270">
        <f t="shared" si="60"/>
        <v>46067.6</v>
      </c>
      <c r="R85" s="270">
        <f t="shared" si="60"/>
        <v>47990.7</v>
      </c>
      <c r="S85" s="270">
        <f t="shared" si="60"/>
        <v>-1923.1000000000004</v>
      </c>
      <c r="T85" s="333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42" customHeight="1">
      <c r="A86" s="71" t="s">
        <v>26</v>
      </c>
      <c r="B86" s="72" t="s">
        <v>89</v>
      </c>
      <c r="C86" s="108" t="s">
        <v>90</v>
      </c>
      <c r="D86" s="73"/>
      <c r="E86" s="74"/>
      <c r="F86" s="75"/>
      <c r="G86" s="104"/>
      <c r="H86" s="74"/>
      <c r="I86" s="75"/>
      <c r="J86" s="104"/>
      <c r="K86" s="74"/>
      <c r="L86" s="75"/>
      <c r="M86" s="104"/>
      <c r="N86" s="74"/>
      <c r="O86" s="75"/>
      <c r="P86" s="104"/>
      <c r="Q86" s="104"/>
      <c r="R86" s="104"/>
      <c r="S86" s="104"/>
      <c r="T86" s="77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</row>
    <row r="87" spans="1:38" ht="30" customHeight="1">
      <c r="A87" s="78" t="s">
        <v>37</v>
      </c>
      <c r="B87" s="105" t="s">
        <v>91</v>
      </c>
      <c r="C87" s="110" t="s">
        <v>92</v>
      </c>
      <c r="D87" s="81" t="s">
        <v>40</v>
      </c>
      <c r="E87" s="82"/>
      <c r="F87" s="83"/>
      <c r="G87" s="84">
        <f t="shared" ref="G87:G89" si="61">E87*F87</f>
        <v>0</v>
      </c>
      <c r="H87" s="82"/>
      <c r="I87" s="83"/>
      <c r="J87" s="84">
        <f t="shared" ref="J87:J89" si="62">H87*I87</f>
        <v>0</v>
      </c>
      <c r="K87" s="82"/>
      <c r="L87" s="83"/>
      <c r="M87" s="84">
        <f t="shared" ref="M87:M89" si="63">K87*L87</f>
        <v>0</v>
      </c>
      <c r="N87" s="82"/>
      <c r="O87" s="83"/>
      <c r="P87" s="84">
        <f t="shared" ref="P87:P89" si="64">N87*O87</f>
        <v>0</v>
      </c>
      <c r="Q87" s="84">
        <f t="shared" ref="Q87:Q89" si="65">G87+M87</f>
        <v>0</v>
      </c>
      <c r="R87" s="84">
        <f t="shared" ref="R87:R89" si="66">J87+P87</f>
        <v>0</v>
      </c>
      <c r="S87" s="84">
        <f t="shared" ref="S87:S89" si="67">Q87-R87</f>
        <v>0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>
      <c r="A88" s="86" t="s">
        <v>37</v>
      </c>
      <c r="B88" s="87" t="s">
        <v>93</v>
      </c>
      <c r="C88" s="110" t="s">
        <v>94</v>
      </c>
      <c r="D88" s="81" t="s">
        <v>40</v>
      </c>
      <c r="E88" s="82"/>
      <c r="F88" s="83"/>
      <c r="G88" s="84">
        <f t="shared" si="61"/>
        <v>0</v>
      </c>
      <c r="H88" s="82"/>
      <c r="I88" s="83"/>
      <c r="J88" s="84">
        <f t="shared" si="62"/>
        <v>0</v>
      </c>
      <c r="K88" s="82"/>
      <c r="L88" s="83"/>
      <c r="M88" s="84">
        <f t="shared" si="63"/>
        <v>0</v>
      </c>
      <c r="N88" s="82"/>
      <c r="O88" s="83"/>
      <c r="P88" s="84">
        <f t="shared" si="64"/>
        <v>0</v>
      </c>
      <c r="Q88" s="84">
        <f t="shared" si="65"/>
        <v>0</v>
      </c>
      <c r="R88" s="84">
        <f t="shared" si="66"/>
        <v>0</v>
      </c>
      <c r="S88" s="84">
        <f t="shared" si="67"/>
        <v>0</v>
      </c>
      <c r="T88" s="8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>
      <c r="A89" s="88" t="s">
        <v>37</v>
      </c>
      <c r="B89" s="89" t="s">
        <v>95</v>
      </c>
      <c r="C89" s="111" t="s">
        <v>96</v>
      </c>
      <c r="D89" s="91" t="s">
        <v>40</v>
      </c>
      <c r="E89" s="92"/>
      <c r="F89" s="93"/>
      <c r="G89" s="94">
        <f t="shared" si="61"/>
        <v>0</v>
      </c>
      <c r="H89" s="92"/>
      <c r="I89" s="93"/>
      <c r="J89" s="94">
        <f t="shared" si="62"/>
        <v>0</v>
      </c>
      <c r="K89" s="92"/>
      <c r="L89" s="93"/>
      <c r="M89" s="94">
        <f t="shared" si="63"/>
        <v>0</v>
      </c>
      <c r="N89" s="92"/>
      <c r="O89" s="93"/>
      <c r="P89" s="94">
        <f t="shared" si="64"/>
        <v>0</v>
      </c>
      <c r="Q89" s="84">
        <f t="shared" si="65"/>
        <v>0</v>
      </c>
      <c r="R89" s="84">
        <f t="shared" si="66"/>
        <v>0</v>
      </c>
      <c r="S89" s="84">
        <f t="shared" si="67"/>
        <v>0</v>
      </c>
      <c r="T89" s="9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>
      <c r="A90" s="96" t="s">
        <v>97</v>
      </c>
      <c r="B90" s="97"/>
      <c r="C90" s="98"/>
      <c r="D90" s="99"/>
      <c r="E90" s="100"/>
      <c r="F90" s="101"/>
      <c r="G90" s="102">
        <f>SUM(G87:G89)</f>
        <v>0</v>
      </c>
      <c r="H90" s="100"/>
      <c r="I90" s="101"/>
      <c r="J90" s="102">
        <f>SUM(J87:J89)</f>
        <v>0</v>
      </c>
      <c r="K90" s="100"/>
      <c r="L90" s="101"/>
      <c r="M90" s="102">
        <f>SUM(M87:M89)</f>
        <v>0</v>
      </c>
      <c r="N90" s="100"/>
      <c r="O90" s="101"/>
      <c r="P90" s="102">
        <f t="shared" ref="P90:S90" si="68">SUM(P87:P89)</f>
        <v>0</v>
      </c>
      <c r="Q90" s="102">
        <f t="shared" si="68"/>
        <v>0</v>
      </c>
      <c r="R90" s="102">
        <f t="shared" si="68"/>
        <v>0</v>
      </c>
      <c r="S90" s="102">
        <f t="shared" si="68"/>
        <v>0</v>
      </c>
      <c r="T90" s="103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30" customHeight="1">
      <c r="A91" s="71" t="s">
        <v>26</v>
      </c>
      <c r="B91" s="72" t="s">
        <v>98</v>
      </c>
      <c r="C91" s="108" t="s">
        <v>99</v>
      </c>
      <c r="D91" s="73"/>
      <c r="E91" s="74"/>
      <c r="F91" s="75"/>
      <c r="G91" s="104"/>
      <c r="H91" s="74"/>
      <c r="I91" s="75"/>
      <c r="J91" s="104"/>
      <c r="K91" s="74"/>
      <c r="L91" s="75"/>
      <c r="M91" s="104"/>
      <c r="N91" s="74"/>
      <c r="O91" s="75"/>
      <c r="P91" s="104"/>
      <c r="Q91" s="104"/>
      <c r="R91" s="104"/>
      <c r="S91" s="104"/>
      <c r="T91" s="77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</row>
    <row r="92" spans="1:38" ht="30" customHeight="1">
      <c r="A92" s="78" t="s">
        <v>37</v>
      </c>
      <c r="B92" s="105" t="s">
        <v>100</v>
      </c>
      <c r="C92" s="107" t="s">
        <v>101</v>
      </c>
      <c r="D92" s="81"/>
      <c r="E92" s="271"/>
      <c r="F92" s="272"/>
      <c r="G92" s="273">
        <f t="shared" ref="G92:G94" si="69">E92*F92</f>
        <v>0</v>
      </c>
      <c r="H92" s="271"/>
      <c r="I92" s="272"/>
      <c r="J92" s="273">
        <f t="shared" ref="J92" si="70">H92*I92</f>
        <v>0</v>
      </c>
      <c r="K92" s="271"/>
      <c r="L92" s="272"/>
      <c r="M92" s="273">
        <f>K92*L92</f>
        <v>0</v>
      </c>
      <c r="N92" s="330">
        <v>1</v>
      </c>
      <c r="O92" s="242">
        <v>237.88</v>
      </c>
      <c r="P92" s="258">
        <f>N92*O92</f>
        <v>237.88</v>
      </c>
      <c r="Q92" s="84">
        <f t="shared" ref="Q92:Q94" si="71">G92+M92</f>
        <v>0</v>
      </c>
      <c r="R92" s="84">
        <f t="shared" ref="R92:R94" si="72">J92+P92</f>
        <v>237.88</v>
      </c>
      <c r="S92" s="84">
        <f t="shared" ref="S92:S94" si="73">Q92-R92</f>
        <v>-237.88</v>
      </c>
      <c r="T92" s="85" t="s">
        <v>216</v>
      </c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3" customHeight="1">
      <c r="A93" s="78" t="s">
        <v>37</v>
      </c>
      <c r="B93" s="79" t="s">
        <v>102</v>
      </c>
      <c r="C93" s="107" t="s">
        <v>103</v>
      </c>
      <c r="D93" s="161" t="s">
        <v>115</v>
      </c>
      <c r="E93" s="271"/>
      <c r="F93" s="272"/>
      <c r="G93" s="273">
        <f t="shared" si="69"/>
        <v>0</v>
      </c>
      <c r="H93" s="82">
        <v>1</v>
      </c>
      <c r="I93" s="83">
        <v>477.4</v>
      </c>
      <c r="J93" s="329">
        <f>H93*I93</f>
        <v>477.4</v>
      </c>
      <c r="K93" s="82">
        <v>5</v>
      </c>
      <c r="L93" s="83">
        <v>473</v>
      </c>
      <c r="M93" s="84">
        <f>K93*L93</f>
        <v>2365</v>
      </c>
      <c r="N93" s="330">
        <v>4</v>
      </c>
      <c r="O93" s="242">
        <v>415.16500000000002</v>
      </c>
      <c r="P93" s="258">
        <f>N93*O93</f>
        <v>1660.66</v>
      </c>
      <c r="Q93" s="84">
        <f t="shared" si="71"/>
        <v>2365</v>
      </c>
      <c r="R93" s="84">
        <f t="shared" si="72"/>
        <v>2138.06</v>
      </c>
      <c r="S93" s="84">
        <f t="shared" si="73"/>
        <v>226.94000000000005</v>
      </c>
      <c r="T93" s="314" t="s">
        <v>214</v>
      </c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>
      <c r="A94" s="86" t="s">
        <v>37</v>
      </c>
      <c r="B94" s="87" t="s">
        <v>104</v>
      </c>
      <c r="C94" s="107" t="s">
        <v>105</v>
      </c>
      <c r="D94" s="161" t="s">
        <v>115</v>
      </c>
      <c r="E94" s="271"/>
      <c r="F94" s="272"/>
      <c r="G94" s="273">
        <f t="shared" si="69"/>
        <v>0</v>
      </c>
      <c r="H94" s="82">
        <v>2</v>
      </c>
      <c r="I94" s="83">
        <v>300</v>
      </c>
      <c r="J94" s="329">
        <f>H94*I94</f>
        <v>600</v>
      </c>
      <c r="K94" s="82">
        <v>5</v>
      </c>
      <c r="L94" s="83">
        <v>423</v>
      </c>
      <c r="M94" s="84">
        <f>K94*L94</f>
        <v>2115</v>
      </c>
      <c r="N94" s="330">
        <v>7</v>
      </c>
      <c r="O94" s="242">
        <v>300</v>
      </c>
      <c r="P94" s="258">
        <v>1741.94</v>
      </c>
      <c r="Q94" s="84">
        <f t="shared" si="71"/>
        <v>2115</v>
      </c>
      <c r="R94" s="84">
        <f t="shared" si="72"/>
        <v>2341.94</v>
      </c>
      <c r="S94" s="84">
        <f t="shared" si="73"/>
        <v>-226.94000000000005</v>
      </c>
      <c r="T94" s="171" t="s">
        <v>212</v>
      </c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>
      <c r="A95" s="109" t="s">
        <v>106</v>
      </c>
      <c r="B95" s="112"/>
      <c r="C95" s="98"/>
      <c r="D95" s="99"/>
      <c r="E95" s="274"/>
      <c r="F95" s="275"/>
      <c r="G95" s="270">
        <f>SUM(G92:G94)</f>
        <v>0</v>
      </c>
      <c r="H95" s="274"/>
      <c r="I95" s="275"/>
      <c r="J95" s="270">
        <f>SUM(J92:J94)</f>
        <v>1077.4000000000001</v>
      </c>
      <c r="K95" s="274"/>
      <c r="L95" s="275"/>
      <c r="M95" s="270">
        <f>SUM(M92:M94)</f>
        <v>4480</v>
      </c>
      <c r="N95" s="274"/>
      <c r="O95" s="275"/>
      <c r="P95" s="297">
        <f t="shared" ref="P95:S95" si="74">SUM(P92:P94)</f>
        <v>3640.48</v>
      </c>
      <c r="Q95" s="270">
        <f t="shared" si="74"/>
        <v>4480</v>
      </c>
      <c r="R95" s="270">
        <f t="shared" si="74"/>
        <v>4717.88</v>
      </c>
      <c r="S95" s="270">
        <f t="shared" si="74"/>
        <v>-237.88</v>
      </c>
      <c r="T95" s="103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30" customHeight="1">
      <c r="A96" s="71" t="s">
        <v>26</v>
      </c>
      <c r="B96" s="113" t="s">
        <v>107</v>
      </c>
      <c r="C96" s="114" t="s">
        <v>108</v>
      </c>
      <c r="D96" s="73"/>
      <c r="E96" s="74"/>
      <c r="F96" s="75"/>
      <c r="G96" s="104"/>
      <c r="H96" s="74"/>
      <c r="I96" s="75"/>
      <c r="J96" s="104"/>
      <c r="K96" s="74"/>
      <c r="L96" s="75"/>
      <c r="M96" s="104"/>
      <c r="N96" s="74"/>
      <c r="O96" s="75"/>
      <c r="P96" s="104"/>
      <c r="Q96" s="104"/>
      <c r="R96" s="104"/>
      <c r="S96" s="104"/>
      <c r="T96" s="77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</row>
    <row r="97" spans="1:38" ht="45" customHeight="1">
      <c r="A97" s="78" t="s">
        <v>37</v>
      </c>
      <c r="B97" s="115" t="s">
        <v>109</v>
      </c>
      <c r="C97" s="116" t="s">
        <v>108</v>
      </c>
      <c r="D97" s="117"/>
      <c r="E97" s="349" t="s">
        <v>46</v>
      </c>
      <c r="F97" s="350"/>
      <c r="G97" s="351"/>
      <c r="H97" s="349" t="s">
        <v>46</v>
      </c>
      <c r="I97" s="350"/>
      <c r="J97" s="351"/>
      <c r="K97" s="82"/>
      <c r="L97" s="83"/>
      <c r="M97" s="84">
        <f t="shared" ref="M97:M98" si="75">K97*L97</f>
        <v>0</v>
      </c>
      <c r="N97" s="82"/>
      <c r="O97" s="83"/>
      <c r="P97" s="84">
        <f t="shared" ref="P97:P98" si="76">N97*O97</f>
        <v>0</v>
      </c>
      <c r="Q97" s="84">
        <f t="shared" ref="Q97:Q98" si="77">G97+M97</f>
        <v>0</v>
      </c>
      <c r="R97" s="84">
        <f t="shared" ref="R97:R98" si="78">J97+P97</f>
        <v>0</v>
      </c>
      <c r="S97" s="84">
        <f t="shared" ref="S97:S98" si="79">Q97-R97</f>
        <v>0</v>
      </c>
      <c r="T97" s="8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42" customHeight="1">
      <c r="A98" s="86" t="s">
        <v>37</v>
      </c>
      <c r="B98" s="118" t="s">
        <v>110</v>
      </c>
      <c r="C98" s="119" t="s">
        <v>108</v>
      </c>
      <c r="D98" s="117"/>
      <c r="E98" s="352"/>
      <c r="F98" s="353"/>
      <c r="G98" s="354"/>
      <c r="H98" s="352"/>
      <c r="I98" s="353"/>
      <c r="J98" s="354"/>
      <c r="K98" s="82"/>
      <c r="L98" s="83"/>
      <c r="M98" s="84">
        <f t="shared" si="75"/>
        <v>0</v>
      </c>
      <c r="N98" s="82"/>
      <c r="O98" s="83"/>
      <c r="P98" s="84">
        <f t="shared" si="76"/>
        <v>0</v>
      </c>
      <c r="Q98" s="84">
        <f t="shared" si="77"/>
        <v>0</v>
      </c>
      <c r="R98" s="84">
        <f t="shared" si="78"/>
        <v>0</v>
      </c>
      <c r="S98" s="84">
        <f t="shared" si="79"/>
        <v>0</v>
      </c>
      <c r="T98" s="8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30" customHeight="1">
      <c r="A99" s="109" t="s">
        <v>111</v>
      </c>
      <c r="B99" s="120"/>
      <c r="C99" s="121"/>
      <c r="D99" s="99"/>
      <c r="E99" s="100"/>
      <c r="F99" s="101"/>
      <c r="G99" s="102">
        <f>SUM(G97:G98)</f>
        <v>0</v>
      </c>
      <c r="H99" s="100"/>
      <c r="I99" s="101"/>
      <c r="J99" s="102">
        <f>SUM(J97:J98)</f>
        <v>0</v>
      </c>
      <c r="K99" s="100"/>
      <c r="L99" s="101"/>
      <c r="M99" s="102">
        <f>SUM(M97:M98)</f>
        <v>0</v>
      </c>
      <c r="N99" s="100"/>
      <c r="O99" s="101"/>
      <c r="P99" s="102">
        <f t="shared" ref="P99:S99" si="80">SUM(P97:P98)</f>
        <v>0</v>
      </c>
      <c r="Q99" s="102">
        <f t="shared" si="80"/>
        <v>0</v>
      </c>
      <c r="R99" s="102">
        <f t="shared" si="80"/>
        <v>0</v>
      </c>
      <c r="S99" s="102">
        <f t="shared" si="80"/>
        <v>0</v>
      </c>
      <c r="T99" s="103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30" customHeight="1">
      <c r="A100" s="71" t="s">
        <v>26</v>
      </c>
      <c r="B100" s="122" t="s">
        <v>112</v>
      </c>
      <c r="C100" s="114" t="s">
        <v>113</v>
      </c>
      <c r="D100" s="73"/>
      <c r="E100" s="74"/>
      <c r="F100" s="75"/>
      <c r="G100" s="104"/>
      <c r="H100" s="74"/>
      <c r="I100" s="75"/>
      <c r="J100" s="104"/>
      <c r="K100" s="74"/>
      <c r="L100" s="75"/>
      <c r="M100" s="104"/>
      <c r="N100" s="74"/>
      <c r="O100" s="75"/>
      <c r="P100" s="104"/>
      <c r="Q100" s="104"/>
      <c r="R100" s="104"/>
      <c r="S100" s="104"/>
      <c r="T100" s="77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</row>
    <row r="101" spans="1:38" ht="41.25" customHeight="1">
      <c r="A101" s="86" t="s">
        <v>37</v>
      </c>
      <c r="B101" s="123" t="s">
        <v>114</v>
      </c>
      <c r="C101" s="124" t="s">
        <v>113</v>
      </c>
      <c r="D101" s="117" t="s">
        <v>115</v>
      </c>
      <c r="E101" s="355" t="s">
        <v>46</v>
      </c>
      <c r="F101" s="353"/>
      <c r="G101" s="354"/>
      <c r="H101" s="355" t="s">
        <v>46</v>
      </c>
      <c r="I101" s="353"/>
      <c r="J101" s="354"/>
      <c r="K101" s="82"/>
      <c r="L101" s="83"/>
      <c r="M101" s="84">
        <v>27000</v>
      </c>
      <c r="N101" s="82"/>
      <c r="O101" s="83"/>
      <c r="P101" s="84">
        <v>27000</v>
      </c>
      <c r="Q101" s="84">
        <f>G101+M101</f>
        <v>27000</v>
      </c>
      <c r="R101" s="84">
        <f>J101+P101</f>
        <v>27000</v>
      </c>
      <c r="S101" s="84">
        <f>Q101-R101</f>
        <v>0</v>
      </c>
      <c r="T101" s="312" t="s">
        <v>219</v>
      </c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32.25" customHeight="1">
      <c r="A102" s="202" t="s">
        <v>116</v>
      </c>
      <c r="B102" s="203"/>
      <c r="C102" s="204"/>
      <c r="D102" s="205"/>
      <c r="E102" s="206"/>
      <c r="F102" s="207"/>
      <c r="G102" s="208">
        <f>SUM(G101)</f>
        <v>0</v>
      </c>
      <c r="H102" s="206"/>
      <c r="I102" s="207"/>
      <c r="J102" s="208">
        <f>SUM(J101)</f>
        <v>0</v>
      </c>
      <c r="K102" s="206"/>
      <c r="L102" s="207"/>
      <c r="M102" s="208">
        <f>SUM(M101)</f>
        <v>27000</v>
      </c>
      <c r="N102" s="206"/>
      <c r="O102" s="207"/>
      <c r="P102" s="208">
        <f t="shared" ref="P102:S102" si="81">SUM(P101)</f>
        <v>27000</v>
      </c>
      <c r="Q102" s="208">
        <f t="shared" si="81"/>
        <v>27000</v>
      </c>
      <c r="R102" s="208">
        <f t="shared" si="81"/>
        <v>27000</v>
      </c>
      <c r="S102" s="208">
        <f t="shared" si="81"/>
        <v>0</v>
      </c>
      <c r="T102" s="209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20.25" customHeight="1" thickBot="1">
      <c r="A103" s="210" t="s">
        <v>117</v>
      </c>
      <c r="B103" s="211"/>
      <c r="C103" s="212"/>
      <c r="D103" s="213"/>
      <c r="E103" s="214"/>
      <c r="F103" s="215"/>
      <c r="G103" s="216">
        <f>G45+G49+G54+G66+G76+G85+G90+G95+G99+E114</f>
        <v>60501.96</v>
      </c>
      <c r="H103" s="214"/>
      <c r="I103" s="215"/>
      <c r="J103" s="216">
        <f>J45+J49+J54+J66+J76+J85+J90+J95+J99+J102</f>
        <v>64497.709999799998</v>
      </c>
      <c r="K103" s="214"/>
      <c r="L103" s="215"/>
      <c r="M103" s="216">
        <f>M45+M49+M54+M66+M76+M85+M90+M95+M99+M102</f>
        <v>488112.70999999996</v>
      </c>
      <c r="N103" s="214"/>
      <c r="O103" s="215"/>
      <c r="P103" s="216">
        <f>ROUND(P45+P49+P54+P66+P76+P85+P90+P95+P99+P102,2)</f>
        <v>481296.8</v>
      </c>
      <c r="Q103" s="303">
        <f t="shared" ref="Q103:S103" si="82">Q45+Q49+Q54+Q66+Q76+Q85+Q90+Q95+Q99+Q102</f>
        <v>548614.66999999993</v>
      </c>
      <c r="R103" s="216">
        <f t="shared" si="82"/>
        <v>545794.51249779994</v>
      </c>
      <c r="S103" s="216">
        <f t="shared" si="82"/>
        <v>2820.1575022000015</v>
      </c>
      <c r="T103" s="217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</row>
    <row r="104" spans="1:38" ht="15.75" customHeight="1" thickBot="1">
      <c r="A104" s="356"/>
      <c r="B104" s="357"/>
      <c r="C104" s="357"/>
      <c r="D104" s="315"/>
      <c r="E104" s="316"/>
      <c r="F104" s="317"/>
      <c r="G104" s="318"/>
      <c r="H104" s="316"/>
      <c r="I104" s="317"/>
      <c r="J104" s="318"/>
      <c r="K104" s="316"/>
      <c r="L104" s="317"/>
      <c r="M104" s="318"/>
      <c r="N104" s="316"/>
      <c r="O104" s="317"/>
      <c r="P104" s="318"/>
      <c r="Q104" s="318"/>
      <c r="R104" s="318"/>
      <c r="S104" s="318"/>
      <c r="T104" s="319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26.25" customHeight="1" thickBot="1">
      <c r="A105" s="334" t="s">
        <v>118</v>
      </c>
      <c r="B105" s="335"/>
      <c r="C105" s="335"/>
      <c r="D105" s="320"/>
      <c r="E105" s="321"/>
      <c r="F105" s="322"/>
      <c r="G105" s="323">
        <f>G22-G103</f>
        <v>0</v>
      </c>
      <c r="H105" s="321"/>
      <c r="I105" s="322"/>
      <c r="J105" s="323">
        <f>J22-J103</f>
        <v>2.0000152289867401E-7</v>
      </c>
      <c r="K105" s="324"/>
      <c r="L105" s="322"/>
      <c r="M105" s="325">
        <f>M22-M103</f>
        <v>0</v>
      </c>
      <c r="N105" s="324"/>
      <c r="O105" s="322"/>
      <c r="P105" s="325">
        <f>P22-P103</f>
        <v>0</v>
      </c>
      <c r="Q105" s="326">
        <f>Q22-Q103</f>
        <v>0</v>
      </c>
      <c r="R105" s="326">
        <f>R22-R103</f>
        <v>-2.4977999273687601E-3</v>
      </c>
      <c r="S105" s="326">
        <f>S22-S103</f>
        <v>2.4978000310511561E-3</v>
      </c>
      <c r="T105" s="327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26"/>
      <c r="B106" s="127"/>
      <c r="C106" s="126"/>
      <c r="D106" s="126"/>
      <c r="E106" s="51"/>
      <c r="F106" s="126"/>
      <c r="G106" s="126"/>
      <c r="H106" s="51"/>
      <c r="I106" s="126"/>
      <c r="J106" s="126"/>
      <c r="K106" s="51"/>
      <c r="L106" s="126"/>
      <c r="M106" s="126"/>
      <c r="N106" s="51"/>
      <c r="O106" s="126"/>
      <c r="P106" s="126"/>
      <c r="Q106" s="126"/>
      <c r="R106" s="126"/>
      <c r="S106" s="126"/>
      <c r="T106" s="126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26"/>
      <c r="B107" s="127"/>
      <c r="C107" s="126"/>
      <c r="D107" s="126"/>
      <c r="E107" s="51"/>
      <c r="F107" s="126"/>
      <c r="G107" s="126"/>
      <c r="H107" s="381"/>
      <c r="I107" s="382"/>
      <c r="J107" s="382"/>
      <c r="K107" s="381"/>
      <c r="L107" s="126"/>
      <c r="M107" s="126"/>
      <c r="N107" s="51"/>
      <c r="O107" s="126"/>
      <c r="P107" s="126"/>
      <c r="Q107" s="126"/>
      <c r="R107" s="126"/>
      <c r="S107" s="126"/>
      <c r="T107" s="126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26" t="s">
        <v>119</v>
      </c>
      <c r="B108" s="127"/>
      <c r="C108" s="383" t="s">
        <v>223</v>
      </c>
      <c r="D108" s="126"/>
      <c r="E108" s="129"/>
      <c r="F108" s="128"/>
      <c r="G108" s="126"/>
      <c r="H108" s="384" t="s">
        <v>224</v>
      </c>
      <c r="I108" s="384"/>
      <c r="J108" s="384"/>
      <c r="K108" s="384"/>
      <c r="L108" s="126"/>
      <c r="M108" s="126"/>
      <c r="N108" s="51"/>
      <c r="O108" s="126"/>
      <c r="P108" s="126"/>
      <c r="Q108" s="126"/>
      <c r="R108" s="126"/>
      <c r="S108" s="126"/>
      <c r="T108" s="126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"/>
      <c r="B109" s="1"/>
      <c r="C109" s="130" t="s">
        <v>120</v>
      </c>
      <c r="D109" s="126"/>
      <c r="E109" s="336" t="s">
        <v>121</v>
      </c>
      <c r="F109" s="337"/>
      <c r="G109" s="126"/>
      <c r="H109" s="51"/>
      <c r="I109" s="131" t="s">
        <v>122</v>
      </c>
      <c r="J109" s="126"/>
      <c r="K109" s="51"/>
      <c r="L109" s="131"/>
      <c r="M109" s="126"/>
      <c r="N109" s="51"/>
      <c r="O109" s="131"/>
      <c r="P109" s="126"/>
      <c r="Q109" s="126"/>
      <c r="R109" s="126"/>
      <c r="S109" s="126"/>
      <c r="T109" s="126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"/>
      <c r="B110" s="1"/>
      <c r="C110" s="132"/>
      <c r="D110" s="133"/>
      <c r="E110" s="134"/>
      <c r="F110" s="135"/>
      <c r="G110" s="136"/>
      <c r="H110" s="134"/>
      <c r="I110" s="135"/>
      <c r="J110" s="136"/>
      <c r="K110" s="137"/>
      <c r="L110" s="135"/>
      <c r="M110" s="136"/>
      <c r="N110" s="137"/>
      <c r="O110" s="135"/>
      <c r="P110" s="136"/>
      <c r="Q110" s="136"/>
      <c r="R110" s="136"/>
      <c r="S110" s="136"/>
      <c r="T110" s="126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26"/>
      <c r="B111" s="127"/>
      <c r="C111" s="126"/>
      <c r="D111" s="126"/>
      <c r="E111" s="51"/>
      <c r="F111" s="126"/>
      <c r="G111" s="126"/>
      <c r="H111" s="51"/>
      <c r="I111" s="126"/>
      <c r="J111" s="52"/>
      <c r="K111" s="51"/>
      <c r="L111" s="126"/>
      <c r="M111" s="126"/>
      <c r="N111" s="51"/>
      <c r="O111" s="126"/>
      <c r="P111" s="126"/>
      <c r="Q111" s="126"/>
      <c r="R111" s="126"/>
      <c r="S111" s="126"/>
      <c r="T111" s="126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26"/>
      <c r="B112" s="127"/>
      <c r="C112" s="126"/>
      <c r="D112" s="126"/>
      <c r="E112" s="51"/>
      <c r="F112" s="126"/>
      <c r="G112" s="126"/>
      <c r="H112" s="51"/>
      <c r="I112" s="126"/>
      <c r="J112" s="126"/>
      <c r="K112" s="51"/>
      <c r="L112" s="126"/>
      <c r="M112" s="126"/>
      <c r="N112" s="51"/>
      <c r="O112" s="126"/>
      <c r="P112" s="126"/>
      <c r="Q112" s="126"/>
      <c r="R112" s="126"/>
      <c r="S112" s="126"/>
      <c r="T112" s="126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26"/>
      <c r="B113" s="127"/>
      <c r="C113" s="126"/>
      <c r="D113" s="126"/>
      <c r="E113" s="51"/>
      <c r="F113" s="126"/>
      <c r="G113" s="126"/>
      <c r="H113" s="51"/>
      <c r="I113" s="126"/>
      <c r="J113" s="126"/>
      <c r="K113" s="51"/>
      <c r="L113" s="126"/>
      <c r="M113" s="126"/>
      <c r="N113" s="51"/>
      <c r="O113" s="126"/>
      <c r="P113" s="126"/>
      <c r="Q113" s="126"/>
      <c r="R113" s="126"/>
      <c r="S113" s="126"/>
      <c r="T113" s="126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26"/>
      <c r="B114" s="127"/>
      <c r="C114" s="126"/>
      <c r="D114" s="126"/>
      <c r="E114" s="51"/>
      <c r="F114" s="126"/>
      <c r="G114" s="126"/>
      <c r="H114" s="51"/>
      <c r="I114" s="126"/>
      <c r="J114" s="126"/>
      <c r="K114" s="51"/>
      <c r="L114" s="126"/>
      <c r="M114" s="126"/>
      <c r="N114" s="51"/>
      <c r="O114" s="126"/>
      <c r="P114" s="126"/>
      <c r="Q114" s="126"/>
      <c r="R114" s="126"/>
      <c r="S114" s="126"/>
      <c r="T114" s="126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26"/>
      <c r="B115" s="127"/>
      <c r="C115" s="126"/>
      <c r="D115" s="126"/>
      <c r="E115" s="51"/>
      <c r="F115" s="126"/>
      <c r="G115" s="126"/>
      <c r="H115" s="51"/>
      <c r="I115" s="126"/>
      <c r="J115" s="126"/>
      <c r="K115" s="51"/>
      <c r="L115" s="126"/>
      <c r="M115" s="126"/>
      <c r="N115" s="51"/>
      <c r="O115" s="126"/>
      <c r="P115" s="126"/>
      <c r="Q115" s="126"/>
      <c r="R115" s="126"/>
      <c r="S115" s="126"/>
      <c r="T115" s="126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/>
    <row r="311" spans="1:38" ht="15.75" customHeight="1"/>
    <row r="312" spans="1:38" ht="15.75" customHeight="1"/>
    <row r="313" spans="1:38" ht="15.75" customHeight="1"/>
    <row r="314" spans="1:38" ht="15.75" customHeight="1"/>
    <row r="315" spans="1:38" ht="15.75" customHeight="1"/>
    <row r="316" spans="1:38" ht="15.75" customHeight="1"/>
    <row r="317" spans="1:38" ht="15.75" customHeight="1"/>
    <row r="318" spans="1:38" ht="15.75" customHeight="1"/>
    <row r="319" spans="1:38" ht="15.75" customHeight="1"/>
    <row r="320" spans="1:3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autoFilter ref="A19:T19"/>
  <mergeCells count="26"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05:C105"/>
    <mergeCell ref="E109:F109"/>
    <mergeCell ref="E17:G17"/>
    <mergeCell ref="H17:J17"/>
    <mergeCell ref="A23:C23"/>
    <mergeCell ref="E38:G40"/>
    <mergeCell ref="H38:J40"/>
    <mergeCell ref="E42:G44"/>
    <mergeCell ref="H42:J44"/>
    <mergeCell ref="E97:G98"/>
    <mergeCell ref="H97:J98"/>
    <mergeCell ref="E101:G101"/>
    <mergeCell ref="H101:J101"/>
    <mergeCell ref="A104:C104"/>
    <mergeCell ref="H108:K108"/>
    <mergeCell ref="K17:M17"/>
  </mergeCells>
  <printOptions horizontalCentered="1"/>
  <pageMargins left="0" right="0" top="0.39370078740157483" bottom="0.39370078740157483" header="0" footer="0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0"/>
  <sheetViews>
    <sheetView topLeftCell="B19" workbookViewId="0"/>
  </sheetViews>
  <sheetFormatPr defaultColWidth="12.625" defaultRowHeight="15" customHeight="1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>
      <c r="A1" s="138"/>
      <c r="B1" s="138"/>
      <c r="C1" s="138"/>
      <c r="D1" s="139"/>
      <c r="E1" s="138"/>
      <c r="F1" s="139"/>
      <c r="G1" s="138"/>
      <c r="H1" s="138"/>
      <c r="I1" s="140"/>
      <c r="J1" s="141" t="s">
        <v>123</v>
      </c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26" ht="15" customHeight="1">
      <c r="A2" s="138"/>
      <c r="B2" s="138"/>
      <c r="C2" s="138"/>
      <c r="D2" s="139"/>
      <c r="E2" s="138"/>
      <c r="F2" s="139"/>
      <c r="G2" s="138"/>
      <c r="H2" s="367" t="s">
        <v>124</v>
      </c>
      <c r="I2" s="342"/>
      <c r="J2" s="342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26" ht="15" customHeight="1">
      <c r="A3" s="138"/>
      <c r="B3" s="138"/>
      <c r="C3" s="138"/>
      <c r="D3" s="139"/>
      <c r="E3" s="138"/>
      <c r="F3" s="139"/>
      <c r="G3" s="138"/>
      <c r="H3" s="367" t="s">
        <v>125</v>
      </c>
      <c r="I3" s="342"/>
      <c r="J3" s="342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</row>
    <row r="4" spans="1:26" ht="14.25" customHeight="1">
      <c r="A4" s="138"/>
      <c r="B4" s="138"/>
      <c r="C4" s="138"/>
      <c r="D4" s="139"/>
      <c r="E4" s="138"/>
      <c r="F4" s="139"/>
      <c r="G4" s="138"/>
      <c r="H4" s="138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21" customHeight="1">
      <c r="A5" s="138"/>
      <c r="B5" s="368" t="s">
        <v>126</v>
      </c>
      <c r="C5" s="342"/>
      <c r="D5" s="342"/>
      <c r="E5" s="342"/>
      <c r="F5" s="342"/>
      <c r="G5" s="342"/>
      <c r="H5" s="342"/>
      <c r="I5" s="342"/>
      <c r="J5" s="342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ht="21" customHeight="1">
      <c r="A6" s="138"/>
      <c r="B6" s="368" t="s">
        <v>127</v>
      </c>
      <c r="C6" s="342"/>
      <c r="D6" s="342"/>
      <c r="E6" s="342"/>
      <c r="F6" s="342"/>
      <c r="G6" s="342"/>
      <c r="H6" s="342"/>
      <c r="I6" s="342"/>
      <c r="J6" s="342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</row>
    <row r="7" spans="1:26" ht="21" customHeight="1">
      <c r="A7" s="138"/>
      <c r="B7" s="369" t="s">
        <v>128</v>
      </c>
      <c r="C7" s="342"/>
      <c r="D7" s="342"/>
      <c r="E7" s="342"/>
      <c r="F7" s="342"/>
      <c r="G7" s="342"/>
      <c r="H7" s="342"/>
      <c r="I7" s="342"/>
      <c r="J7" s="342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</row>
    <row r="8" spans="1:26" ht="21" customHeight="1">
      <c r="A8" s="138"/>
      <c r="B8" s="368" t="s">
        <v>129</v>
      </c>
      <c r="C8" s="342"/>
      <c r="D8" s="342"/>
      <c r="E8" s="342"/>
      <c r="F8" s="342"/>
      <c r="G8" s="342"/>
      <c r="H8" s="342"/>
      <c r="I8" s="342"/>
      <c r="J8" s="342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4.25" customHeight="1">
      <c r="A9" s="138"/>
      <c r="B9" s="138"/>
      <c r="C9" s="138"/>
      <c r="D9" s="139"/>
      <c r="E9" s="138"/>
      <c r="F9" s="139"/>
      <c r="G9" s="138"/>
      <c r="H9" s="138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44.25" customHeight="1">
      <c r="A10" s="142"/>
      <c r="B10" s="372" t="s">
        <v>130</v>
      </c>
      <c r="C10" s="371"/>
      <c r="D10" s="373"/>
      <c r="E10" s="374" t="s">
        <v>131</v>
      </c>
      <c r="F10" s="371"/>
      <c r="G10" s="371"/>
      <c r="H10" s="371"/>
      <c r="I10" s="371"/>
      <c r="J10" s="373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</row>
    <row r="11" spans="1:26" ht="61.5" customHeight="1">
      <c r="A11" s="143" t="s">
        <v>132</v>
      </c>
      <c r="B11" s="143" t="s">
        <v>133</v>
      </c>
      <c r="C11" s="143" t="s">
        <v>5</v>
      </c>
      <c r="D11" s="144" t="s">
        <v>134</v>
      </c>
      <c r="E11" s="143" t="s">
        <v>135</v>
      </c>
      <c r="F11" s="144" t="s">
        <v>134</v>
      </c>
      <c r="G11" s="143" t="s">
        <v>136</v>
      </c>
      <c r="H11" s="143" t="s">
        <v>137</v>
      </c>
      <c r="I11" s="143" t="s">
        <v>138</v>
      </c>
      <c r="J11" s="143" t="s">
        <v>139</v>
      </c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</row>
    <row r="12" spans="1:26" ht="15" customHeight="1">
      <c r="A12" s="145"/>
      <c r="B12" s="145" t="s">
        <v>35</v>
      </c>
      <c r="C12" s="146"/>
      <c r="D12" s="147"/>
      <c r="E12" s="146"/>
      <c r="F12" s="147"/>
      <c r="G12" s="146"/>
      <c r="H12" s="146"/>
      <c r="I12" s="147"/>
      <c r="J12" s="146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" customHeight="1">
      <c r="A13" s="145"/>
      <c r="B13" s="145" t="s">
        <v>57</v>
      </c>
      <c r="C13" s="146"/>
      <c r="D13" s="147"/>
      <c r="E13" s="146"/>
      <c r="F13" s="147"/>
      <c r="G13" s="146"/>
      <c r="H13" s="146"/>
      <c r="I13" s="147"/>
      <c r="J13" s="146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" customHeight="1">
      <c r="A14" s="145"/>
      <c r="B14" s="145" t="s">
        <v>59</v>
      </c>
      <c r="C14" s="146"/>
      <c r="D14" s="147"/>
      <c r="E14" s="146"/>
      <c r="F14" s="147"/>
      <c r="G14" s="146"/>
      <c r="H14" s="146"/>
      <c r="I14" s="147"/>
      <c r="J14" s="146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" customHeight="1">
      <c r="A15" s="145"/>
      <c r="B15" s="145" t="s">
        <v>63</v>
      </c>
      <c r="C15" s="146"/>
      <c r="D15" s="147"/>
      <c r="E15" s="146"/>
      <c r="F15" s="147"/>
      <c r="G15" s="146"/>
      <c r="H15" s="146"/>
      <c r="I15" s="147"/>
      <c r="J15" s="146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" customHeight="1">
      <c r="A16" s="145"/>
      <c r="B16" s="145" t="s">
        <v>70</v>
      </c>
      <c r="C16" s="146"/>
      <c r="D16" s="147"/>
      <c r="E16" s="146"/>
      <c r="F16" s="147"/>
      <c r="G16" s="146"/>
      <c r="H16" s="146"/>
      <c r="I16" s="147"/>
      <c r="J16" s="146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" customHeight="1">
      <c r="A17" s="145"/>
      <c r="B17" s="145"/>
      <c r="C17" s="146"/>
      <c r="D17" s="147"/>
      <c r="E17" s="146"/>
      <c r="F17" s="147"/>
      <c r="G17" s="146"/>
      <c r="H17" s="146"/>
      <c r="I17" s="147"/>
      <c r="J17" s="146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" customHeight="1">
      <c r="A18" s="148"/>
      <c r="B18" s="370" t="s">
        <v>140</v>
      </c>
      <c r="C18" s="371"/>
      <c r="D18" s="149">
        <f>SUM(D12:D17)</f>
        <v>0</v>
      </c>
      <c r="E18" s="150"/>
      <c r="F18" s="149">
        <f>SUM(F12:F17)</f>
        <v>0</v>
      </c>
      <c r="G18" s="150"/>
      <c r="H18" s="150"/>
      <c r="I18" s="149">
        <f>SUM(I12:I17)</f>
        <v>0</v>
      </c>
      <c r="J18" s="150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spans="1:26" ht="14.25" customHeight="1">
      <c r="A19" s="138"/>
      <c r="B19" s="138"/>
      <c r="C19" s="138"/>
      <c r="D19" s="139"/>
      <c r="E19" s="138"/>
      <c r="F19" s="139"/>
      <c r="G19" s="138"/>
      <c r="H19" s="138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>
      <c r="A20" s="138"/>
      <c r="B20" s="138"/>
      <c r="C20" s="138"/>
      <c r="D20" s="139"/>
      <c r="E20" s="138"/>
      <c r="F20" s="139"/>
      <c r="G20" s="138"/>
      <c r="H20" s="138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44.25" customHeight="1">
      <c r="A21" s="142"/>
      <c r="B21" s="372" t="s">
        <v>141</v>
      </c>
      <c r="C21" s="371"/>
      <c r="D21" s="373"/>
      <c r="E21" s="374" t="s">
        <v>131</v>
      </c>
      <c r="F21" s="371"/>
      <c r="G21" s="371"/>
      <c r="H21" s="371"/>
      <c r="I21" s="371"/>
      <c r="J21" s="373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6" ht="61.5" customHeight="1">
      <c r="A22" s="143" t="s">
        <v>132</v>
      </c>
      <c r="B22" s="143" t="s">
        <v>133</v>
      </c>
      <c r="C22" s="143" t="s">
        <v>5</v>
      </c>
      <c r="D22" s="144" t="s">
        <v>134</v>
      </c>
      <c r="E22" s="143" t="s">
        <v>135</v>
      </c>
      <c r="F22" s="144" t="s">
        <v>134</v>
      </c>
      <c r="G22" s="143" t="s">
        <v>136</v>
      </c>
      <c r="H22" s="143" t="s">
        <v>137</v>
      </c>
      <c r="I22" s="143" t="s">
        <v>138</v>
      </c>
      <c r="J22" s="143" t="s">
        <v>139</v>
      </c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ht="15" customHeight="1">
      <c r="A23" s="145"/>
      <c r="B23" s="145" t="s">
        <v>35</v>
      </c>
      <c r="C23" s="146"/>
      <c r="D23" s="147"/>
      <c r="E23" s="146"/>
      <c r="F23" s="147"/>
      <c r="G23" s="146"/>
      <c r="H23" s="146"/>
      <c r="I23" s="147"/>
      <c r="J23" s="146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" customHeight="1">
      <c r="A24" s="145"/>
      <c r="B24" s="145" t="s">
        <v>57</v>
      </c>
      <c r="C24" s="146"/>
      <c r="D24" s="147"/>
      <c r="E24" s="146"/>
      <c r="F24" s="147"/>
      <c r="G24" s="146"/>
      <c r="H24" s="146"/>
      <c r="I24" s="147"/>
      <c r="J24" s="146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" customHeight="1">
      <c r="A25" s="145"/>
      <c r="B25" s="145" t="s">
        <v>59</v>
      </c>
      <c r="C25" s="146"/>
      <c r="D25" s="147"/>
      <c r="E25" s="146"/>
      <c r="F25" s="147"/>
      <c r="G25" s="146"/>
      <c r="H25" s="146"/>
      <c r="I25" s="147"/>
      <c r="J25" s="146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" customHeight="1">
      <c r="A26" s="145"/>
      <c r="B26" s="145" t="s">
        <v>63</v>
      </c>
      <c r="C26" s="146"/>
      <c r="D26" s="147"/>
      <c r="E26" s="146"/>
      <c r="F26" s="147"/>
      <c r="G26" s="146"/>
      <c r="H26" s="146"/>
      <c r="I26" s="147"/>
      <c r="J26" s="146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" customHeight="1">
      <c r="A27" s="145"/>
      <c r="B27" s="145" t="s">
        <v>70</v>
      </c>
      <c r="C27" s="146"/>
      <c r="D27" s="147"/>
      <c r="E27" s="146"/>
      <c r="F27" s="147"/>
      <c r="G27" s="146"/>
      <c r="H27" s="146"/>
      <c r="I27" s="147"/>
      <c r="J27" s="146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" customHeight="1">
      <c r="A28" s="145"/>
      <c r="B28" s="145"/>
      <c r="C28" s="146"/>
      <c r="D28" s="147"/>
      <c r="E28" s="146"/>
      <c r="F28" s="147"/>
      <c r="G28" s="146"/>
      <c r="H28" s="146"/>
      <c r="I28" s="147"/>
      <c r="J28" s="146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" customHeight="1">
      <c r="A29" s="148"/>
      <c r="B29" s="370" t="s">
        <v>140</v>
      </c>
      <c r="C29" s="371"/>
      <c r="D29" s="149">
        <f>SUM(D23:D28)</f>
        <v>0</v>
      </c>
      <c r="E29" s="150"/>
      <c r="F29" s="149">
        <f>SUM(F23:F28)</f>
        <v>0</v>
      </c>
      <c r="G29" s="150"/>
      <c r="H29" s="150"/>
      <c r="I29" s="149">
        <f>SUM(I23:I28)</f>
        <v>0</v>
      </c>
      <c r="J29" s="150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spans="1:26" ht="14.25" customHeight="1">
      <c r="A30" s="138"/>
      <c r="B30" s="138"/>
      <c r="C30" s="138"/>
      <c r="D30" s="139"/>
      <c r="E30" s="138"/>
      <c r="F30" s="139"/>
      <c r="G30" s="138"/>
      <c r="H30" s="138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>
      <c r="A31" s="152"/>
      <c r="B31" s="152" t="s">
        <v>142</v>
      </c>
      <c r="C31" s="152"/>
      <c r="D31" s="153"/>
      <c r="E31" s="152"/>
      <c r="F31" s="153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6" ht="14.25" customHeight="1">
      <c r="A32" s="138"/>
      <c r="B32" s="138"/>
      <c r="C32" s="138"/>
      <c r="D32" s="139"/>
      <c r="E32" s="138"/>
      <c r="F32" s="139"/>
      <c r="G32" s="138"/>
      <c r="H32" s="138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>
      <c r="A33" s="138"/>
      <c r="B33" s="138"/>
      <c r="C33" s="138"/>
      <c r="D33" s="139"/>
      <c r="E33" s="138"/>
      <c r="F33" s="139"/>
      <c r="G33" s="138"/>
      <c r="H33" s="138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>
      <c r="A34" s="138"/>
      <c r="B34" s="138"/>
      <c r="C34" s="138"/>
      <c r="D34" s="139"/>
      <c r="E34" s="138"/>
      <c r="F34" s="139"/>
      <c r="G34" s="138"/>
      <c r="H34" s="138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>
      <c r="A35" s="138"/>
      <c r="B35" s="138"/>
      <c r="C35" s="138"/>
      <c r="D35" s="139"/>
      <c r="E35" s="138"/>
      <c r="F35" s="139"/>
      <c r="G35" s="138"/>
      <c r="H35" s="138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>
      <c r="A36" s="138"/>
      <c r="B36" s="138"/>
      <c r="C36" s="138"/>
      <c r="D36" s="139"/>
      <c r="E36" s="138"/>
      <c r="F36" s="139"/>
      <c r="G36" s="138"/>
      <c r="H36" s="138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>
      <c r="A37" s="138"/>
      <c r="B37" s="138"/>
      <c r="C37" s="138"/>
      <c r="D37" s="139"/>
      <c r="E37" s="138"/>
      <c r="F37" s="139"/>
      <c r="G37" s="138"/>
      <c r="H37" s="138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>
      <c r="A38" s="138"/>
      <c r="B38" s="138"/>
      <c r="C38" s="138"/>
      <c r="D38" s="139"/>
      <c r="E38" s="138"/>
      <c r="F38" s="139"/>
      <c r="G38" s="138"/>
      <c r="H38" s="138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>
      <c r="A39" s="138"/>
      <c r="B39" s="138"/>
      <c r="C39" s="138"/>
      <c r="D39" s="139"/>
      <c r="E39" s="138"/>
      <c r="F39" s="139"/>
      <c r="G39" s="138"/>
      <c r="H39" s="138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>
      <c r="A40" s="138"/>
      <c r="B40" s="138"/>
      <c r="C40" s="138"/>
      <c r="D40" s="139"/>
      <c r="E40" s="138"/>
      <c r="F40" s="139"/>
      <c r="G40" s="138"/>
      <c r="H40" s="138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>
      <c r="A41" s="138"/>
      <c r="B41" s="138"/>
      <c r="C41" s="138"/>
      <c r="D41" s="139"/>
      <c r="E41" s="138"/>
      <c r="F41" s="139"/>
      <c r="G41" s="138"/>
      <c r="H41" s="138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>
      <c r="A42" s="138"/>
      <c r="B42" s="138"/>
      <c r="C42" s="138"/>
      <c r="D42" s="139"/>
      <c r="E42" s="138"/>
      <c r="F42" s="139"/>
      <c r="G42" s="138"/>
      <c r="H42" s="138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>
      <c r="A43" s="138"/>
      <c r="B43" s="138"/>
      <c r="C43" s="138"/>
      <c r="D43" s="139"/>
      <c r="E43" s="138"/>
      <c r="F43" s="139"/>
      <c r="G43" s="138"/>
      <c r="H43" s="138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>
      <c r="A44" s="138"/>
      <c r="B44" s="138"/>
      <c r="C44" s="138"/>
      <c r="D44" s="139"/>
      <c r="E44" s="138"/>
      <c r="F44" s="139"/>
      <c r="G44" s="138"/>
      <c r="H44" s="138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>
      <c r="A45" s="138"/>
      <c r="B45" s="138"/>
      <c r="C45" s="138"/>
      <c r="D45" s="139"/>
      <c r="E45" s="138"/>
      <c r="F45" s="139"/>
      <c r="G45" s="138"/>
      <c r="H45" s="138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>
      <c r="A46" s="138"/>
      <c r="B46" s="138"/>
      <c r="C46" s="138"/>
      <c r="D46" s="139"/>
      <c r="E46" s="138"/>
      <c r="F46" s="139"/>
      <c r="G46" s="138"/>
      <c r="H46" s="138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>
      <c r="A47" s="138"/>
      <c r="B47" s="138"/>
      <c r="C47" s="138"/>
      <c r="D47" s="139"/>
      <c r="E47" s="138"/>
      <c r="F47" s="139"/>
      <c r="G47" s="138"/>
      <c r="H47" s="138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>
      <c r="A48" s="138"/>
      <c r="B48" s="138"/>
      <c r="C48" s="138"/>
      <c r="D48" s="139"/>
      <c r="E48" s="138"/>
      <c r="F48" s="139"/>
      <c r="G48" s="138"/>
      <c r="H48" s="138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>
      <c r="A49" s="138"/>
      <c r="B49" s="138"/>
      <c r="C49" s="138"/>
      <c r="D49" s="139"/>
      <c r="E49" s="138"/>
      <c r="F49" s="139"/>
      <c r="G49" s="138"/>
      <c r="H49" s="138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>
      <c r="A50" s="138"/>
      <c r="B50" s="138"/>
      <c r="C50" s="138"/>
      <c r="D50" s="139"/>
      <c r="E50" s="138"/>
      <c r="F50" s="139"/>
      <c r="G50" s="138"/>
      <c r="H50" s="138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>
      <c r="A51" s="138"/>
      <c r="B51" s="138"/>
      <c r="C51" s="138"/>
      <c r="D51" s="139"/>
      <c r="E51" s="138"/>
      <c r="F51" s="139"/>
      <c r="G51" s="138"/>
      <c r="H51" s="138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>
      <c r="A52" s="138"/>
      <c r="B52" s="138"/>
      <c r="C52" s="138"/>
      <c r="D52" s="139"/>
      <c r="E52" s="138"/>
      <c r="F52" s="139"/>
      <c r="G52" s="138"/>
      <c r="H52" s="138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>
      <c r="A53" s="138"/>
      <c r="B53" s="138"/>
      <c r="C53" s="138"/>
      <c r="D53" s="139"/>
      <c r="E53" s="138"/>
      <c r="F53" s="139"/>
      <c r="G53" s="138"/>
      <c r="H53" s="138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>
      <c r="A54" s="138"/>
      <c r="B54" s="138"/>
      <c r="C54" s="138"/>
      <c r="D54" s="139"/>
      <c r="E54" s="138"/>
      <c r="F54" s="139"/>
      <c r="G54" s="138"/>
      <c r="H54" s="138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>
      <c r="A55" s="138"/>
      <c r="B55" s="138"/>
      <c r="C55" s="138"/>
      <c r="D55" s="139"/>
      <c r="E55" s="138"/>
      <c r="F55" s="139"/>
      <c r="G55" s="138"/>
      <c r="H55" s="138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>
      <c r="A56" s="138"/>
      <c r="B56" s="138"/>
      <c r="C56" s="138"/>
      <c r="D56" s="139"/>
      <c r="E56" s="138"/>
      <c r="F56" s="139"/>
      <c r="G56" s="138"/>
      <c r="H56" s="138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>
      <c r="A57" s="138"/>
      <c r="B57" s="138"/>
      <c r="C57" s="138"/>
      <c r="D57" s="139"/>
      <c r="E57" s="138"/>
      <c r="F57" s="139"/>
      <c r="G57" s="138"/>
      <c r="H57" s="138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>
      <c r="A58" s="138"/>
      <c r="B58" s="138"/>
      <c r="C58" s="138"/>
      <c r="D58" s="139"/>
      <c r="E58" s="138"/>
      <c r="F58" s="139"/>
      <c r="G58" s="138"/>
      <c r="H58" s="138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>
      <c r="A59" s="138"/>
      <c r="B59" s="138"/>
      <c r="C59" s="138"/>
      <c r="D59" s="139"/>
      <c r="E59" s="138"/>
      <c r="F59" s="139"/>
      <c r="G59" s="138"/>
      <c r="H59" s="138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>
      <c r="A60" s="138"/>
      <c r="B60" s="138"/>
      <c r="C60" s="138"/>
      <c r="D60" s="139"/>
      <c r="E60" s="138"/>
      <c r="F60" s="139"/>
      <c r="G60" s="138"/>
      <c r="H60" s="138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>
      <c r="A61" s="138"/>
      <c r="B61" s="138"/>
      <c r="C61" s="138"/>
      <c r="D61" s="139"/>
      <c r="E61" s="138"/>
      <c r="F61" s="139"/>
      <c r="G61" s="138"/>
      <c r="H61" s="138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>
      <c r="A62" s="138"/>
      <c r="B62" s="138"/>
      <c r="C62" s="138"/>
      <c r="D62" s="139"/>
      <c r="E62" s="138"/>
      <c r="F62" s="139"/>
      <c r="G62" s="138"/>
      <c r="H62" s="138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>
      <c r="A63" s="138"/>
      <c r="B63" s="138"/>
      <c r="C63" s="138"/>
      <c r="D63" s="139"/>
      <c r="E63" s="138"/>
      <c r="F63" s="139"/>
      <c r="G63" s="138"/>
      <c r="H63" s="138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>
      <c r="A64" s="138"/>
      <c r="B64" s="138"/>
      <c r="C64" s="138"/>
      <c r="D64" s="139"/>
      <c r="E64" s="138"/>
      <c r="F64" s="139"/>
      <c r="G64" s="138"/>
      <c r="H64" s="138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>
      <c r="A65" s="138"/>
      <c r="B65" s="138"/>
      <c r="C65" s="138"/>
      <c r="D65" s="139"/>
      <c r="E65" s="138"/>
      <c r="F65" s="139"/>
      <c r="G65" s="138"/>
      <c r="H65" s="138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4.25" customHeight="1">
      <c r="A66" s="138"/>
      <c r="B66" s="138"/>
      <c r="C66" s="138"/>
      <c r="D66" s="139"/>
      <c r="E66" s="138"/>
      <c r="F66" s="139"/>
      <c r="G66" s="138"/>
      <c r="H66" s="138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</row>
    <row r="67" spans="1:26" ht="14.25" customHeight="1">
      <c r="A67" s="138"/>
      <c r="B67" s="138"/>
      <c r="C67" s="138"/>
      <c r="D67" s="139"/>
      <c r="E67" s="138"/>
      <c r="F67" s="139"/>
      <c r="G67" s="138"/>
      <c r="H67" s="138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</row>
    <row r="68" spans="1:26" ht="14.25" customHeight="1">
      <c r="A68" s="138"/>
      <c r="B68" s="138"/>
      <c r="C68" s="138"/>
      <c r="D68" s="139"/>
      <c r="E68" s="138"/>
      <c r="F68" s="139"/>
      <c r="G68" s="138"/>
      <c r="H68" s="138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</row>
    <row r="69" spans="1:26" ht="14.25" customHeight="1">
      <c r="A69" s="138"/>
      <c r="B69" s="138"/>
      <c r="C69" s="138"/>
      <c r="D69" s="139"/>
      <c r="E69" s="138"/>
      <c r="F69" s="139"/>
      <c r="G69" s="138"/>
      <c r="H69" s="138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</row>
    <row r="70" spans="1:26" ht="14.25" customHeight="1">
      <c r="A70" s="138"/>
      <c r="B70" s="138"/>
      <c r="C70" s="138"/>
      <c r="D70" s="139"/>
      <c r="E70" s="138"/>
      <c r="F70" s="139"/>
      <c r="G70" s="138"/>
      <c r="H70" s="138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</row>
    <row r="71" spans="1:26" ht="14.25" customHeight="1">
      <c r="A71" s="138"/>
      <c r="B71" s="138"/>
      <c r="C71" s="138"/>
      <c r="D71" s="139"/>
      <c r="E71" s="138"/>
      <c r="F71" s="139"/>
      <c r="G71" s="138"/>
      <c r="H71" s="138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</row>
    <row r="72" spans="1:26" ht="14.25" customHeight="1">
      <c r="A72" s="138"/>
      <c r="B72" s="138"/>
      <c r="C72" s="138"/>
      <c r="D72" s="139"/>
      <c r="E72" s="138"/>
      <c r="F72" s="139"/>
      <c r="G72" s="138"/>
      <c r="H72" s="138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</row>
    <row r="73" spans="1:26" ht="14.25" customHeight="1">
      <c r="A73" s="138"/>
      <c r="B73" s="138"/>
      <c r="C73" s="138"/>
      <c r="D73" s="139"/>
      <c r="E73" s="138"/>
      <c r="F73" s="139"/>
      <c r="G73" s="138"/>
      <c r="H73" s="138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</row>
    <row r="74" spans="1:26" ht="14.25" customHeight="1">
      <c r="A74" s="138"/>
      <c r="B74" s="138"/>
      <c r="C74" s="138"/>
      <c r="D74" s="139"/>
      <c r="E74" s="138"/>
      <c r="F74" s="139"/>
      <c r="G74" s="138"/>
      <c r="H74" s="138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</row>
    <row r="75" spans="1:26" ht="14.25" customHeight="1">
      <c r="A75" s="138"/>
      <c r="B75" s="138"/>
      <c r="C75" s="138"/>
      <c r="D75" s="139"/>
      <c r="E75" s="138"/>
      <c r="F75" s="139"/>
      <c r="G75" s="138"/>
      <c r="H75" s="138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</row>
    <row r="76" spans="1:26" ht="14.25" customHeight="1">
      <c r="A76" s="138"/>
      <c r="B76" s="138"/>
      <c r="C76" s="138"/>
      <c r="D76" s="139"/>
      <c r="E76" s="138"/>
      <c r="F76" s="139"/>
      <c r="G76" s="138"/>
      <c r="H76" s="138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</row>
    <row r="77" spans="1:26" ht="14.25" customHeight="1">
      <c r="A77" s="138"/>
      <c r="B77" s="138"/>
      <c r="C77" s="138"/>
      <c r="D77" s="139"/>
      <c r="E77" s="138"/>
      <c r="F77" s="139"/>
      <c r="G77" s="138"/>
      <c r="H77" s="138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</row>
    <row r="78" spans="1:26" ht="14.25" customHeight="1">
      <c r="A78" s="138"/>
      <c r="B78" s="138"/>
      <c r="C78" s="138"/>
      <c r="D78" s="139"/>
      <c r="E78" s="138"/>
      <c r="F78" s="139"/>
      <c r="G78" s="138"/>
      <c r="H78" s="138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</row>
    <row r="79" spans="1:26" ht="14.25" customHeight="1">
      <c r="A79" s="138"/>
      <c r="B79" s="138"/>
      <c r="C79" s="138"/>
      <c r="D79" s="139"/>
      <c r="E79" s="138"/>
      <c r="F79" s="139"/>
      <c r="G79" s="138"/>
      <c r="H79" s="138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</row>
    <row r="80" spans="1:26" ht="14.25" customHeight="1">
      <c r="A80" s="138"/>
      <c r="B80" s="138"/>
      <c r="C80" s="138"/>
      <c r="D80" s="139"/>
      <c r="E80" s="138"/>
      <c r="F80" s="139"/>
      <c r="G80" s="138"/>
      <c r="H80" s="138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</row>
    <row r="81" spans="1:26" ht="14.25" customHeight="1">
      <c r="A81" s="138"/>
      <c r="B81" s="138"/>
      <c r="C81" s="138"/>
      <c r="D81" s="139"/>
      <c r="E81" s="138"/>
      <c r="F81" s="139"/>
      <c r="G81" s="138"/>
      <c r="H81" s="138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</row>
    <row r="82" spans="1:26" ht="14.25" customHeight="1">
      <c r="A82" s="138"/>
      <c r="B82" s="138"/>
      <c r="C82" s="138"/>
      <c r="D82" s="139"/>
      <c r="E82" s="138"/>
      <c r="F82" s="139"/>
      <c r="G82" s="138"/>
      <c r="H82" s="138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</row>
    <row r="83" spans="1:26" ht="14.25" customHeight="1">
      <c r="A83" s="138"/>
      <c r="B83" s="138"/>
      <c r="C83" s="138"/>
      <c r="D83" s="139"/>
      <c r="E83" s="138"/>
      <c r="F83" s="139"/>
      <c r="G83" s="138"/>
      <c r="H83" s="138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</row>
    <row r="84" spans="1:26" ht="14.25" customHeight="1">
      <c r="A84" s="138"/>
      <c r="B84" s="138"/>
      <c r="C84" s="138"/>
      <c r="D84" s="139"/>
      <c r="E84" s="138"/>
      <c r="F84" s="139"/>
      <c r="G84" s="138"/>
      <c r="H84" s="138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</row>
    <row r="85" spans="1:26" ht="14.25" customHeight="1">
      <c r="A85" s="138"/>
      <c r="B85" s="138"/>
      <c r="C85" s="138"/>
      <c r="D85" s="139"/>
      <c r="E85" s="138"/>
      <c r="F85" s="139"/>
      <c r="G85" s="138"/>
      <c r="H85" s="138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</row>
    <row r="86" spans="1:26" ht="14.25" customHeight="1">
      <c r="A86" s="138"/>
      <c r="B86" s="138"/>
      <c r="C86" s="138"/>
      <c r="D86" s="139"/>
      <c r="E86" s="138"/>
      <c r="F86" s="139"/>
      <c r="G86" s="138"/>
      <c r="H86" s="138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</row>
    <row r="87" spans="1:26" ht="14.25" customHeight="1">
      <c r="A87" s="138"/>
      <c r="B87" s="138"/>
      <c r="C87" s="138"/>
      <c r="D87" s="139"/>
      <c r="E87" s="138"/>
      <c r="F87" s="139"/>
      <c r="G87" s="138"/>
      <c r="H87" s="138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</row>
    <row r="88" spans="1:26" ht="14.25" customHeight="1">
      <c r="A88" s="138"/>
      <c r="B88" s="138"/>
      <c r="C88" s="138"/>
      <c r="D88" s="139"/>
      <c r="E88" s="138"/>
      <c r="F88" s="139"/>
      <c r="G88" s="138"/>
      <c r="H88" s="138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</row>
    <row r="89" spans="1:26" ht="14.25" customHeight="1">
      <c r="A89" s="138"/>
      <c r="B89" s="138"/>
      <c r="C89" s="138"/>
      <c r="D89" s="139"/>
      <c r="E89" s="138"/>
      <c r="F89" s="139"/>
      <c r="G89" s="138"/>
      <c r="H89" s="138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</row>
    <row r="90" spans="1:26" ht="14.25" customHeight="1">
      <c r="A90" s="138"/>
      <c r="B90" s="138"/>
      <c r="C90" s="138"/>
      <c r="D90" s="139"/>
      <c r="E90" s="138"/>
      <c r="F90" s="139"/>
      <c r="G90" s="138"/>
      <c r="H90" s="138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</row>
    <row r="91" spans="1:26" ht="14.25" customHeight="1">
      <c r="A91" s="138"/>
      <c r="B91" s="138"/>
      <c r="C91" s="138"/>
      <c r="D91" s="139"/>
      <c r="E91" s="138"/>
      <c r="F91" s="139"/>
      <c r="G91" s="138"/>
      <c r="H91" s="138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</row>
    <row r="92" spans="1:26" ht="14.25" customHeight="1">
      <c r="A92" s="138"/>
      <c r="B92" s="138"/>
      <c r="C92" s="138"/>
      <c r="D92" s="139"/>
      <c r="E92" s="138"/>
      <c r="F92" s="139"/>
      <c r="G92" s="138"/>
      <c r="H92" s="138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</row>
    <row r="93" spans="1:26" ht="14.25" customHeight="1">
      <c r="A93" s="138"/>
      <c r="B93" s="138"/>
      <c r="C93" s="138"/>
      <c r="D93" s="139"/>
      <c r="E93" s="138"/>
      <c r="F93" s="139"/>
      <c r="G93" s="138"/>
      <c r="H93" s="138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</row>
    <row r="94" spans="1:26" ht="14.25" customHeight="1">
      <c r="A94" s="138"/>
      <c r="B94" s="138"/>
      <c r="C94" s="138"/>
      <c r="D94" s="139"/>
      <c r="E94" s="138"/>
      <c r="F94" s="139"/>
      <c r="G94" s="138"/>
      <c r="H94" s="138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</row>
    <row r="95" spans="1:26" ht="14.25" customHeight="1">
      <c r="A95" s="138"/>
      <c r="B95" s="138"/>
      <c r="C95" s="138"/>
      <c r="D95" s="139"/>
      <c r="E95" s="138"/>
      <c r="F95" s="139"/>
      <c r="G95" s="138"/>
      <c r="H95" s="138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</row>
    <row r="96" spans="1:26" ht="14.25" customHeight="1">
      <c r="A96" s="138"/>
      <c r="B96" s="138"/>
      <c r="C96" s="138"/>
      <c r="D96" s="139"/>
      <c r="E96" s="138"/>
      <c r="F96" s="139"/>
      <c r="G96" s="138"/>
      <c r="H96" s="138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</row>
    <row r="97" spans="1:26" ht="14.25" customHeight="1">
      <c r="A97" s="138"/>
      <c r="B97" s="138"/>
      <c r="C97" s="138"/>
      <c r="D97" s="139"/>
      <c r="E97" s="138"/>
      <c r="F97" s="139"/>
      <c r="G97" s="138"/>
      <c r="H97" s="138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</row>
    <row r="98" spans="1:26" ht="14.25" customHeight="1">
      <c r="A98" s="138"/>
      <c r="B98" s="138"/>
      <c r="C98" s="138"/>
      <c r="D98" s="139"/>
      <c r="E98" s="138"/>
      <c r="F98" s="139"/>
      <c r="G98" s="138"/>
      <c r="H98" s="138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</row>
    <row r="99" spans="1:26" ht="14.25" customHeight="1">
      <c r="A99" s="138"/>
      <c r="B99" s="138"/>
      <c r="C99" s="138"/>
      <c r="D99" s="139"/>
      <c r="E99" s="138"/>
      <c r="F99" s="139"/>
      <c r="G99" s="138"/>
      <c r="H99" s="138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</row>
    <row r="100" spans="1:26" ht="14.25" customHeight="1">
      <c r="A100" s="138"/>
      <c r="B100" s="138"/>
      <c r="C100" s="138"/>
      <c r="D100" s="139"/>
      <c r="E100" s="138"/>
      <c r="F100" s="139"/>
      <c r="G100" s="138"/>
      <c r="H100" s="138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</row>
    <row r="101" spans="1:26" ht="14.25" customHeight="1">
      <c r="A101" s="138"/>
      <c r="B101" s="138"/>
      <c r="C101" s="138"/>
      <c r="D101" s="139"/>
      <c r="E101" s="138"/>
      <c r="F101" s="139"/>
      <c r="G101" s="138"/>
      <c r="H101" s="138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</row>
    <row r="102" spans="1:26" ht="14.25" customHeight="1">
      <c r="A102" s="138"/>
      <c r="B102" s="138"/>
      <c r="C102" s="138"/>
      <c r="D102" s="139"/>
      <c r="E102" s="138"/>
      <c r="F102" s="139"/>
      <c r="G102" s="138"/>
      <c r="H102" s="138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</row>
    <row r="103" spans="1:26" ht="14.25" customHeight="1">
      <c r="A103" s="138"/>
      <c r="B103" s="138"/>
      <c r="C103" s="138"/>
      <c r="D103" s="139"/>
      <c r="E103" s="138"/>
      <c r="F103" s="139"/>
      <c r="G103" s="138"/>
      <c r="H103" s="138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</row>
    <row r="104" spans="1:26" ht="14.25" customHeight="1">
      <c r="A104" s="138"/>
      <c r="B104" s="138"/>
      <c r="C104" s="138"/>
      <c r="D104" s="139"/>
      <c r="E104" s="138"/>
      <c r="F104" s="139"/>
      <c r="G104" s="138"/>
      <c r="H104" s="138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</row>
    <row r="105" spans="1:26" ht="14.25" customHeight="1">
      <c r="A105" s="138"/>
      <c r="B105" s="138"/>
      <c r="C105" s="138"/>
      <c r="D105" s="139"/>
      <c r="E105" s="138"/>
      <c r="F105" s="139"/>
      <c r="G105" s="138"/>
      <c r="H105" s="138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</row>
    <row r="106" spans="1:26" ht="14.25" customHeight="1">
      <c r="A106" s="138"/>
      <c r="B106" s="138"/>
      <c r="C106" s="138"/>
      <c r="D106" s="139"/>
      <c r="E106" s="138"/>
      <c r="F106" s="139"/>
      <c r="G106" s="138"/>
      <c r="H106" s="138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</row>
    <row r="107" spans="1:26" ht="14.25" customHeight="1">
      <c r="A107" s="138"/>
      <c r="B107" s="138"/>
      <c r="C107" s="138"/>
      <c r="D107" s="139"/>
      <c r="E107" s="138"/>
      <c r="F107" s="139"/>
      <c r="G107" s="138"/>
      <c r="H107" s="138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</row>
    <row r="108" spans="1:26" ht="14.25" customHeight="1">
      <c r="A108" s="138"/>
      <c r="B108" s="138"/>
      <c r="C108" s="138"/>
      <c r="D108" s="139"/>
      <c r="E108" s="138"/>
      <c r="F108" s="139"/>
      <c r="G108" s="138"/>
      <c r="H108" s="138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</row>
    <row r="109" spans="1:26" ht="14.25" customHeight="1">
      <c r="A109" s="138"/>
      <c r="B109" s="138"/>
      <c r="C109" s="138"/>
      <c r="D109" s="139"/>
      <c r="E109" s="138"/>
      <c r="F109" s="139"/>
      <c r="G109" s="138"/>
      <c r="H109" s="138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</row>
    <row r="110" spans="1:26" ht="14.25" customHeight="1">
      <c r="A110" s="138"/>
      <c r="B110" s="138"/>
      <c r="C110" s="138"/>
      <c r="D110" s="139"/>
      <c r="E110" s="138"/>
      <c r="F110" s="139"/>
      <c r="G110" s="138"/>
      <c r="H110" s="138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</row>
    <row r="111" spans="1:26" ht="14.25" customHeight="1">
      <c r="A111" s="138"/>
      <c r="B111" s="138"/>
      <c r="C111" s="138"/>
      <c r="D111" s="139"/>
      <c r="E111" s="138"/>
      <c r="F111" s="139"/>
      <c r="G111" s="138"/>
      <c r="H111" s="138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</row>
    <row r="112" spans="1:26" ht="14.25" customHeight="1">
      <c r="A112" s="138"/>
      <c r="B112" s="138"/>
      <c r="C112" s="138"/>
      <c r="D112" s="139"/>
      <c r="E112" s="138"/>
      <c r="F112" s="139"/>
      <c r="G112" s="138"/>
      <c r="H112" s="138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</row>
    <row r="113" spans="1:26" ht="14.25" customHeight="1">
      <c r="A113" s="138"/>
      <c r="B113" s="138"/>
      <c r="C113" s="138"/>
      <c r="D113" s="139"/>
      <c r="E113" s="138"/>
      <c r="F113" s="139"/>
      <c r="G113" s="138"/>
      <c r="H113" s="138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</row>
    <row r="114" spans="1:26" ht="14.25" customHeight="1">
      <c r="A114" s="138"/>
      <c r="B114" s="138"/>
      <c r="C114" s="138"/>
      <c r="D114" s="139"/>
      <c r="E114" s="138"/>
      <c r="F114" s="139"/>
      <c r="G114" s="138"/>
      <c r="H114" s="138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</row>
    <row r="115" spans="1:26" ht="14.25" customHeight="1">
      <c r="A115" s="138"/>
      <c r="B115" s="138"/>
      <c r="C115" s="138"/>
      <c r="D115" s="139"/>
      <c r="E115" s="138"/>
      <c r="F115" s="139"/>
      <c r="G115" s="138"/>
      <c r="H115" s="138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</row>
    <row r="116" spans="1:26" ht="14.25" customHeight="1">
      <c r="A116" s="138"/>
      <c r="B116" s="138"/>
      <c r="C116" s="138"/>
      <c r="D116" s="139"/>
      <c r="E116" s="138"/>
      <c r="F116" s="139"/>
      <c r="G116" s="138"/>
      <c r="H116" s="138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</row>
    <row r="117" spans="1:26" ht="14.25" customHeight="1">
      <c r="A117" s="138"/>
      <c r="B117" s="138"/>
      <c r="C117" s="138"/>
      <c r="D117" s="139"/>
      <c r="E117" s="138"/>
      <c r="F117" s="139"/>
      <c r="G117" s="138"/>
      <c r="H117" s="138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</row>
    <row r="118" spans="1:26" ht="14.25" customHeight="1">
      <c r="A118" s="138"/>
      <c r="B118" s="138"/>
      <c r="C118" s="138"/>
      <c r="D118" s="139"/>
      <c r="E118" s="138"/>
      <c r="F118" s="139"/>
      <c r="G118" s="138"/>
      <c r="H118" s="138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</row>
    <row r="119" spans="1:26" ht="14.25" customHeight="1">
      <c r="A119" s="138"/>
      <c r="B119" s="138"/>
      <c r="C119" s="138"/>
      <c r="D119" s="139"/>
      <c r="E119" s="138"/>
      <c r="F119" s="139"/>
      <c r="G119" s="138"/>
      <c r="H119" s="138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</row>
    <row r="120" spans="1:26" ht="14.25" customHeight="1">
      <c r="A120" s="138"/>
      <c r="B120" s="138"/>
      <c r="C120" s="138"/>
      <c r="D120" s="139"/>
      <c r="E120" s="138"/>
      <c r="F120" s="139"/>
      <c r="G120" s="138"/>
      <c r="H120" s="138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</row>
    <row r="121" spans="1:26" ht="14.25" customHeight="1">
      <c r="A121" s="138"/>
      <c r="B121" s="138"/>
      <c r="C121" s="138"/>
      <c r="D121" s="139"/>
      <c r="E121" s="138"/>
      <c r="F121" s="139"/>
      <c r="G121" s="138"/>
      <c r="H121" s="138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</row>
    <row r="122" spans="1:26" ht="14.25" customHeight="1">
      <c r="A122" s="138"/>
      <c r="B122" s="138"/>
      <c r="C122" s="138"/>
      <c r="D122" s="139"/>
      <c r="E122" s="138"/>
      <c r="F122" s="139"/>
      <c r="G122" s="138"/>
      <c r="H122" s="138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</row>
    <row r="123" spans="1:26" ht="14.25" customHeight="1">
      <c r="A123" s="138"/>
      <c r="B123" s="138"/>
      <c r="C123" s="138"/>
      <c r="D123" s="139"/>
      <c r="E123" s="138"/>
      <c r="F123" s="139"/>
      <c r="G123" s="138"/>
      <c r="H123" s="138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</row>
    <row r="124" spans="1:26" ht="14.25" customHeight="1">
      <c r="A124" s="138"/>
      <c r="B124" s="138"/>
      <c r="C124" s="138"/>
      <c r="D124" s="139"/>
      <c r="E124" s="138"/>
      <c r="F124" s="139"/>
      <c r="G124" s="138"/>
      <c r="H124" s="138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</row>
    <row r="125" spans="1:26" ht="14.25" customHeight="1">
      <c r="A125" s="138"/>
      <c r="B125" s="138"/>
      <c r="C125" s="138"/>
      <c r="D125" s="139"/>
      <c r="E125" s="138"/>
      <c r="F125" s="139"/>
      <c r="G125" s="138"/>
      <c r="H125" s="138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</row>
    <row r="126" spans="1:26" ht="14.25" customHeight="1">
      <c r="A126" s="138"/>
      <c r="B126" s="138"/>
      <c r="C126" s="138"/>
      <c r="D126" s="139"/>
      <c r="E126" s="138"/>
      <c r="F126" s="139"/>
      <c r="G126" s="138"/>
      <c r="H126" s="138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</row>
    <row r="127" spans="1:26" ht="14.25" customHeight="1">
      <c r="A127" s="138"/>
      <c r="B127" s="138"/>
      <c r="C127" s="138"/>
      <c r="D127" s="139"/>
      <c r="E127" s="138"/>
      <c r="F127" s="139"/>
      <c r="G127" s="138"/>
      <c r="H127" s="138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</row>
    <row r="128" spans="1:26" ht="14.25" customHeight="1">
      <c r="A128" s="138"/>
      <c r="B128" s="138"/>
      <c r="C128" s="138"/>
      <c r="D128" s="139"/>
      <c r="E128" s="138"/>
      <c r="F128" s="139"/>
      <c r="G128" s="138"/>
      <c r="H128" s="138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</row>
    <row r="129" spans="1:26" ht="14.25" customHeight="1">
      <c r="A129" s="138"/>
      <c r="B129" s="138"/>
      <c r="C129" s="138"/>
      <c r="D129" s="139"/>
      <c r="E129" s="138"/>
      <c r="F129" s="139"/>
      <c r="G129" s="138"/>
      <c r="H129" s="138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</row>
    <row r="130" spans="1:26" ht="14.25" customHeight="1">
      <c r="A130" s="138"/>
      <c r="B130" s="138"/>
      <c r="C130" s="138"/>
      <c r="D130" s="139"/>
      <c r="E130" s="138"/>
      <c r="F130" s="139"/>
      <c r="G130" s="138"/>
      <c r="H130" s="138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</row>
    <row r="131" spans="1:26" ht="14.25" customHeight="1">
      <c r="A131" s="138"/>
      <c r="B131" s="138"/>
      <c r="C131" s="138"/>
      <c r="D131" s="139"/>
      <c r="E131" s="138"/>
      <c r="F131" s="139"/>
      <c r="G131" s="138"/>
      <c r="H131" s="138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</row>
    <row r="132" spans="1:26" ht="14.25" customHeight="1">
      <c r="A132" s="138"/>
      <c r="B132" s="138"/>
      <c r="C132" s="138"/>
      <c r="D132" s="139"/>
      <c r="E132" s="138"/>
      <c r="F132" s="139"/>
      <c r="G132" s="138"/>
      <c r="H132" s="138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</row>
    <row r="133" spans="1:26" ht="14.25" customHeight="1">
      <c r="A133" s="138"/>
      <c r="B133" s="138"/>
      <c r="C133" s="138"/>
      <c r="D133" s="139"/>
      <c r="E133" s="138"/>
      <c r="F133" s="139"/>
      <c r="G133" s="138"/>
      <c r="H133" s="138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</row>
    <row r="134" spans="1:26" ht="14.25" customHeight="1">
      <c r="A134" s="138"/>
      <c r="B134" s="138"/>
      <c r="C134" s="138"/>
      <c r="D134" s="139"/>
      <c r="E134" s="138"/>
      <c r="F134" s="139"/>
      <c r="G134" s="138"/>
      <c r="H134" s="138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</row>
    <row r="135" spans="1:26" ht="14.25" customHeight="1">
      <c r="A135" s="138"/>
      <c r="B135" s="138"/>
      <c r="C135" s="138"/>
      <c r="D135" s="139"/>
      <c r="E135" s="138"/>
      <c r="F135" s="139"/>
      <c r="G135" s="138"/>
      <c r="H135" s="138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</row>
    <row r="136" spans="1:26" ht="14.25" customHeight="1">
      <c r="A136" s="138"/>
      <c r="B136" s="138"/>
      <c r="C136" s="138"/>
      <c r="D136" s="139"/>
      <c r="E136" s="138"/>
      <c r="F136" s="139"/>
      <c r="G136" s="138"/>
      <c r="H136" s="138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</row>
    <row r="137" spans="1:26" ht="14.25" customHeight="1">
      <c r="A137" s="138"/>
      <c r="B137" s="138"/>
      <c r="C137" s="138"/>
      <c r="D137" s="139"/>
      <c r="E137" s="138"/>
      <c r="F137" s="139"/>
      <c r="G137" s="138"/>
      <c r="H137" s="138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</row>
    <row r="138" spans="1:26" ht="14.25" customHeight="1">
      <c r="A138" s="138"/>
      <c r="B138" s="138"/>
      <c r="C138" s="138"/>
      <c r="D138" s="139"/>
      <c r="E138" s="138"/>
      <c r="F138" s="139"/>
      <c r="G138" s="138"/>
      <c r="H138" s="138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</row>
    <row r="139" spans="1:26" ht="14.25" customHeight="1">
      <c r="A139" s="138"/>
      <c r="B139" s="138"/>
      <c r="C139" s="138"/>
      <c r="D139" s="139"/>
      <c r="E139" s="138"/>
      <c r="F139" s="139"/>
      <c r="G139" s="138"/>
      <c r="H139" s="138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</row>
    <row r="140" spans="1:26" ht="14.25" customHeight="1">
      <c r="A140" s="138"/>
      <c r="B140" s="138"/>
      <c r="C140" s="138"/>
      <c r="D140" s="139"/>
      <c r="E140" s="138"/>
      <c r="F140" s="139"/>
      <c r="G140" s="138"/>
      <c r="H140" s="138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</row>
    <row r="141" spans="1:26" ht="14.25" customHeight="1">
      <c r="A141" s="138"/>
      <c r="B141" s="138"/>
      <c r="C141" s="138"/>
      <c r="D141" s="139"/>
      <c r="E141" s="138"/>
      <c r="F141" s="139"/>
      <c r="G141" s="138"/>
      <c r="H141" s="138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</row>
    <row r="142" spans="1:26" ht="14.25" customHeight="1">
      <c r="A142" s="138"/>
      <c r="B142" s="138"/>
      <c r="C142" s="138"/>
      <c r="D142" s="139"/>
      <c r="E142" s="138"/>
      <c r="F142" s="139"/>
      <c r="G142" s="138"/>
      <c r="H142" s="138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</row>
    <row r="143" spans="1:26" ht="14.25" customHeight="1">
      <c r="A143" s="138"/>
      <c r="B143" s="138"/>
      <c r="C143" s="138"/>
      <c r="D143" s="139"/>
      <c r="E143" s="138"/>
      <c r="F143" s="139"/>
      <c r="G143" s="138"/>
      <c r="H143" s="138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</row>
    <row r="144" spans="1:26" ht="14.25" customHeight="1">
      <c r="A144" s="138"/>
      <c r="B144" s="138"/>
      <c r="C144" s="138"/>
      <c r="D144" s="139"/>
      <c r="E144" s="138"/>
      <c r="F144" s="139"/>
      <c r="G144" s="138"/>
      <c r="H144" s="138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</row>
    <row r="145" spans="1:26" ht="14.25" customHeight="1">
      <c r="A145" s="138"/>
      <c r="B145" s="138"/>
      <c r="C145" s="138"/>
      <c r="D145" s="139"/>
      <c r="E145" s="138"/>
      <c r="F145" s="139"/>
      <c r="G145" s="138"/>
      <c r="H145" s="138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</row>
    <row r="146" spans="1:26" ht="14.25" customHeight="1">
      <c r="A146" s="138"/>
      <c r="B146" s="138"/>
      <c r="C146" s="138"/>
      <c r="D146" s="139"/>
      <c r="E146" s="138"/>
      <c r="F146" s="139"/>
      <c r="G146" s="138"/>
      <c r="H146" s="138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</row>
    <row r="147" spans="1:26" ht="14.25" customHeight="1">
      <c r="A147" s="138"/>
      <c r="B147" s="138"/>
      <c r="C147" s="138"/>
      <c r="D147" s="139"/>
      <c r="E147" s="138"/>
      <c r="F147" s="139"/>
      <c r="G147" s="138"/>
      <c r="H147" s="138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</row>
    <row r="148" spans="1:26" ht="14.25" customHeight="1">
      <c r="A148" s="138"/>
      <c r="B148" s="138"/>
      <c r="C148" s="138"/>
      <c r="D148" s="139"/>
      <c r="E148" s="138"/>
      <c r="F148" s="139"/>
      <c r="G148" s="138"/>
      <c r="H148" s="138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</row>
    <row r="149" spans="1:26" ht="14.25" customHeight="1">
      <c r="A149" s="138"/>
      <c r="B149" s="138"/>
      <c r="C149" s="138"/>
      <c r="D149" s="139"/>
      <c r="E149" s="138"/>
      <c r="F149" s="139"/>
      <c r="G149" s="138"/>
      <c r="H149" s="138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</row>
    <row r="150" spans="1:26" ht="14.25" customHeight="1">
      <c r="A150" s="138"/>
      <c r="B150" s="138"/>
      <c r="C150" s="138"/>
      <c r="D150" s="139"/>
      <c r="E150" s="138"/>
      <c r="F150" s="139"/>
      <c r="G150" s="138"/>
      <c r="H150" s="138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</row>
    <row r="151" spans="1:26" ht="14.25" customHeight="1">
      <c r="A151" s="138"/>
      <c r="B151" s="138"/>
      <c r="C151" s="138"/>
      <c r="D151" s="139"/>
      <c r="E151" s="138"/>
      <c r="F151" s="139"/>
      <c r="G151" s="138"/>
      <c r="H151" s="138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</row>
    <row r="152" spans="1:26" ht="14.25" customHeight="1">
      <c r="A152" s="138"/>
      <c r="B152" s="138"/>
      <c r="C152" s="138"/>
      <c r="D152" s="139"/>
      <c r="E152" s="138"/>
      <c r="F152" s="139"/>
      <c r="G152" s="138"/>
      <c r="H152" s="138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</row>
    <row r="153" spans="1:26" ht="14.25" customHeight="1">
      <c r="A153" s="138"/>
      <c r="B153" s="138"/>
      <c r="C153" s="138"/>
      <c r="D153" s="139"/>
      <c r="E153" s="138"/>
      <c r="F153" s="139"/>
      <c r="G153" s="138"/>
      <c r="H153" s="138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</row>
    <row r="154" spans="1:26" ht="14.25" customHeight="1">
      <c r="A154" s="138"/>
      <c r="B154" s="138"/>
      <c r="C154" s="138"/>
      <c r="D154" s="139"/>
      <c r="E154" s="138"/>
      <c r="F154" s="139"/>
      <c r="G154" s="138"/>
      <c r="H154" s="138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</row>
    <row r="155" spans="1:26" ht="14.25" customHeight="1">
      <c r="A155" s="138"/>
      <c r="B155" s="138"/>
      <c r="C155" s="138"/>
      <c r="D155" s="139"/>
      <c r="E155" s="138"/>
      <c r="F155" s="139"/>
      <c r="G155" s="138"/>
      <c r="H155" s="138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</row>
    <row r="156" spans="1:26" ht="14.25" customHeight="1">
      <c r="A156" s="138"/>
      <c r="B156" s="138"/>
      <c r="C156" s="138"/>
      <c r="D156" s="139"/>
      <c r="E156" s="138"/>
      <c r="F156" s="139"/>
      <c r="G156" s="138"/>
      <c r="H156" s="138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</row>
    <row r="157" spans="1:26" ht="14.25" customHeight="1">
      <c r="A157" s="138"/>
      <c r="B157" s="138"/>
      <c r="C157" s="138"/>
      <c r="D157" s="139"/>
      <c r="E157" s="138"/>
      <c r="F157" s="139"/>
      <c r="G157" s="138"/>
      <c r="H157" s="138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</row>
    <row r="158" spans="1:26" ht="14.25" customHeight="1">
      <c r="A158" s="138"/>
      <c r="B158" s="138"/>
      <c r="C158" s="138"/>
      <c r="D158" s="139"/>
      <c r="E158" s="138"/>
      <c r="F158" s="139"/>
      <c r="G158" s="138"/>
      <c r="H158" s="138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</row>
    <row r="159" spans="1:26" ht="14.25" customHeight="1">
      <c r="A159" s="138"/>
      <c r="B159" s="138"/>
      <c r="C159" s="138"/>
      <c r="D159" s="139"/>
      <c r="E159" s="138"/>
      <c r="F159" s="139"/>
      <c r="G159" s="138"/>
      <c r="H159" s="138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</row>
    <row r="160" spans="1:26" ht="14.25" customHeight="1">
      <c r="A160" s="138"/>
      <c r="B160" s="138"/>
      <c r="C160" s="138"/>
      <c r="D160" s="139"/>
      <c r="E160" s="138"/>
      <c r="F160" s="139"/>
      <c r="G160" s="138"/>
      <c r="H160" s="138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</row>
    <row r="161" spans="1:26" ht="14.25" customHeight="1">
      <c r="A161" s="138"/>
      <c r="B161" s="138"/>
      <c r="C161" s="138"/>
      <c r="D161" s="139"/>
      <c r="E161" s="138"/>
      <c r="F161" s="139"/>
      <c r="G161" s="138"/>
      <c r="H161" s="138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</row>
    <row r="162" spans="1:26" ht="14.25" customHeight="1">
      <c r="A162" s="138"/>
      <c r="B162" s="138"/>
      <c r="C162" s="138"/>
      <c r="D162" s="139"/>
      <c r="E162" s="138"/>
      <c r="F162" s="139"/>
      <c r="G162" s="138"/>
      <c r="H162" s="138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</row>
    <row r="163" spans="1:26" ht="14.25" customHeight="1">
      <c r="A163" s="138"/>
      <c r="B163" s="138"/>
      <c r="C163" s="138"/>
      <c r="D163" s="139"/>
      <c r="E163" s="138"/>
      <c r="F163" s="139"/>
      <c r="G163" s="138"/>
      <c r="H163" s="138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</row>
    <row r="164" spans="1:26" ht="14.25" customHeight="1">
      <c r="A164" s="138"/>
      <c r="B164" s="138"/>
      <c r="C164" s="138"/>
      <c r="D164" s="139"/>
      <c r="E164" s="138"/>
      <c r="F164" s="139"/>
      <c r="G164" s="138"/>
      <c r="H164" s="138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</row>
    <row r="165" spans="1:26" ht="14.25" customHeight="1">
      <c r="A165" s="138"/>
      <c r="B165" s="138"/>
      <c r="C165" s="138"/>
      <c r="D165" s="139"/>
      <c r="E165" s="138"/>
      <c r="F165" s="139"/>
      <c r="G165" s="138"/>
      <c r="H165" s="138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</row>
    <row r="166" spans="1:26" ht="14.25" customHeight="1">
      <c r="A166" s="138"/>
      <c r="B166" s="138"/>
      <c r="C166" s="138"/>
      <c r="D166" s="139"/>
      <c r="E166" s="138"/>
      <c r="F166" s="139"/>
      <c r="G166" s="138"/>
      <c r="H166" s="138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</row>
    <row r="167" spans="1:26" ht="14.25" customHeight="1">
      <c r="A167" s="138"/>
      <c r="B167" s="138"/>
      <c r="C167" s="138"/>
      <c r="D167" s="139"/>
      <c r="E167" s="138"/>
      <c r="F167" s="139"/>
      <c r="G167" s="138"/>
      <c r="H167" s="138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</row>
    <row r="168" spans="1:26" ht="14.25" customHeight="1">
      <c r="A168" s="138"/>
      <c r="B168" s="138"/>
      <c r="C168" s="138"/>
      <c r="D168" s="139"/>
      <c r="E168" s="138"/>
      <c r="F168" s="139"/>
      <c r="G168" s="138"/>
      <c r="H168" s="138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</row>
    <row r="169" spans="1:26" ht="14.25" customHeight="1">
      <c r="A169" s="138"/>
      <c r="B169" s="138"/>
      <c r="C169" s="138"/>
      <c r="D169" s="139"/>
      <c r="E169" s="138"/>
      <c r="F169" s="139"/>
      <c r="G169" s="138"/>
      <c r="H169" s="138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</row>
    <row r="170" spans="1:26" ht="14.25" customHeight="1">
      <c r="A170" s="138"/>
      <c r="B170" s="138"/>
      <c r="C170" s="138"/>
      <c r="D170" s="139"/>
      <c r="E170" s="138"/>
      <c r="F170" s="139"/>
      <c r="G170" s="138"/>
      <c r="H170" s="138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</row>
    <row r="171" spans="1:26" ht="14.25" customHeight="1">
      <c r="A171" s="138"/>
      <c r="B171" s="138"/>
      <c r="C171" s="138"/>
      <c r="D171" s="139"/>
      <c r="E171" s="138"/>
      <c r="F171" s="139"/>
      <c r="G171" s="138"/>
      <c r="H171" s="138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</row>
    <row r="172" spans="1:26" ht="14.25" customHeight="1">
      <c r="A172" s="138"/>
      <c r="B172" s="138"/>
      <c r="C172" s="138"/>
      <c r="D172" s="139"/>
      <c r="E172" s="138"/>
      <c r="F172" s="139"/>
      <c r="G172" s="138"/>
      <c r="H172" s="138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</row>
    <row r="173" spans="1:26" ht="14.25" customHeight="1">
      <c r="A173" s="138"/>
      <c r="B173" s="138"/>
      <c r="C173" s="138"/>
      <c r="D173" s="139"/>
      <c r="E173" s="138"/>
      <c r="F173" s="139"/>
      <c r="G173" s="138"/>
      <c r="H173" s="138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</row>
    <row r="174" spans="1:26" ht="14.25" customHeight="1">
      <c r="A174" s="138"/>
      <c r="B174" s="138"/>
      <c r="C174" s="138"/>
      <c r="D174" s="139"/>
      <c r="E174" s="138"/>
      <c r="F174" s="139"/>
      <c r="G174" s="138"/>
      <c r="H174" s="138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</row>
    <row r="175" spans="1:26" ht="14.25" customHeight="1">
      <c r="A175" s="138"/>
      <c r="B175" s="138"/>
      <c r="C175" s="138"/>
      <c r="D175" s="139"/>
      <c r="E175" s="138"/>
      <c r="F175" s="139"/>
      <c r="G175" s="138"/>
      <c r="H175" s="138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</row>
    <row r="176" spans="1:26" ht="14.25" customHeight="1">
      <c r="A176" s="138"/>
      <c r="B176" s="138"/>
      <c r="C176" s="138"/>
      <c r="D176" s="139"/>
      <c r="E176" s="138"/>
      <c r="F176" s="139"/>
      <c r="G176" s="138"/>
      <c r="H176" s="138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</row>
    <row r="177" spans="1:26" ht="14.25" customHeight="1">
      <c r="A177" s="138"/>
      <c r="B177" s="138"/>
      <c r="C177" s="138"/>
      <c r="D177" s="139"/>
      <c r="E177" s="138"/>
      <c r="F177" s="139"/>
      <c r="G177" s="138"/>
      <c r="H177" s="138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</row>
    <row r="178" spans="1:26" ht="14.25" customHeight="1">
      <c r="A178" s="138"/>
      <c r="B178" s="138"/>
      <c r="C178" s="138"/>
      <c r="D178" s="139"/>
      <c r="E178" s="138"/>
      <c r="F178" s="139"/>
      <c r="G178" s="138"/>
      <c r="H178" s="138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</row>
    <row r="179" spans="1:26" ht="14.25" customHeight="1">
      <c r="A179" s="138"/>
      <c r="B179" s="138"/>
      <c r="C179" s="138"/>
      <c r="D179" s="139"/>
      <c r="E179" s="138"/>
      <c r="F179" s="139"/>
      <c r="G179" s="138"/>
      <c r="H179" s="138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</row>
    <row r="180" spans="1:26" ht="14.25" customHeight="1">
      <c r="A180" s="138"/>
      <c r="B180" s="138"/>
      <c r="C180" s="138"/>
      <c r="D180" s="139"/>
      <c r="E180" s="138"/>
      <c r="F180" s="139"/>
      <c r="G180" s="138"/>
      <c r="H180" s="138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</row>
    <row r="181" spans="1:26" ht="14.25" customHeight="1">
      <c r="A181" s="138"/>
      <c r="B181" s="138"/>
      <c r="C181" s="138"/>
      <c r="D181" s="139"/>
      <c r="E181" s="138"/>
      <c r="F181" s="139"/>
      <c r="G181" s="138"/>
      <c r="H181" s="138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</row>
    <row r="182" spans="1:26" ht="14.25" customHeight="1">
      <c r="A182" s="138"/>
      <c r="B182" s="138"/>
      <c r="C182" s="138"/>
      <c r="D182" s="139"/>
      <c r="E182" s="138"/>
      <c r="F182" s="139"/>
      <c r="G182" s="138"/>
      <c r="H182" s="138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</row>
    <row r="183" spans="1:26" ht="14.25" customHeight="1">
      <c r="A183" s="138"/>
      <c r="B183" s="138"/>
      <c r="C183" s="138"/>
      <c r="D183" s="139"/>
      <c r="E183" s="138"/>
      <c r="F183" s="139"/>
      <c r="G183" s="138"/>
      <c r="H183" s="138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</row>
    <row r="184" spans="1:26" ht="14.25" customHeight="1">
      <c r="A184" s="138"/>
      <c r="B184" s="138"/>
      <c r="C184" s="138"/>
      <c r="D184" s="139"/>
      <c r="E184" s="138"/>
      <c r="F184" s="139"/>
      <c r="G184" s="138"/>
      <c r="H184" s="138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</row>
    <row r="185" spans="1:26" ht="14.25" customHeight="1">
      <c r="A185" s="138"/>
      <c r="B185" s="138"/>
      <c r="C185" s="138"/>
      <c r="D185" s="139"/>
      <c r="E185" s="138"/>
      <c r="F185" s="139"/>
      <c r="G185" s="138"/>
      <c r="H185" s="138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</row>
    <row r="186" spans="1:26" ht="14.25" customHeight="1">
      <c r="A186" s="138"/>
      <c r="B186" s="138"/>
      <c r="C186" s="138"/>
      <c r="D186" s="139"/>
      <c r="E186" s="138"/>
      <c r="F186" s="139"/>
      <c r="G186" s="138"/>
      <c r="H186" s="138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</row>
    <row r="187" spans="1:26" ht="14.25" customHeight="1">
      <c r="A187" s="138"/>
      <c r="B187" s="138"/>
      <c r="C187" s="138"/>
      <c r="D187" s="139"/>
      <c r="E187" s="138"/>
      <c r="F187" s="139"/>
      <c r="G187" s="138"/>
      <c r="H187" s="138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</row>
    <row r="188" spans="1:26" ht="14.25" customHeight="1">
      <c r="A188" s="138"/>
      <c r="B188" s="138"/>
      <c r="C188" s="138"/>
      <c r="D188" s="139"/>
      <c r="E188" s="138"/>
      <c r="F188" s="139"/>
      <c r="G188" s="138"/>
      <c r="H188" s="138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</row>
    <row r="189" spans="1:26" ht="14.25" customHeight="1">
      <c r="A189" s="138"/>
      <c r="B189" s="138"/>
      <c r="C189" s="138"/>
      <c r="D189" s="139"/>
      <c r="E189" s="138"/>
      <c r="F189" s="139"/>
      <c r="G189" s="138"/>
      <c r="H189" s="138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</row>
    <row r="190" spans="1:26" ht="14.25" customHeight="1">
      <c r="A190" s="138"/>
      <c r="B190" s="138"/>
      <c r="C190" s="138"/>
      <c r="D190" s="139"/>
      <c r="E190" s="138"/>
      <c r="F190" s="139"/>
      <c r="G190" s="138"/>
      <c r="H190" s="138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</row>
    <row r="191" spans="1:26" ht="14.25" customHeight="1">
      <c r="A191" s="138"/>
      <c r="B191" s="138"/>
      <c r="C191" s="138"/>
      <c r="D191" s="139"/>
      <c r="E191" s="138"/>
      <c r="F191" s="139"/>
      <c r="G191" s="138"/>
      <c r="H191" s="138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</row>
    <row r="192" spans="1:26" ht="14.25" customHeight="1">
      <c r="A192" s="138"/>
      <c r="B192" s="138"/>
      <c r="C192" s="138"/>
      <c r="D192" s="139"/>
      <c r="E192" s="138"/>
      <c r="F192" s="139"/>
      <c r="G192" s="138"/>
      <c r="H192" s="138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</row>
    <row r="193" spans="1:26" ht="14.25" customHeight="1">
      <c r="A193" s="138"/>
      <c r="B193" s="138"/>
      <c r="C193" s="138"/>
      <c r="D193" s="139"/>
      <c r="E193" s="138"/>
      <c r="F193" s="139"/>
      <c r="G193" s="138"/>
      <c r="H193" s="138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</row>
    <row r="194" spans="1:26" ht="14.25" customHeight="1">
      <c r="A194" s="138"/>
      <c r="B194" s="138"/>
      <c r="C194" s="138"/>
      <c r="D194" s="139"/>
      <c r="E194" s="138"/>
      <c r="F194" s="139"/>
      <c r="G194" s="138"/>
      <c r="H194" s="138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</row>
    <row r="195" spans="1:26" ht="14.25" customHeight="1">
      <c r="A195" s="138"/>
      <c r="B195" s="138"/>
      <c r="C195" s="138"/>
      <c r="D195" s="139"/>
      <c r="E195" s="138"/>
      <c r="F195" s="139"/>
      <c r="G195" s="138"/>
      <c r="H195" s="138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</row>
    <row r="196" spans="1:26" ht="14.25" customHeight="1">
      <c r="A196" s="138"/>
      <c r="B196" s="138"/>
      <c r="C196" s="138"/>
      <c r="D196" s="139"/>
      <c r="E196" s="138"/>
      <c r="F196" s="139"/>
      <c r="G196" s="138"/>
      <c r="H196" s="138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</row>
    <row r="197" spans="1:26" ht="14.25" customHeight="1">
      <c r="A197" s="138"/>
      <c r="B197" s="138"/>
      <c r="C197" s="138"/>
      <c r="D197" s="139"/>
      <c r="E197" s="138"/>
      <c r="F197" s="139"/>
      <c r="G197" s="138"/>
      <c r="H197" s="138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</row>
    <row r="198" spans="1:26" ht="14.25" customHeight="1">
      <c r="A198" s="138"/>
      <c r="B198" s="138"/>
      <c r="C198" s="138"/>
      <c r="D198" s="139"/>
      <c r="E198" s="138"/>
      <c r="F198" s="139"/>
      <c r="G198" s="138"/>
      <c r="H198" s="138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</row>
    <row r="199" spans="1:26" ht="14.25" customHeight="1">
      <c r="A199" s="138"/>
      <c r="B199" s="138"/>
      <c r="C199" s="138"/>
      <c r="D199" s="139"/>
      <c r="E199" s="138"/>
      <c r="F199" s="139"/>
      <c r="G199" s="138"/>
      <c r="H199" s="138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</row>
    <row r="200" spans="1:26" ht="14.25" customHeight="1">
      <c r="A200" s="138"/>
      <c r="B200" s="138"/>
      <c r="C200" s="138"/>
      <c r="D200" s="139"/>
      <c r="E200" s="138"/>
      <c r="F200" s="139"/>
      <c r="G200" s="138"/>
      <c r="H200" s="138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</row>
    <row r="201" spans="1:26" ht="14.25" customHeight="1">
      <c r="A201" s="138"/>
      <c r="B201" s="138"/>
      <c r="C201" s="138"/>
      <c r="D201" s="139"/>
      <c r="E201" s="138"/>
      <c r="F201" s="139"/>
      <c r="G201" s="138"/>
      <c r="H201" s="138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</row>
    <row r="202" spans="1:26" ht="14.25" customHeight="1">
      <c r="A202" s="138"/>
      <c r="B202" s="138"/>
      <c r="C202" s="138"/>
      <c r="D202" s="139"/>
      <c r="E202" s="138"/>
      <c r="F202" s="139"/>
      <c r="G202" s="138"/>
      <c r="H202" s="138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</row>
    <row r="203" spans="1:26" ht="14.25" customHeight="1">
      <c r="A203" s="138"/>
      <c r="B203" s="138"/>
      <c r="C203" s="138"/>
      <c r="D203" s="139"/>
      <c r="E203" s="138"/>
      <c r="F203" s="139"/>
      <c r="G203" s="138"/>
      <c r="H203" s="138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</row>
    <row r="204" spans="1:26" ht="14.25" customHeight="1">
      <c r="A204" s="138"/>
      <c r="B204" s="138"/>
      <c r="C204" s="138"/>
      <c r="D204" s="139"/>
      <c r="E204" s="138"/>
      <c r="F204" s="139"/>
      <c r="G204" s="138"/>
      <c r="H204" s="138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</row>
    <row r="205" spans="1:26" ht="14.25" customHeight="1">
      <c r="A205" s="138"/>
      <c r="B205" s="138"/>
      <c r="C205" s="138"/>
      <c r="D205" s="139"/>
      <c r="E205" s="138"/>
      <c r="F205" s="139"/>
      <c r="G205" s="138"/>
      <c r="H205" s="138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</row>
    <row r="206" spans="1:26" ht="14.25" customHeight="1">
      <c r="A206" s="138"/>
      <c r="B206" s="138"/>
      <c r="C206" s="138"/>
      <c r="D206" s="139"/>
      <c r="E206" s="138"/>
      <c r="F206" s="139"/>
      <c r="G206" s="138"/>
      <c r="H206" s="138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</row>
    <row r="207" spans="1:26" ht="14.25" customHeight="1">
      <c r="A207" s="138"/>
      <c r="B207" s="138"/>
      <c r="C207" s="138"/>
      <c r="D207" s="139"/>
      <c r="E207" s="138"/>
      <c r="F207" s="139"/>
      <c r="G207" s="138"/>
      <c r="H207" s="138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</row>
    <row r="208" spans="1:26" ht="14.25" customHeight="1">
      <c r="A208" s="138"/>
      <c r="B208" s="138"/>
      <c r="C208" s="138"/>
      <c r="D208" s="139"/>
      <c r="E208" s="138"/>
      <c r="F208" s="139"/>
      <c r="G208" s="138"/>
      <c r="H208" s="138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</row>
    <row r="209" spans="1:26" ht="14.25" customHeight="1">
      <c r="A209" s="138"/>
      <c r="B209" s="138"/>
      <c r="C209" s="138"/>
      <c r="D209" s="139"/>
      <c r="E209" s="138"/>
      <c r="F209" s="139"/>
      <c r="G209" s="138"/>
      <c r="H209" s="138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</row>
    <row r="210" spans="1:26" ht="14.25" customHeight="1">
      <c r="A210" s="138"/>
      <c r="B210" s="138"/>
      <c r="C210" s="138"/>
      <c r="D210" s="139"/>
      <c r="E210" s="138"/>
      <c r="F210" s="139"/>
      <c r="G210" s="138"/>
      <c r="H210" s="138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</row>
    <row r="211" spans="1:26" ht="14.25" customHeight="1">
      <c r="A211" s="138"/>
      <c r="B211" s="138"/>
      <c r="C211" s="138"/>
      <c r="D211" s="139"/>
      <c r="E211" s="138"/>
      <c r="F211" s="139"/>
      <c r="G211" s="138"/>
      <c r="H211" s="138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</row>
    <row r="212" spans="1:26" ht="14.25" customHeight="1">
      <c r="A212" s="138"/>
      <c r="B212" s="138"/>
      <c r="C212" s="138"/>
      <c r="D212" s="139"/>
      <c r="E212" s="138"/>
      <c r="F212" s="139"/>
      <c r="G212" s="138"/>
      <c r="H212" s="138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</row>
    <row r="213" spans="1:26" ht="14.25" customHeight="1">
      <c r="A213" s="138"/>
      <c r="B213" s="138"/>
      <c r="C213" s="138"/>
      <c r="D213" s="139"/>
      <c r="E213" s="138"/>
      <c r="F213" s="139"/>
      <c r="G213" s="138"/>
      <c r="H213" s="138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</row>
    <row r="214" spans="1:26" ht="14.25" customHeight="1">
      <c r="A214" s="138"/>
      <c r="B214" s="138"/>
      <c r="C214" s="138"/>
      <c r="D214" s="139"/>
      <c r="E214" s="138"/>
      <c r="F214" s="139"/>
      <c r="G214" s="138"/>
      <c r="H214" s="138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</row>
    <row r="215" spans="1:26" ht="14.25" customHeight="1">
      <c r="A215" s="138"/>
      <c r="B215" s="138"/>
      <c r="C215" s="138"/>
      <c r="D215" s="139"/>
      <c r="E215" s="138"/>
      <c r="F215" s="139"/>
      <c r="G215" s="138"/>
      <c r="H215" s="138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</row>
    <row r="216" spans="1:26" ht="14.25" customHeight="1">
      <c r="A216" s="138"/>
      <c r="B216" s="138"/>
      <c r="C216" s="138"/>
      <c r="D216" s="139"/>
      <c r="E216" s="138"/>
      <c r="F216" s="139"/>
      <c r="G216" s="138"/>
      <c r="H216" s="138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</row>
    <row r="217" spans="1:26" ht="14.25" customHeight="1">
      <c r="A217" s="138"/>
      <c r="B217" s="138"/>
      <c r="C217" s="138"/>
      <c r="D217" s="139"/>
      <c r="E217" s="138"/>
      <c r="F217" s="139"/>
      <c r="G217" s="138"/>
      <c r="H217" s="138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</row>
    <row r="218" spans="1:26" ht="14.25" customHeight="1">
      <c r="A218" s="138"/>
      <c r="B218" s="138"/>
      <c r="C218" s="138"/>
      <c r="D218" s="139"/>
      <c r="E218" s="138"/>
      <c r="F218" s="139"/>
      <c r="G218" s="138"/>
      <c r="H218" s="138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</row>
    <row r="219" spans="1:26" ht="14.25" customHeight="1">
      <c r="A219" s="138"/>
      <c r="B219" s="138"/>
      <c r="C219" s="138"/>
      <c r="D219" s="139"/>
      <c r="E219" s="138"/>
      <c r="F219" s="139"/>
      <c r="G219" s="138"/>
      <c r="H219" s="138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</row>
    <row r="220" spans="1:26" ht="14.25" customHeight="1">
      <c r="A220" s="138"/>
      <c r="B220" s="138"/>
      <c r="C220" s="138"/>
      <c r="D220" s="139"/>
      <c r="E220" s="138"/>
      <c r="F220" s="139"/>
      <c r="G220" s="138"/>
      <c r="H220" s="138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</row>
    <row r="221" spans="1:26" ht="14.25" customHeight="1">
      <c r="A221" s="138"/>
      <c r="B221" s="138"/>
      <c r="C221" s="138"/>
      <c r="D221" s="139"/>
      <c r="E221" s="138"/>
      <c r="F221" s="139"/>
      <c r="G221" s="138"/>
      <c r="H221" s="138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</row>
    <row r="222" spans="1:26" ht="14.25" customHeight="1">
      <c r="A222" s="138"/>
      <c r="B222" s="138"/>
      <c r="C222" s="138"/>
      <c r="D222" s="139"/>
      <c r="E222" s="138"/>
      <c r="F222" s="139"/>
      <c r="G222" s="138"/>
      <c r="H222" s="138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</row>
    <row r="223" spans="1:26" ht="14.25" customHeight="1">
      <c r="A223" s="138"/>
      <c r="B223" s="138"/>
      <c r="C223" s="138"/>
      <c r="D223" s="139"/>
      <c r="E223" s="138"/>
      <c r="F223" s="139"/>
      <c r="G223" s="138"/>
      <c r="H223" s="138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</row>
    <row r="224" spans="1:26" ht="14.25" customHeight="1">
      <c r="A224" s="138"/>
      <c r="B224" s="138"/>
      <c r="C224" s="138"/>
      <c r="D224" s="139"/>
      <c r="E224" s="138"/>
      <c r="F224" s="139"/>
      <c r="G224" s="138"/>
      <c r="H224" s="138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</row>
    <row r="225" spans="1:26" ht="14.25" customHeight="1">
      <c r="A225" s="138"/>
      <c r="B225" s="138"/>
      <c r="C225" s="138"/>
      <c r="D225" s="139"/>
      <c r="E225" s="138"/>
      <c r="F225" s="139"/>
      <c r="G225" s="138"/>
      <c r="H225" s="138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</row>
    <row r="226" spans="1:26" ht="14.25" customHeight="1">
      <c r="A226" s="138"/>
      <c r="B226" s="138"/>
      <c r="C226" s="138"/>
      <c r="D226" s="139"/>
      <c r="E226" s="138"/>
      <c r="F226" s="139"/>
      <c r="G226" s="138"/>
      <c r="H226" s="138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</row>
    <row r="227" spans="1:26" ht="14.25" customHeight="1">
      <c r="A227" s="138"/>
      <c r="B227" s="138"/>
      <c r="C227" s="138"/>
      <c r="D227" s="139"/>
      <c r="E227" s="138"/>
      <c r="F227" s="139"/>
      <c r="G227" s="138"/>
      <c r="H227" s="138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</row>
    <row r="228" spans="1:26" ht="14.25" customHeight="1">
      <c r="A228" s="138"/>
      <c r="B228" s="138"/>
      <c r="C228" s="138"/>
      <c r="D228" s="139"/>
      <c r="E228" s="138"/>
      <c r="F228" s="139"/>
      <c r="G228" s="138"/>
      <c r="H228" s="138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</row>
    <row r="229" spans="1:26" ht="14.25" customHeight="1">
      <c r="A229" s="138"/>
      <c r="B229" s="138"/>
      <c r="C229" s="138"/>
      <c r="D229" s="139"/>
      <c r="E229" s="138"/>
      <c r="F229" s="139"/>
      <c r="G229" s="138"/>
      <c r="H229" s="138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</row>
    <row r="230" spans="1:26" ht="14.25" customHeight="1">
      <c r="A230" s="138"/>
      <c r="B230" s="138"/>
      <c r="C230" s="138"/>
      <c r="D230" s="139"/>
      <c r="E230" s="138"/>
      <c r="F230" s="139"/>
      <c r="G230" s="138"/>
      <c r="H230" s="138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</row>
    <row r="231" spans="1:26" ht="14.25" customHeight="1">
      <c r="A231" s="138"/>
      <c r="B231" s="138"/>
      <c r="C231" s="138"/>
      <c r="D231" s="139"/>
      <c r="E231" s="138"/>
      <c r="F231" s="139"/>
      <c r="G231" s="138"/>
      <c r="H231" s="138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</row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18:C18"/>
    <mergeCell ref="B21:D21"/>
    <mergeCell ref="E21:J21"/>
    <mergeCell ref="B29:C29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LL</cp:lastModifiedBy>
  <cp:lastPrinted>2021-01-17T07:48:43Z</cp:lastPrinted>
  <dcterms:created xsi:type="dcterms:W3CDTF">2021-01-12T18:32:38Z</dcterms:created>
  <dcterms:modified xsi:type="dcterms:W3CDTF">2021-01-17T08:04:02Z</dcterms:modified>
</cp:coreProperties>
</file>