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xr:revisionPtr revIDLastSave="0" documentId="13_ncr:1_{37A8C24C-4E56-48CF-99B1-D26BA29898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21" i="1" l="1"/>
  <c r="M21" i="1"/>
  <c r="I29" i="2" l="1"/>
  <c r="F29" i="2"/>
  <c r="D29" i="2"/>
  <c r="I18" i="2"/>
  <c r="F18" i="2"/>
  <c r="D18" i="2"/>
  <c r="P80" i="1"/>
  <c r="J80" i="1"/>
  <c r="G80" i="1"/>
  <c r="P79" i="1"/>
  <c r="R79" i="1" s="1"/>
  <c r="R80" i="1" s="1"/>
  <c r="M79" i="1"/>
  <c r="M80" i="1" s="1"/>
  <c r="J77" i="1"/>
  <c r="G77" i="1"/>
  <c r="P76" i="1"/>
  <c r="R76" i="1" s="1"/>
  <c r="M76" i="1"/>
  <c r="Q76" i="1" s="1"/>
  <c r="S76" i="1" s="1"/>
  <c r="R75" i="1"/>
  <c r="R77" i="1" s="1"/>
  <c r="P75" i="1"/>
  <c r="P77" i="1" s="1"/>
  <c r="M75" i="1"/>
  <c r="M77" i="1" s="1"/>
  <c r="G73" i="1"/>
  <c r="P72" i="1"/>
  <c r="M72" i="1"/>
  <c r="J72" i="1"/>
  <c r="R72" i="1" s="1"/>
  <c r="G72" i="1"/>
  <c r="Q72" i="1" s="1"/>
  <c r="P71" i="1"/>
  <c r="M71" i="1"/>
  <c r="M73" i="1" s="1"/>
  <c r="J71" i="1"/>
  <c r="R71" i="1" s="1"/>
  <c r="G71" i="1"/>
  <c r="Q71" i="1" s="1"/>
  <c r="S71" i="1" s="1"/>
  <c r="R70" i="1"/>
  <c r="P70" i="1"/>
  <c r="M70" i="1"/>
  <c r="J70" i="1"/>
  <c r="G70" i="1"/>
  <c r="Q70" i="1" s="1"/>
  <c r="S70" i="1" s="1"/>
  <c r="G68" i="1"/>
  <c r="P67" i="1"/>
  <c r="M67" i="1"/>
  <c r="J67" i="1"/>
  <c r="R67" i="1" s="1"/>
  <c r="G67" i="1"/>
  <c r="Q67" i="1" s="1"/>
  <c r="P66" i="1"/>
  <c r="M66" i="1"/>
  <c r="M68" i="1" s="1"/>
  <c r="J66" i="1"/>
  <c r="R66" i="1" s="1"/>
  <c r="G66" i="1"/>
  <c r="Q66" i="1" s="1"/>
  <c r="R65" i="1"/>
  <c r="P65" i="1"/>
  <c r="M65" i="1"/>
  <c r="J65" i="1"/>
  <c r="G65" i="1"/>
  <c r="Q65" i="1" s="1"/>
  <c r="S65" i="1" s="1"/>
  <c r="G63" i="1"/>
  <c r="P62" i="1"/>
  <c r="M62" i="1"/>
  <c r="J62" i="1"/>
  <c r="R62" i="1" s="1"/>
  <c r="G62" i="1"/>
  <c r="Q62" i="1" s="1"/>
  <c r="P61" i="1"/>
  <c r="M61" i="1"/>
  <c r="M63" i="1" s="1"/>
  <c r="J61" i="1"/>
  <c r="R61" i="1" s="1"/>
  <c r="G61" i="1"/>
  <c r="Q61" i="1" s="1"/>
  <c r="R60" i="1"/>
  <c r="P60" i="1"/>
  <c r="M60" i="1"/>
  <c r="J60" i="1"/>
  <c r="G60" i="1"/>
  <c r="Q60" i="1" s="1"/>
  <c r="S60" i="1" s="1"/>
  <c r="G58" i="1"/>
  <c r="P57" i="1"/>
  <c r="M57" i="1"/>
  <c r="J57" i="1"/>
  <c r="R57" i="1" s="1"/>
  <c r="G57" i="1"/>
  <c r="Q57" i="1" s="1"/>
  <c r="P56" i="1"/>
  <c r="M56" i="1"/>
  <c r="M58" i="1" s="1"/>
  <c r="J56" i="1"/>
  <c r="R56" i="1" s="1"/>
  <c r="G56" i="1"/>
  <c r="Q56" i="1" s="1"/>
  <c r="S56" i="1" s="1"/>
  <c r="R55" i="1"/>
  <c r="P55" i="1"/>
  <c r="M55" i="1"/>
  <c r="J55" i="1"/>
  <c r="G55" i="1"/>
  <c r="Q55" i="1" s="1"/>
  <c r="S55" i="1" s="1"/>
  <c r="P52" i="1"/>
  <c r="M52" i="1"/>
  <c r="J52" i="1"/>
  <c r="R52" i="1" s="1"/>
  <c r="G52" i="1"/>
  <c r="Q52" i="1" s="1"/>
  <c r="P51" i="1"/>
  <c r="M51" i="1"/>
  <c r="J51" i="1"/>
  <c r="R51" i="1" s="1"/>
  <c r="G51" i="1"/>
  <c r="Q51" i="1" s="1"/>
  <c r="S51" i="1" s="1"/>
  <c r="R50" i="1"/>
  <c r="P50" i="1"/>
  <c r="M50" i="1"/>
  <c r="J50" i="1"/>
  <c r="G50" i="1"/>
  <c r="Q50" i="1" s="1"/>
  <c r="S50" i="1" s="1"/>
  <c r="P49" i="1"/>
  <c r="M49" i="1"/>
  <c r="M53" i="1" s="1"/>
  <c r="J49" i="1"/>
  <c r="G49" i="1"/>
  <c r="G53" i="1" s="1"/>
  <c r="P46" i="1"/>
  <c r="M46" i="1"/>
  <c r="J46" i="1"/>
  <c r="R46" i="1" s="1"/>
  <c r="G46" i="1"/>
  <c r="Q46" i="1" s="1"/>
  <c r="S46" i="1" s="1"/>
  <c r="R45" i="1"/>
  <c r="P45" i="1"/>
  <c r="M45" i="1"/>
  <c r="J45" i="1"/>
  <c r="J47" i="1" s="1"/>
  <c r="G45" i="1"/>
  <c r="Q45" i="1" s="1"/>
  <c r="S45" i="1" s="1"/>
  <c r="P44" i="1"/>
  <c r="P47" i="1" s="1"/>
  <c r="M44" i="1"/>
  <c r="M47" i="1" s="1"/>
  <c r="J44" i="1"/>
  <c r="R44" i="1" s="1"/>
  <c r="R47" i="1" s="1"/>
  <c r="G44" i="1"/>
  <c r="G47" i="1" s="1"/>
  <c r="P42" i="1"/>
  <c r="P41" i="1"/>
  <c r="M41" i="1"/>
  <c r="J41" i="1"/>
  <c r="R41" i="1" s="1"/>
  <c r="G41" i="1"/>
  <c r="Q41" i="1" s="1"/>
  <c r="S41" i="1" s="1"/>
  <c r="R40" i="1"/>
  <c r="R42" i="1" s="1"/>
  <c r="P40" i="1"/>
  <c r="M40" i="1"/>
  <c r="M42" i="1" s="1"/>
  <c r="J40" i="1"/>
  <c r="J42" i="1" s="1"/>
  <c r="G40" i="1"/>
  <c r="G42" i="1" s="1"/>
  <c r="P37" i="1"/>
  <c r="R37" i="1" s="1"/>
  <c r="M37" i="1"/>
  <c r="Q37" i="1" s="1"/>
  <c r="P36" i="1"/>
  <c r="R36" i="1" s="1"/>
  <c r="M36" i="1"/>
  <c r="Q36" i="1" s="1"/>
  <c r="R35" i="1"/>
  <c r="P35" i="1"/>
  <c r="M35" i="1"/>
  <c r="Q35" i="1" s="1"/>
  <c r="S35" i="1" s="1"/>
  <c r="M34" i="1"/>
  <c r="R33" i="1"/>
  <c r="P33" i="1"/>
  <c r="M33" i="1"/>
  <c r="Q33" i="1" s="1"/>
  <c r="S33" i="1" s="1"/>
  <c r="P32" i="1"/>
  <c r="R32" i="1" s="1"/>
  <c r="M32" i="1"/>
  <c r="Q32" i="1" s="1"/>
  <c r="S32" i="1" s="1"/>
  <c r="P31" i="1"/>
  <c r="R31" i="1" s="1"/>
  <c r="R30" i="1" s="1"/>
  <c r="M31" i="1"/>
  <c r="M30" i="1" s="1"/>
  <c r="P30" i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M27" i="1"/>
  <c r="M26" i="1" s="1"/>
  <c r="J27" i="1"/>
  <c r="R27" i="1" s="1"/>
  <c r="R26" i="1" s="1"/>
  <c r="G27" i="1"/>
  <c r="G26" i="1" s="1"/>
  <c r="G38" i="1" s="1"/>
  <c r="G81" i="1" s="1"/>
  <c r="P26" i="1"/>
  <c r="J26" i="1"/>
  <c r="J38" i="1" s="1"/>
  <c r="P22" i="1"/>
  <c r="M22" i="1"/>
  <c r="J22" i="1"/>
  <c r="G22" i="1"/>
  <c r="R21" i="1"/>
  <c r="R22" i="1" s="1"/>
  <c r="Q21" i="1"/>
  <c r="S21" i="1" s="1"/>
  <c r="S22" i="1" s="1"/>
  <c r="S66" i="1" l="1"/>
  <c r="S61" i="1"/>
  <c r="Q22" i="1"/>
  <c r="M38" i="1"/>
  <c r="M81" i="1" s="1"/>
  <c r="S28" i="1"/>
  <c r="S29" i="1"/>
  <c r="S36" i="1"/>
  <c r="S34" i="1" s="1"/>
  <c r="Q34" i="1"/>
  <c r="G83" i="1"/>
  <c r="M83" i="1"/>
  <c r="Q27" i="1"/>
  <c r="Q31" i="1"/>
  <c r="R34" i="1"/>
  <c r="R38" i="1" s="1"/>
  <c r="Q44" i="1"/>
  <c r="Q49" i="1"/>
  <c r="R58" i="1"/>
  <c r="Q58" i="1"/>
  <c r="R63" i="1"/>
  <c r="Q63" i="1"/>
  <c r="R68" i="1"/>
  <c r="Q68" i="1"/>
  <c r="R73" i="1"/>
  <c r="Q73" i="1"/>
  <c r="P34" i="1"/>
  <c r="P38" i="1" s="1"/>
  <c r="S37" i="1"/>
  <c r="J53" i="1"/>
  <c r="P53" i="1"/>
  <c r="S52" i="1"/>
  <c r="J58" i="1"/>
  <c r="J81" i="1" s="1"/>
  <c r="J83" i="1" s="1"/>
  <c r="P58" i="1"/>
  <c r="S57" i="1"/>
  <c r="S58" i="1" s="1"/>
  <c r="J63" i="1"/>
  <c r="P63" i="1"/>
  <c r="S62" i="1"/>
  <c r="S63" i="1" s="1"/>
  <c r="J68" i="1"/>
  <c r="P68" i="1"/>
  <c r="S67" i="1"/>
  <c r="S68" i="1" s="1"/>
  <c r="J73" i="1"/>
  <c r="P73" i="1"/>
  <c r="S72" i="1"/>
  <c r="S73" i="1" s="1"/>
  <c r="Q79" i="1"/>
  <c r="Q40" i="1"/>
  <c r="R49" i="1"/>
  <c r="R53" i="1" s="1"/>
  <c r="Q75" i="1"/>
  <c r="R81" i="1" l="1"/>
  <c r="R83" i="1" s="1"/>
  <c r="P81" i="1"/>
  <c r="P83" i="1" s="1"/>
  <c r="Q80" i="1"/>
  <c r="S79" i="1"/>
  <c r="S80" i="1" s="1"/>
  <c r="S49" i="1"/>
  <c r="S53" i="1" s="1"/>
  <c r="Q53" i="1"/>
  <c r="Q26" i="1"/>
  <c r="S27" i="1"/>
  <c r="S26" i="1" s="1"/>
  <c r="Q77" i="1"/>
  <c r="S75" i="1"/>
  <c r="S77" i="1" s="1"/>
  <c r="Q42" i="1"/>
  <c r="S40" i="1"/>
  <c r="S42" i="1" s="1"/>
  <c r="Q47" i="1"/>
  <c r="S44" i="1"/>
  <c r="S47" i="1" s="1"/>
  <c r="Q30" i="1"/>
  <c r="S31" i="1"/>
  <c r="S30" i="1" s="1"/>
  <c r="S38" i="1" l="1"/>
  <c r="S81" i="1" s="1"/>
  <c r="S83" i="1" s="1"/>
  <c r="Q38" i="1"/>
  <c r="Q81" i="1" s="1"/>
  <c r="Q83" i="1" s="1"/>
</calcChain>
</file>

<file path=xl/sharedStrings.xml><?xml version="1.0" encoding="utf-8"?>
<sst xmlns="http://schemas.openxmlformats.org/spreadsheetml/2006/main" count="269" uniqueCount="156">
  <si>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</si>
  <si>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</si>
  <si>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</si>
  <si>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</si>
  <si>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</si>
  <si>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</si>
  <si>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</si>
  <si>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</si>
  <si>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</si>
  <si>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</si>
  <si>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</si>
  <si>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</si>
  <si>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</si>
  <si>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</si>
  <si>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</si>
  <si>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</si>
  <si>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</si>
  <si>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</si>
  <si>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</si>
  <si>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</si>
  <si>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</si>
  <si>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</si>
  <si>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</si>
  <si>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</si>
  <si>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</si>
  <si>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</si>
  <si>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</si>
  <si>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</si>
  <si>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</si>
  <si>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</si>
  <si>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</si>
  <si>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</si>
  <si>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</si>
  <si>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</si>
  <si>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</si>
  <si>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</si>
  <si>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</si>
  <si>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</si>
  <si>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</si>
  <si>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</si>
  <si>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</si>
  <si>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</si>
  <si>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</si>
  <si>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</si>
  <si>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</si>
  <si>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</si>
  <si>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</si>
  <si>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</si>
  <si>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</si>
  <si>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</si>
  <si>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</si>
  <si>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</si>
  <si>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</si>
  <si>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</si>
  <si>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</si>
  <si>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</si>
  <si>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</si>
  <si>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</si>
  <si>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</si>
  <si>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</si>
  <si>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</si>
  <si>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</si>
  <si>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</si>
  <si>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</si>
  <si>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</si>
  <si>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</si>
  <si>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</si>
  <si>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</si>
  <si>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</si>
  <si>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</si>
  <si>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</si>
  <si>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</si>
  <si>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</si>
  <si>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</si>
  <si>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</si>
  <si>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</si>
  <si>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</si>
  <si>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</si>
  <si>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</si>
  <si>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</si>
  <si>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</si>
  <si>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</si>
  <si>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</si>
  <si>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</si>
  <si>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</si>
  <si>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</si>
  <si>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</si>
  <si>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</si>
  <si>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</si>
  <si>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</si>
  <si>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</si>
  <si>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</si>
  <si>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</si>
  <si>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</si>
  <si>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</si>
  <si>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</si>
  <si>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</si>
  <si>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</si>
  <si>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</si>
  <si>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</si>
  <si>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</si>
  <si>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</si>
  <si>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</si>
  <si>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</si>
  <si>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</si>
  <si>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</si>
  <si>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</si>
  <si>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</si>
  <si>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</si>
  <si>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</si>
  <si>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</si>
  <si>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</si>
  <si>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</si>
  <si>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</si>
  <si>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</si>
  <si>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</si>
  <si>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</si>
  <si>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</si>
  <si>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</si>
  <si>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</si>
  <si>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</si>
  <si>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</si>
  <si>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</si>
  <si>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</si>
  <si>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</si>
  <si>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</si>
  <si>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</si>
  <si>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</si>
  <si>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</si>
  <si>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</si>
  <si>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</si>
  <si>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</si>
  <si>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</si>
  <si>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</si>
  <si>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</si>
  <si>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</si>
  <si>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</si>
  <si>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</si>
  <si>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</si>
  <si>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</si>
  <si>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</si>
  <si>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</si>
  <si>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</si>
  <si>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</si>
  <si>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</si>
  <si>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</si>
  <si>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</si>
  <si>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</si>
  <si>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</si>
  <si>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</si>
  <si>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</si>
  <si>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</si>
  <si>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Нежитлові приміщення площею 2156 м.кв. у ТРЦ "New Way" за адресою: м. Київ, вул. Архітектора Вербицького, буд. 1</t>
  </si>
  <si>
    <t>Засіб для дезінфекції, 5л</t>
  </si>
  <si>
    <t>Рукавички латексні нестерильні оглядові, упаковка 100 шт.</t>
  </si>
  <si>
    <t>Повна назва організації Грантоотримувача: Товариство з обмеженою відповідальністю "Піраміда Трейд"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</si>
</sst>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7" fillId="0" borderId="74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" fillId="0" borderId="62" xfId="0" applyFont="1" applyBorder="1" applyAlignment="1">
      <alignment horizontal="right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0"/>
  <sheetViews>
    <sheetView tabSelected="1" topLeftCell="A73" zoomScale="78" zoomScaleNormal="78" workbookViewId="0">
      <selection activeCell="M8" sqref="M8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184" t="s">
        <v>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184" t="s">
        <v>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186" t="s">
        <v>155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187" t="s">
        <v>5</v>
      </c>
      <c r="B17" s="189" t="s">
        <v>6</v>
      </c>
      <c r="C17" s="189" t="s">
        <v>7</v>
      </c>
      <c r="D17" s="191" t="s">
        <v>8</v>
      </c>
      <c r="E17" s="178" t="s">
        <v>9</v>
      </c>
      <c r="F17" s="179"/>
      <c r="G17" s="180"/>
      <c r="H17" s="178" t="s">
        <v>10</v>
      </c>
      <c r="I17" s="179"/>
      <c r="J17" s="180"/>
      <c r="K17" s="178" t="s">
        <v>11</v>
      </c>
      <c r="L17" s="179"/>
      <c r="M17" s="180"/>
      <c r="N17" s="178" t="s">
        <v>12</v>
      </c>
      <c r="O17" s="179"/>
      <c r="P17" s="180"/>
      <c r="Q17" s="181" t="s">
        <v>13</v>
      </c>
      <c r="R17" s="179"/>
      <c r="S17" s="180"/>
      <c r="T17" s="182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188"/>
      <c r="B18" s="190"/>
      <c r="C18" s="190"/>
      <c r="D18" s="192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18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997655.94</v>
      </c>
      <c r="M21" s="40">
        <f>K21*L21</f>
        <v>997655.94</v>
      </c>
      <c r="N21" s="38">
        <v>1</v>
      </c>
      <c r="O21" s="39">
        <v>997655.94</v>
      </c>
      <c r="P21" s="40">
        <f>N21*O21</f>
        <v>997655.94</v>
      </c>
      <c r="Q21" s="40">
        <f>G21+M21</f>
        <v>997655.94</v>
      </c>
      <c r="R21" s="40">
        <f>J21+P21</f>
        <v>997655.94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997655.94</v>
      </c>
      <c r="N22" s="46"/>
      <c r="O22" s="47"/>
      <c r="P22" s="48">
        <f t="shared" ref="P22:S22" si="0">SUM(P21)</f>
        <v>997655.94</v>
      </c>
      <c r="Q22" s="48">
        <f t="shared" si="0"/>
        <v>997655.94</v>
      </c>
      <c r="R22" s="48">
        <f t="shared" si="0"/>
        <v>997655.94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06"/>
      <c r="B23" s="185"/>
      <c r="C23" s="185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39</v>
      </c>
      <c r="B27" s="79" t="s">
        <v>40</v>
      </c>
      <c r="C27" s="80" t="s">
        <v>41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36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39</v>
      </c>
      <c r="B31" s="79" t="s">
        <v>47</v>
      </c>
      <c r="C31" s="80" t="s">
        <v>41</v>
      </c>
      <c r="D31" s="81"/>
      <c r="E31" s="207" t="s">
        <v>48</v>
      </c>
      <c r="F31" s="185"/>
      <c r="G31" s="208"/>
      <c r="H31" s="207" t="s">
        <v>48</v>
      </c>
      <c r="I31" s="185"/>
      <c r="J31" s="208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39</v>
      </c>
      <c r="B32" s="87" t="s">
        <v>49</v>
      </c>
      <c r="C32" s="80" t="s">
        <v>41</v>
      </c>
      <c r="D32" s="81"/>
      <c r="E32" s="209"/>
      <c r="F32" s="185"/>
      <c r="G32" s="208"/>
      <c r="H32" s="209"/>
      <c r="I32" s="185"/>
      <c r="J32" s="208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39</v>
      </c>
      <c r="B33" s="89" t="s">
        <v>50</v>
      </c>
      <c r="C33" s="90" t="s">
        <v>41</v>
      </c>
      <c r="D33" s="91"/>
      <c r="E33" s="209"/>
      <c r="F33" s="185"/>
      <c r="G33" s="208"/>
      <c r="H33" s="209"/>
      <c r="I33" s="185"/>
      <c r="J33" s="208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36</v>
      </c>
      <c r="B34" s="72" t="s">
        <v>51</v>
      </c>
      <c r="C34" s="71" t="s">
        <v>52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39</v>
      </c>
      <c r="B35" s="79" t="s">
        <v>53</v>
      </c>
      <c r="C35" s="80" t="s">
        <v>41</v>
      </c>
      <c r="D35" s="81"/>
      <c r="E35" s="207" t="s">
        <v>48</v>
      </c>
      <c r="F35" s="185"/>
      <c r="G35" s="208"/>
      <c r="H35" s="207" t="s">
        <v>48</v>
      </c>
      <c r="I35" s="185"/>
      <c r="J35" s="208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39</v>
      </c>
      <c r="B36" s="87" t="s">
        <v>54</v>
      </c>
      <c r="C36" s="80" t="s">
        <v>41</v>
      </c>
      <c r="D36" s="81"/>
      <c r="E36" s="209"/>
      <c r="F36" s="185"/>
      <c r="G36" s="208"/>
      <c r="H36" s="209"/>
      <c r="I36" s="185"/>
      <c r="J36" s="208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39</v>
      </c>
      <c r="B37" s="89" t="s">
        <v>55</v>
      </c>
      <c r="C37" s="90" t="s">
        <v>41</v>
      </c>
      <c r="D37" s="91"/>
      <c r="E37" s="210"/>
      <c r="F37" s="211"/>
      <c r="G37" s="212"/>
      <c r="H37" s="210"/>
      <c r="I37" s="211"/>
      <c r="J37" s="212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56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28</v>
      </c>
      <c r="B39" s="72" t="s">
        <v>57</v>
      </c>
      <c r="C39" s="71" t="s">
        <v>58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39</v>
      </c>
      <c r="B40" s="105" t="s">
        <v>59</v>
      </c>
      <c r="C40" s="80" t="s">
        <v>60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39</v>
      </c>
      <c r="B41" s="87" t="s">
        <v>61</v>
      </c>
      <c r="C41" s="80" t="s">
        <v>46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62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28</v>
      </c>
      <c r="B43" s="72" t="s">
        <v>63</v>
      </c>
      <c r="C43" s="71" t="s">
        <v>64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61.5" customHeight="1" x14ac:dyDescent="0.2">
      <c r="A44" s="78" t="s">
        <v>39</v>
      </c>
      <c r="B44" s="105" t="s">
        <v>65</v>
      </c>
      <c r="C44" s="107" t="s">
        <v>152</v>
      </c>
      <c r="D44" s="81" t="s">
        <v>42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>
        <v>3</v>
      </c>
      <c r="L44" s="83">
        <v>317019.06</v>
      </c>
      <c r="M44" s="84">
        <f t="shared" ref="M44:M46" si="32">K44*L44</f>
        <v>951057.17999999993</v>
      </c>
      <c r="N44" s="82">
        <v>3</v>
      </c>
      <c r="O44" s="83">
        <v>288755.30699999997</v>
      </c>
      <c r="P44" s="84">
        <f t="shared" ref="P44:P46" si="33">N44*O44</f>
        <v>866265.92099999986</v>
      </c>
      <c r="Q44" s="84">
        <f t="shared" ref="Q44:Q46" si="34">G44+M44</f>
        <v>951057.17999999993</v>
      </c>
      <c r="R44" s="84">
        <f t="shared" ref="R44:R46" si="35">J44+P44</f>
        <v>866265.92099999986</v>
      </c>
      <c r="S44" s="84">
        <f t="shared" ref="S44:S46" si="36">Q44-R44</f>
        <v>84791.259000000078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39</v>
      </c>
      <c r="B45" s="87" t="s">
        <v>67</v>
      </c>
      <c r="C45" s="107" t="s">
        <v>66</v>
      </c>
      <c r="D45" s="81" t="s">
        <v>42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39</v>
      </c>
      <c r="B46" s="89" t="s">
        <v>68</v>
      </c>
      <c r="C46" s="107" t="s">
        <v>66</v>
      </c>
      <c r="D46" s="91" t="s">
        <v>42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69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951057.17999999993</v>
      </c>
      <c r="N47" s="100"/>
      <c r="O47" s="101"/>
      <c r="P47" s="102">
        <f t="shared" ref="P47:S47" si="37">SUM(P44:P46)</f>
        <v>866265.92099999986</v>
      </c>
      <c r="Q47" s="102">
        <f t="shared" si="37"/>
        <v>951057.17999999993</v>
      </c>
      <c r="R47" s="102">
        <f t="shared" si="37"/>
        <v>866265.92099999986</v>
      </c>
      <c r="S47" s="102">
        <f t="shared" si="37"/>
        <v>84791.259000000078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28</v>
      </c>
      <c r="B48" s="72" t="s">
        <v>70</v>
      </c>
      <c r="C48" s="108" t="s">
        <v>71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39</v>
      </c>
      <c r="B49" s="105" t="s">
        <v>72</v>
      </c>
      <c r="C49" s="107" t="s">
        <v>73</v>
      </c>
      <c r="D49" s="81" t="s">
        <v>42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39</v>
      </c>
      <c r="B50" s="89" t="s">
        <v>74</v>
      </c>
      <c r="C50" s="107" t="s">
        <v>75</v>
      </c>
      <c r="D50" s="81" t="s">
        <v>42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39</v>
      </c>
      <c r="B51" s="87" t="s">
        <v>76</v>
      </c>
      <c r="C51" s="109" t="s">
        <v>77</v>
      </c>
      <c r="D51" s="81" t="s">
        <v>42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39</v>
      </c>
      <c r="B52" s="87" t="s">
        <v>78</v>
      </c>
      <c r="C52" s="110" t="s">
        <v>79</v>
      </c>
      <c r="D52" s="91" t="s">
        <v>42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>
        <v>4</v>
      </c>
      <c r="L52" s="93">
        <v>366.91</v>
      </c>
      <c r="M52" s="94">
        <f t="shared" si="40"/>
        <v>1467.64</v>
      </c>
      <c r="N52" s="92">
        <v>2</v>
      </c>
      <c r="O52" s="93">
        <v>46415.595000000001</v>
      </c>
      <c r="P52" s="94">
        <f t="shared" si="41"/>
        <v>92831.19</v>
      </c>
      <c r="Q52" s="84">
        <f t="shared" si="42"/>
        <v>1467.64</v>
      </c>
      <c r="R52" s="84">
        <f t="shared" si="43"/>
        <v>92831.19</v>
      </c>
      <c r="S52" s="84">
        <f t="shared" si="44"/>
        <v>-91363.55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80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1467.64</v>
      </c>
      <c r="N53" s="100"/>
      <c r="O53" s="101"/>
      <c r="P53" s="102">
        <f t="shared" ref="P53:S53" si="45">SUM(P49:P52)</f>
        <v>92831.19</v>
      </c>
      <c r="Q53" s="102">
        <f t="shared" si="45"/>
        <v>1467.64</v>
      </c>
      <c r="R53" s="102">
        <f t="shared" si="45"/>
        <v>92831.19</v>
      </c>
      <c r="S53" s="102">
        <f t="shared" si="45"/>
        <v>-91363.55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28</v>
      </c>
      <c r="B54" s="72" t="s">
        <v>81</v>
      </c>
      <c r="C54" s="71" t="s">
        <v>82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39</v>
      </c>
      <c r="B55" s="105" t="s">
        <v>83</v>
      </c>
      <c r="C55" s="112" t="s">
        <v>84</v>
      </c>
      <c r="D55" s="81" t="s">
        <v>42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39</v>
      </c>
      <c r="B56" s="87" t="s">
        <v>85</v>
      </c>
      <c r="C56" s="112" t="s">
        <v>86</v>
      </c>
      <c r="D56" s="81" t="s">
        <v>42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39</v>
      </c>
      <c r="B57" s="89" t="s">
        <v>87</v>
      </c>
      <c r="C57" s="113" t="s">
        <v>88</v>
      </c>
      <c r="D57" s="91" t="s">
        <v>42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89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28</v>
      </c>
      <c r="B59" s="72" t="s">
        <v>90</v>
      </c>
      <c r="C59" s="71" t="s">
        <v>91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39</v>
      </c>
      <c r="B60" s="105" t="s">
        <v>92</v>
      </c>
      <c r="C60" s="112" t="s">
        <v>153</v>
      </c>
      <c r="D60" s="81" t="s">
        <v>94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>
        <v>15</v>
      </c>
      <c r="L60" s="83">
        <v>528</v>
      </c>
      <c r="M60" s="84">
        <f t="shared" ref="M60:M62" si="56">K60*L60</f>
        <v>7920</v>
      </c>
      <c r="N60" s="82">
        <v>16</v>
      </c>
      <c r="O60" s="83">
        <v>529.375</v>
      </c>
      <c r="P60" s="84">
        <f t="shared" ref="P60:P62" si="57">N60*O60</f>
        <v>8470</v>
      </c>
      <c r="Q60" s="84">
        <f t="shared" ref="Q60:Q62" si="58">G60+M60</f>
        <v>7920</v>
      </c>
      <c r="R60" s="84">
        <f t="shared" ref="R60:R62" si="59">J60+P60</f>
        <v>8470</v>
      </c>
      <c r="S60" s="84">
        <f t="shared" ref="S60:S62" si="60">Q60-R60</f>
        <v>-550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39</v>
      </c>
      <c r="B61" s="87" t="s">
        <v>95</v>
      </c>
      <c r="C61" s="112" t="s">
        <v>154</v>
      </c>
      <c r="D61" s="81" t="s">
        <v>94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>
        <v>42</v>
      </c>
      <c r="L61" s="83">
        <v>302.39999999999998</v>
      </c>
      <c r="M61" s="84">
        <f t="shared" si="56"/>
        <v>12700.8</v>
      </c>
      <c r="N61" s="82">
        <v>43</v>
      </c>
      <c r="O61" s="83">
        <v>297.55459999999999</v>
      </c>
      <c r="P61" s="84">
        <f t="shared" si="57"/>
        <v>12794.8478</v>
      </c>
      <c r="Q61" s="84">
        <f t="shared" si="58"/>
        <v>12700.8</v>
      </c>
      <c r="R61" s="84">
        <f t="shared" si="59"/>
        <v>12794.8478</v>
      </c>
      <c r="S61" s="84">
        <f t="shared" si="60"/>
        <v>-94.047800000000279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39</v>
      </c>
      <c r="B62" s="89" t="s">
        <v>96</v>
      </c>
      <c r="C62" s="113" t="s">
        <v>93</v>
      </c>
      <c r="D62" s="91" t="s">
        <v>94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96" t="s">
        <v>97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20620.8</v>
      </c>
      <c r="N63" s="100"/>
      <c r="O63" s="101"/>
      <c r="P63" s="102">
        <f t="shared" ref="P63:S63" si="61">SUM(P60:P62)</f>
        <v>21264.8478</v>
      </c>
      <c r="Q63" s="102">
        <f t="shared" si="61"/>
        <v>20620.8</v>
      </c>
      <c r="R63" s="102">
        <f t="shared" si="61"/>
        <v>21264.8478</v>
      </c>
      <c r="S63" s="102">
        <f t="shared" si="61"/>
        <v>-644.04780000000028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1" t="s">
        <v>28</v>
      </c>
      <c r="B64" s="72" t="s">
        <v>98</v>
      </c>
      <c r="C64" s="108" t="s">
        <v>99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39</v>
      </c>
      <c r="B65" s="105" t="s">
        <v>100</v>
      </c>
      <c r="C65" s="112" t="s">
        <v>101</v>
      </c>
      <c r="D65" s="81" t="s">
        <v>42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>
        <v>4</v>
      </c>
      <c r="L65" s="83">
        <v>4507.58</v>
      </c>
      <c r="M65" s="84">
        <f t="shared" ref="M65:M67" si="64">K65*L65</f>
        <v>18030.32</v>
      </c>
      <c r="N65" s="82">
        <v>3</v>
      </c>
      <c r="O65" s="83">
        <v>4324.66</v>
      </c>
      <c r="P65" s="84">
        <f t="shared" ref="P65:P67" si="65">N65*O65</f>
        <v>12973.98</v>
      </c>
      <c r="Q65" s="84">
        <f t="shared" ref="Q65:Q67" si="66">G65+M65</f>
        <v>18030.32</v>
      </c>
      <c r="R65" s="84">
        <f t="shared" ref="R65:R67" si="67">J65+P65</f>
        <v>12973.98</v>
      </c>
      <c r="S65" s="84">
        <f t="shared" ref="S65:S67" si="68">Q65-R65</f>
        <v>5056.34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39</v>
      </c>
      <c r="B66" s="87" t="s">
        <v>102</v>
      </c>
      <c r="C66" s="112" t="s">
        <v>103</v>
      </c>
      <c r="D66" s="81" t="s">
        <v>42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>
        <v>4</v>
      </c>
      <c r="L66" s="83">
        <v>1620</v>
      </c>
      <c r="M66" s="84">
        <f t="shared" si="64"/>
        <v>6480</v>
      </c>
      <c r="N66" s="82">
        <v>4</v>
      </c>
      <c r="O66" s="83">
        <v>1080</v>
      </c>
      <c r="P66" s="84">
        <f t="shared" si="65"/>
        <v>4320</v>
      </c>
      <c r="Q66" s="84">
        <f t="shared" si="66"/>
        <v>6480</v>
      </c>
      <c r="R66" s="84">
        <f t="shared" si="67"/>
        <v>4320</v>
      </c>
      <c r="S66" s="84">
        <f t="shared" si="68"/>
        <v>2160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39</v>
      </c>
      <c r="B67" s="89" t="s">
        <v>104</v>
      </c>
      <c r="C67" s="113" t="s">
        <v>105</v>
      </c>
      <c r="D67" s="91" t="s">
        <v>42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96" t="s">
        <v>106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24510.32</v>
      </c>
      <c r="N68" s="100"/>
      <c r="O68" s="101"/>
      <c r="P68" s="102">
        <f t="shared" ref="P68:S68" si="69">SUM(P65:P67)</f>
        <v>17293.98</v>
      </c>
      <c r="Q68" s="102">
        <f t="shared" si="69"/>
        <v>24510.32</v>
      </c>
      <c r="R68" s="102">
        <f t="shared" si="69"/>
        <v>17293.98</v>
      </c>
      <c r="S68" s="102">
        <f t="shared" si="69"/>
        <v>7216.34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1" t="s">
        <v>28</v>
      </c>
      <c r="B69" s="72" t="s">
        <v>107</v>
      </c>
      <c r="C69" s="108" t="s">
        <v>108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">
      <c r="A70" s="78" t="s">
        <v>39</v>
      </c>
      <c r="B70" s="105" t="s">
        <v>109</v>
      </c>
      <c r="C70" s="107" t="s">
        <v>110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39</v>
      </c>
      <c r="B71" s="79" t="s">
        <v>111</v>
      </c>
      <c r="C71" s="107" t="s">
        <v>112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f t="shared" si="72"/>
        <v>0</v>
      </c>
      <c r="N71" s="82"/>
      <c r="O71" s="83"/>
      <c r="P71" s="84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39</v>
      </c>
      <c r="B72" s="87" t="s">
        <v>113</v>
      </c>
      <c r="C72" s="107" t="s">
        <v>114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1" t="s">
        <v>115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0</v>
      </c>
      <c r="N73" s="100"/>
      <c r="O73" s="101"/>
      <c r="P73" s="102">
        <f t="shared" ref="P73:S73" si="77">SUM(P70:P72)</f>
        <v>0</v>
      </c>
      <c r="Q73" s="102">
        <f t="shared" si="77"/>
        <v>0</v>
      </c>
      <c r="R73" s="102">
        <f t="shared" si="77"/>
        <v>0</v>
      </c>
      <c r="S73" s="102">
        <f t="shared" si="77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5">
      <c r="A74" s="71" t="s">
        <v>28</v>
      </c>
      <c r="B74" s="115" t="s">
        <v>116</v>
      </c>
      <c r="C74" s="116" t="s">
        <v>117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39</v>
      </c>
      <c r="B75" s="117" t="s">
        <v>118</v>
      </c>
      <c r="C75" s="118" t="s">
        <v>117</v>
      </c>
      <c r="D75" s="119"/>
      <c r="E75" s="193" t="s">
        <v>48</v>
      </c>
      <c r="F75" s="194"/>
      <c r="G75" s="195"/>
      <c r="H75" s="193" t="s">
        <v>48</v>
      </c>
      <c r="I75" s="194"/>
      <c r="J75" s="195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39</v>
      </c>
      <c r="B76" s="120" t="s">
        <v>119</v>
      </c>
      <c r="C76" s="121" t="s">
        <v>117</v>
      </c>
      <c r="D76" s="119"/>
      <c r="E76" s="196"/>
      <c r="F76" s="197"/>
      <c r="G76" s="198"/>
      <c r="H76" s="196"/>
      <c r="I76" s="197"/>
      <c r="J76" s="198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1" t="s">
        <v>120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5">
      <c r="A78" s="71" t="s">
        <v>28</v>
      </c>
      <c r="B78" s="124" t="s">
        <v>121</v>
      </c>
      <c r="C78" s="116" t="s">
        <v>122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2">
      <c r="A79" s="86" t="s">
        <v>39</v>
      </c>
      <c r="B79" s="125" t="s">
        <v>123</v>
      </c>
      <c r="C79" s="126" t="s">
        <v>122</v>
      </c>
      <c r="D79" s="119" t="s">
        <v>124</v>
      </c>
      <c r="E79" s="199" t="s">
        <v>48</v>
      </c>
      <c r="F79" s="197"/>
      <c r="G79" s="198"/>
      <c r="H79" s="199" t="s">
        <v>48</v>
      </c>
      <c r="I79" s="197"/>
      <c r="J79" s="198"/>
      <c r="K79" s="82"/>
      <c r="L79" s="83"/>
      <c r="M79" s="84">
        <f>K79*L79</f>
        <v>0</v>
      </c>
      <c r="N79" s="82"/>
      <c r="O79" s="83"/>
      <c r="P79" s="84">
        <f>N79*O79</f>
        <v>0</v>
      </c>
      <c r="Q79" s="84">
        <f>G79+M79</f>
        <v>0</v>
      </c>
      <c r="R79" s="84">
        <f>J79+P79</f>
        <v>0</v>
      </c>
      <c r="S79" s="84">
        <f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111" t="s">
        <v>125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0</v>
      </c>
      <c r="N80" s="100"/>
      <c r="O80" s="101"/>
      <c r="P80" s="102">
        <f t="shared" ref="P80:S80" si="84">SUM(P79)</f>
        <v>0</v>
      </c>
      <c r="Q80" s="102">
        <f t="shared" si="84"/>
        <v>0</v>
      </c>
      <c r="R80" s="102">
        <f t="shared" si="84"/>
        <v>0</v>
      </c>
      <c r="S80" s="102">
        <f t="shared" si="84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128" t="s">
        <v>126</v>
      </c>
      <c r="B81" s="129"/>
      <c r="C81" s="130"/>
      <c r="D81" s="131"/>
      <c r="E81" s="132"/>
      <c r="F81" s="133"/>
      <c r="G81" s="134">
        <f>G38+G42+G47+G53+G58+G63+G68+G73+G77+G80</f>
        <v>0</v>
      </c>
      <c r="H81" s="132"/>
      <c r="I81" s="133"/>
      <c r="J81" s="134">
        <f>J38+J42+J47+J53+J58+J63+J68+J73+J77+J80</f>
        <v>0</v>
      </c>
      <c r="K81" s="132"/>
      <c r="L81" s="133"/>
      <c r="M81" s="134">
        <f>M38+M42+M47+M53+M58+M63+M68+M73+M77+M80</f>
        <v>997655.94</v>
      </c>
      <c r="N81" s="132"/>
      <c r="O81" s="133"/>
      <c r="P81" s="134">
        <f t="shared" ref="P81:S81" si="85">P38+P42+P47+P53+P58+P63+P68+P73+P77+P80</f>
        <v>997655.93879999977</v>
      </c>
      <c r="Q81" s="134">
        <f t="shared" si="85"/>
        <v>997655.94</v>
      </c>
      <c r="R81" s="134">
        <f t="shared" si="85"/>
        <v>997655.93879999977</v>
      </c>
      <c r="S81" s="134">
        <f t="shared" si="85"/>
        <v>1.2000000751868356E-3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5">
      <c r="A82" s="200"/>
      <c r="B82" s="201"/>
      <c r="C82" s="201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5">
      <c r="A83" s="202" t="s">
        <v>127</v>
      </c>
      <c r="B83" s="201"/>
      <c r="C83" s="203"/>
      <c r="D83" s="142"/>
      <c r="E83" s="143"/>
      <c r="F83" s="144"/>
      <c r="G83" s="145">
        <f>G22-G81</f>
        <v>0</v>
      </c>
      <c r="H83" s="143"/>
      <c r="I83" s="144"/>
      <c r="J83" s="145">
        <f>J22-J81</f>
        <v>0</v>
      </c>
      <c r="K83" s="146"/>
      <c r="L83" s="144"/>
      <c r="M83" s="147">
        <f>M22-M81</f>
        <v>0</v>
      </c>
      <c r="N83" s="146"/>
      <c r="O83" s="144"/>
      <c r="P83" s="147">
        <f t="shared" ref="P83:S83" si="86">P22-P81</f>
        <v>1.2000001734122634E-3</v>
      </c>
      <c r="Q83" s="148">
        <f t="shared" si="86"/>
        <v>0</v>
      </c>
      <c r="R83" s="148">
        <f t="shared" si="86"/>
        <v>1.2000001734122634E-3</v>
      </c>
      <c r="S83" s="148">
        <f t="shared" si="86"/>
        <v>-1.2000000751868356E-3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 t="s">
        <v>128</v>
      </c>
      <c r="B86" s="151"/>
      <c r="C86" s="152"/>
      <c r="D86" s="150"/>
      <c r="E86" s="153"/>
      <c r="F86" s="152"/>
      <c r="G86" s="150"/>
      <c r="H86" s="153"/>
      <c r="I86" s="152"/>
      <c r="J86" s="152"/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4" t="s">
        <v>129</v>
      </c>
      <c r="D87" s="150"/>
      <c r="E87" s="204" t="s">
        <v>130</v>
      </c>
      <c r="F87" s="205"/>
      <c r="G87" s="150"/>
      <c r="H87" s="51"/>
      <c r="I87" s="155" t="s">
        <v>131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 xr:uid="{00000000-0009-0000-0000-000000000000}"/>
  <mergeCells count="25"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132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18" t="s">
        <v>133</v>
      </c>
      <c r="I2" s="185"/>
      <c r="J2" s="185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18" t="s">
        <v>134</v>
      </c>
      <c r="I3" s="185"/>
      <c r="J3" s="185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19" t="s">
        <v>135</v>
      </c>
      <c r="C5" s="185"/>
      <c r="D5" s="185"/>
      <c r="E5" s="185"/>
      <c r="F5" s="185"/>
      <c r="G5" s="185"/>
      <c r="H5" s="185"/>
      <c r="I5" s="185"/>
      <c r="J5" s="185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19" t="s">
        <v>136</v>
      </c>
      <c r="C6" s="185"/>
      <c r="D6" s="185"/>
      <c r="E6" s="185"/>
      <c r="F6" s="185"/>
      <c r="G6" s="185"/>
      <c r="H6" s="185"/>
      <c r="I6" s="185"/>
      <c r="J6" s="185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20" t="s">
        <v>137</v>
      </c>
      <c r="C7" s="185"/>
      <c r="D7" s="185"/>
      <c r="E7" s="185"/>
      <c r="F7" s="185"/>
      <c r="G7" s="185"/>
      <c r="H7" s="185"/>
      <c r="I7" s="185"/>
      <c r="J7" s="185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19" t="s">
        <v>138</v>
      </c>
      <c r="C8" s="185"/>
      <c r="D8" s="185"/>
      <c r="E8" s="185"/>
      <c r="F8" s="185"/>
      <c r="G8" s="185"/>
      <c r="H8" s="185"/>
      <c r="I8" s="185"/>
      <c r="J8" s="185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13" t="s">
        <v>139</v>
      </c>
      <c r="C10" s="214"/>
      <c r="D10" s="215"/>
      <c r="E10" s="217" t="s">
        <v>140</v>
      </c>
      <c r="F10" s="214"/>
      <c r="G10" s="214"/>
      <c r="H10" s="214"/>
      <c r="I10" s="214"/>
      <c r="J10" s="21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141</v>
      </c>
      <c r="B11" s="167" t="s">
        <v>142</v>
      </c>
      <c r="C11" s="167" t="s">
        <v>7</v>
      </c>
      <c r="D11" s="168" t="s">
        <v>143</v>
      </c>
      <c r="E11" s="167" t="s">
        <v>144</v>
      </c>
      <c r="F11" s="168" t="s">
        <v>143</v>
      </c>
      <c r="G11" s="167" t="s">
        <v>145</v>
      </c>
      <c r="H11" s="167" t="s">
        <v>146</v>
      </c>
      <c r="I11" s="167" t="s">
        <v>147</v>
      </c>
      <c r="J11" s="167" t="s">
        <v>148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37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59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61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65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72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16" t="s">
        <v>149</v>
      </c>
      <c r="C18" s="214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13" t="s">
        <v>150</v>
      </c>
      <c r="C21" s="214"/>
      <c r="D21" s="215"/>
      <c r="E21" s="217" t="s">
        <v>140</v>
      </c>
      <c r="F21" s="214"/>
      <c r="G21" s="214"/>
      <c r="H21" s="214"/>
      <c r="I21" s="214"/>
      <c r="J21" s="215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">
      <c r="A22" s="167" t="s">
        <v>141</v>
      </c>
      <c r="B22" s="167" t="s">
        <v>142</v>
      </c>
      <c r="C22" s="167" t="s">
        <v>7</v>
      </c>
      <c r="D22" s="168" t="s">
        <v>143</v>
      </c>
      <c r="E22" s="167" t="s">
        <v>144</v>
      </c>
      <c r="F22" s="168" t="s">
        <v>143</v>
      </c>
      <c r="G22" s="167" t="s">
        <v>145</v>
      </c>
      <c r="H22" s="167" t="s">
        <v>146</v>
      </c>
      <c r="I22" s="167" t="s">
        <v>147</v>
      </c>
      <c r="J22" s="167" t="s">
        <v>148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">
      <c r="A23" s="169"/>
      <c r="B23" s="169" t="s">
        <v>37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">
      <c r="A24" s="169"/>
      <c r="B24" s="169" t="s">
        <v>59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">
      <c r="A25" s="169"/>
      <c r="B25" s="169" t="s">
        <v>61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">
      <c r="A26" s="169"/>
      <c r="B26" s="169" t="s">
        <v>65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">
      <c r="A27" s="169"/>
      <c r="B27" s="169" t="s">
        <v>72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5">
      <c r="A29" s="172"/>
      <c r="B29" s="216" t="s">
        <v>149</v>
      </c>
      <c r="C29" s="214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6"/>
      <c r="B31" s="176" t="s">
        <v>151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8:J8"/>
    <mergeCell ref="E10:J10"/>
    <mergeCell ref="H2:J2"/>
    <mergeCell ref="H3:J3"/>
    <mergeCell ref="B5:J5"/>
    <mergeCell ref="B6:J6"/>
    <mergeCell ref="B7:J7"/>
    <mergeCell ref="B10:D10"/>
    <mergeCell ref="B18:C18"/>
    <mergeCell ref="B21:D21"/>
    <mergeCell ref="E21:J21"/>
    <mergeCell ref="B29:C2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</cp:lastModifiedBy>
  <dcterms:modified xsi:type="dcterms:W3CDTF">2021-01-02T21:08:30Z</dcterms:modified>
</cp:coreProperties>
</file>