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Рабочие документы 2019\УКФ\УКФ Телевижн\"/>
    </mc:Choice>
  </mc:AlternateContent>
  <xr:revisionPtr revIDLastSave="0" documentId="13_ncr:1_{E5F82C63-D86D-41F4-ABD8-E5D9CA61B1BE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86" i="1" l="1"/>
  <c r="M86" i="1"/>
  <c r="O72" i="1"/>
  <c r="L72" i="1" l="1"/>
  <c r="M72" i="1" s="1"/>
  <c r="O59" i="1"/>
  <c r="O57" i="1"/>
  <c r="L59" i="1"/>
  <c r="L57" i="1"/>
  <c r="O27" i="1"/>
  <c r="O28" i="1"/>
  <c r="O29" i="1"/>
  <c r="O30" i="1"/>
  <c r="O31" i="1"/>
  <c r="O32" i="1"/>
  <c r="O33" i="1"/>
  <c r="O34" i="1"/>
  <c r="O35" i="1"/>
  <c r="O36" i="1"/>
  <c r="O37" i="1"/>
  <c r="M37" i="1"/>
  <c r="M36" i="1"/>
  <c r="M35" i="1"/>
  <c r="M34" i="1"/>
  <c r="M33" i="1"/>
  <c r="M32" i="1"/>
  <c r="M31" i="1"/>
  <c r="M30" i="1"/>
  <c r="M29" i="1"/>
  <c r="M28" i="1"/>
  <c r="M27" i="1"/>
  <c r="J36" i="1"/>
  <c r="R36" i="1" s="1"/>
  <c r="G36" i="1"/>
  <c r="J35" i="1"/>
  <c r="R35" i="1" s="1"/>
  <c r="G35" i="1"/>
  <c r="J34" i="1"/>
  <c r="R34" i="1" s="1"/>
  <c r="G34" i="1"/>
  <c r="J33" i="1"/>
  <c r="R33" i="1" s="1"/>
  <c r="G33" i="1"/>
  <c r="Q33" i="1" s="1"/>
  <c r="J32" i="1"/>
  <c r="R32" i="1" s="1"/>
  <c r="G32" i="1"/>
  <c r="Q32" i="1" s="1"/>
  <c r="J31" i="1"/>
  <c r="R31" i="1" s="1"/>
  <c r="G31" i="1"/>
  <c r="J30" i="1"/>
  <c r="R30" i="1" s="1"/>
  <c r="G30" i="1"/>
  <c r="Q30" i="1" s="1"/>
  <c r="J29" i="1"/>
  <c r="R29" i="1" s="1"/>
  <c r="G29" i="1"/>
  <c r="Q29" i="1" s="1"/>
  <c r="S29" i="1" s="1"/>
  <c r="Q31" i="1" l="1"/>
  <c r="S33" i="1"/>
  <c r="Q34" i="1"/>
  <c r="S31" i="1"/>
  <c r="S32" i="1"/>
  <c r="S34" i="1"/>
  <c r="Q36" i="1"/>
  <c r="S36" i="1" s="1"/>
  <c r="Q35" i="1"/>
  <c r="S35" i="1" s="1"/>
  <c r="S30" i="1"/>
  <c r="I29" i="2" l="1"/>
  <c r="F29" i="2"/>
  <c r="D29" i="2"/>
  <c r="I18" i="2"/>
  <c r="F18" i="2"/>
  <c r="D18" i="2"/>
  <c r="J87" i="1"/>
  <c r="G87" i="1"/>
  <c r="R86" i="1"/>
  <c r="R87" i="1" s="1"/>
  <c r="M87" i="1"/>
  <c r="J84" i="1"/>
  <c r="G84" i="1"/>
  <c r="P83" i="1"/>
  <c r="R83" i="1" s="1"/>
  <c r="M83" i="1"/>
  <c r="Q83" i="1" s="1"/>
  <c r="S83" i="1" s="1"/>
  <c r="P82" i="1"/>
  <c r="R82" i="1" s="1"/>
  <c r="R84" i="1" s="1"/>
  <c r="M82" i="1"/>
  <c r="Q82" i="1" s="1"/>
  <c r="P79" i="1"/>
  <c r="M79" i="1"/>
  <c r="J79" i="1"/>
  <c r="G79" i="1"/>
  <c r="Q79" i="1" s="1"/>
  <c r="P78" i="1"/>
  <c r="M78" i="1"/>
  <c r="J78" i="1"/>
  <c r="G78" i="1"/>
  <c r="P77" i="1"/>
  <c r="P80" i="1" s="1"/>
  <c r="M77" i="1"/>
  <c r="J77" i="1"/>
  <c r="R77" i="1" s="1"/>
  <c r="G77" i="1"/>
  <c r="Q77" i="1" s="1"/>
  <c r="Q74" i="1"/>
  <c r="P74" i="1"/>
  <c r="M74" i="1"/>
  <c r="J74" i="1"/>
  <c r="G74" i="1"/>
  <c r="P73" i="1"/>
  <c r="P75" i="1" s="1"/>
  <c r="M73" i="1"/>
  <c r="J73" i="1"/>
  <c r="G73" i="1"/>
  <c r="J72" i="1"/>
  <c r="G72" i="1"/>
  <c r="P69" i="1"/>
  <c r="M69" i="1"/>
  <c r="J69" i="1"/>
  <c r="R69" i="1" s="1"/>
  <c r="G69" i="1"/>
  <c r="Q69" i="1" s="1"/>
  <c r="S69" i="1" s="1"/>
  <c r="P68" i="1"/>
  <c r="M68" i="1"/>
  <c r="J68" i="1"/>
  <c r="R68" i="1" s="1"/>
  <c r="G68" i="1"/>
  <c r="Q68" i="1" s="1"/>
  <c r="S68" i="1" s="1"/>
  <c r="P67" i="1"/>
  <c r="P70" i="1" s="1"/>
  <c r="M67" i="1"/>
  <c r="J67" i="1"/>
  <c r="R67" i="1" s="1"/>
  <c r="G67" i="1"/>
  <c r="Q67" i="1" s="1"/>
  <c r="P64" i="1"/>
  <c r="M64" i="1"/>
  <c r="J64" i="1"/>
  <c r="G64" i="1"/>
  <c r="Q64" i="1" s="1"/>
  <c r="P63" i="1"/>
  <c r="M63" i="1"/>
  <c r="J63" i="1"/>
  <c r="G63" i="1"/>
  <c r="P62" i="1"/>
  <c r="P65" i="1" s="1"/>
  <c r="M62" i="1"/>
  <c r="J62" i="1"/>
  <c r="G62" i="1"/>
  <c r="G65" i="1" s="1"/>
  <c r="M59" i="1"/>
  <c r="J59" i="1"/>
  <c r="G59" i="1"/>
  <c r="P58" i="1"/>
  <c r="M58" i="1"/>
  <c r="J58" i="1"/>
  <c r="R58" i="1" s="1"/>
  <c r="G58" i="1"/>
  <c r="M57" i="1"/>
  <c r="J57" i="1"/>
  <c r="R57" i="1" s="1"/>
  <c r="G57" i="1"/>
  <c r="P56" i="1"/>
  <c r="M56" i="1"/>
  <c r="J56" i="1"/>
  <c r="R56" i="1" s="1"/>
  <c r="G56" i="1"/>
  <c r="P53" i="1"/>
  <c r="M53" i="1"/>
  <c r="Q53" i="1" s="1"/>
  <c r="J53" i="1"/>
  <c r="G53" i="1"/>
  <c r="P52" i="1"/>
  <c r="P54" i="1" s="1"/>
  <c r="M52" i="1"/>
  <c r="J52" i="1"/>
  <c r="G52" i="1"/>
  <c r="G54" i="1" s="1"/>
  <c r="P49" i="1"/>
  <c r="M49" i="1"/>
  <c r="J49" i="1"/>
  <c r="R49" i="1" s="1"/>
  <c r="G49" i="1"/>
  <c r="J48" i="1"/>
  <c r="G48" i="1"/>
  <c r="G50" i="1" s="1"/>
  <c r="P45" i="1"/>
  <c r="R45" i="1" s="1"/>
  <c r="M45" i="1"/>
  <c r="Q45" i="1" s="1"/>
  <c r="P44" i="1"/>
  <c r="R44" i="1" s="1"/>
  <c r="M44" i="1"/>
  <c r="Q44" i="1" s="1"/>
  <c r="P43" i="1"/>
  <c r="R43" i="1" s="1"/>
  <c r="R42" i="1" s="1"/>
  <c r="M43" i="1"/>
  <c r="Q43" i="1" s="1"/>
  <c r="P41" i="1"/>
  <c r="R41" i="1" s="1"/>
  <c r="M41" i="1"/>
  <c r="Q41" i="1" s="1"/>
  <c r="P40" i="1"/>
  <c r="R40" i="1" s="1"/>
  <c r="M40" i="1"/>
  <c r="Q40" i="1" s="1"/>
  <c r="P39" i="1"/>
  <c r="M39" i="1"/>
  <c r="J37" i="1"/>
  <c r="R37" i="1" s="1"/>
  <c r="G37" i="1"/>
  <c r="Q37" i="1" s="1"/>
  <c r="J28" i="1"/>
  <c r="R28" i="1" s="1"/>
  <c r="G28" i="1"/>
  <c r="G26" i="1" s="1"/>
  <c r="G46" i="1" s="1"/>
  <c r="P26" i="1"/>
  <c r="N48" i="1" s="1"/>
  <c r="Q27" i="1"/>
  <c r="J27" i="1"/>
  <c r="G27" i="1"/>
  <c r="P22" i="1"/>
  <c r="M22" i="1"/>
  <c r="J22" i="1"/>
  <c r="G22" i="1"/>
  <c r="R21" i="1"/>
  <c r="R22" i="1" s="1"/>
  <c r="Q21" i="1"/>
  <c r="Q22" i="1" s="1"/>
  <c r="P48" i="1" l="1"/>
  <c r="P50" i="1" s="1"/>
  <c r="S40" i="1"/>
  <c r="G60" i="1"/>
  <c r="M80" i="1"/>
  <c r="R79" i="1"/>
  <c r="G75" i="1"/>
  <c r="Q56" i="1"/>
  <c r="Q60" i="1" s="1"/>
  <c r="M65" i="1"/>
  <c r="M84" i="1"/>
  <c r="R48" i="1"/>
  <c r="R50" i="1" s="1"/>
  <c r="R64" i="1"/>
  <c r="M70" i="1"/>
  <c r="Q72" i="1"/>
  <c r="S21" i="1"/>
  <c r="S22" i="1" s="1"/>
  <c r="R74" i="1"/>
  <c r="S74" i="1" s="1"/>
  <c r="R78" i="1"/>
  <c r="Q84" i="1"/>
  <c r="P60" i="1"/>
  <c r="Q59" i="1"/>
  <c r="R53" i="1"/>
  <c r="G70" i="1"/>
  <c r="G88" i="1" s="1"/>
  <c r="G90" i="1" s="1"/>
  <c r="J80" i="1"/>
  <c r="M38" i="1"/>
  <c r="M42" i="1"/>
  <c r="Q58" i="1"/>
  <c r="S58" i="1" s="1"/>
  <c r="J70" i="1"/>
  <c r="P38" i="1"/>
  <c r="J60" i="1"/>
  <c r="J50" i="1"/>
  <c r="M60" i="1"/>
  <c r="Q63" i="1"/>
  <c r="R73" i="1"/>
  <c r="Q57" i="1"/>
  <c r="S57" i="1" s="1"/>
  <c r="R63" i="1"/>
  <c r="S44" i="1"/>
  <c r="J75" i="1"/>
  <c r="Q49" i="1"/>
  <c r="S49" i="1" s="1"/>
  <c r="J54" i="1"/>
  <c r="R59" i="1"/>
  <c r="J65" i="1"/>
  <c r="Q73" i="1"/>
  <c r="S73" i="1" s="1"/>
  <c r="J26" i="1"/>
  <c r="J46" i="1" s="1"/>
  <c r="S41" i="1"/>
  <c r="M54" i="1"/>
  <c r="Q78" i="1"/>
  <c r="S78" i="1" s="1"/>
  <c r="G80" i="1"/>
  <c r="P87" i="1"/>
  <c r="Q28" i="1"/>
  <c r="S28" i="1" s="1"/>
  <c r="Q42" i="1"/>
  <c r="S43" i="1"/>
  <c r="R80" i="1"/>
  <c r="S53" i="1"/>
  <c r="R70" i="1"/>
  <c r="S64" i="1"/>
  <c r="S37" i="1"/>
  <c r="Q80" i="1"/>
  <c r="S77" i="1"/>
  <c r="S45" i="1"/>
  <c r="Q70" i="1"/>
  <c r="S67" i="1"/>
  <c r="S70" i="1" s="1"/>
  <c r="S79" i="1"/>
  <c r="P42" i="1"/>
  <c r="M26" i="1"/>
  <c r="S82" i="1"/>
  <c r="S84" i="1" s="1"/>
  <c r="R27" i="1"/>
  <c r="R26" i="1" s="1"/>
  <c r="Q39" i="1"/>
  <c r="Q62" i="1"/>
  <c r="R39" i="1"/>
  <c r="R38" i="1" s="1"/>
  <c r="Q52" i="1"/>
  <c r="R62" i="1"/>
  <c r="R65" i="1" s="1"/>
  <c r="R72" i="1"/>
  <c r="P84" i="1"/>
  <c r="R52" i="1"/>
  <c r="R54" i="1" s="1"/>
  <c r="M75" i="1"/>
  <c r="Q86" i="1"/>
  <c r="S56" i="1" l="1"/>
  <c r="J88" i="1"/>
  <c r="J90" i="1" s="1"/>
  <c r="S63" i="1"/>
  <c r="P46" i="1"/>
  <c r="P88" i="1" s="1"/>
  <c r="P90" i="1" s="1"/>
  <c r="R75" i="1"/>
  <c r="S59" i="1"/>
  <c r="S60" i="1" s="1"/>
  <c r="M46" i="1"/>
  <c r="K48" i="1"/>
  <c r="M48" i="1" s="1"/>
  <c r="Q75" i="1"/>
  <c r="R46" i="1"/>
  <c r="S72" i="1"/>
  <c r="S75" i="1" s="1"/>
  <c r="R60" i="1"/>
  <c r="S27" i="1"/>
  <c r="Q26" i="1"/>
  <c r="S26" i="1"/>
  <c r="Q87" i="1"/>
  <c r="S86" i="1"/>
  <c r="S87" i="1" s="1"/>
  <c r="S42" i="1"/>
  <c r="Q65" i="1"/>
  <c r="S62" i="1"/>
  <c r="S65" i="1" s="1"/>
  <c r="Q54" i="1"/>
  <c r="S52" i="1"/>
  <c r="S54" i="1" s="1"/>
  <c r="S39" i="1"/>
  <c r="S38" i="1" s="1"/>
  <c r="Q38" i="1"/>
  <c r="S80" i="1"/>
  <c r="R88" i="1" l="1"/>
  <c r="R90" i="1" s="1"/>
  <c r="M50" i="1"/>
  <c r="M88" i="1" s="1"/>
  <c r="M90" i="1" s="1"/>
  <c r="Q48" i="1"/>
  <c r="S46" i="1"/>
  <c r="Q46" i="1"/>
  <c r="S48" i="1" l="1"/>
  <c r="S50" i="1" s="1"/>
  <c r="S88" i="1" s="1"/>
  <c r="S90" i="1" s="1"/>
  <c r="Q50" i="1"/>
  <c r="Q88" i="1" s="1"/>
  <c r="Q90" i="1" s="1"/>
</calcChain>
</file>

<file path=xl/sharedStrings.xml><?xml version="1.0" encoding="utf-8"?>
<sst xmlns="http://schemas.openxmlformats.org/spreadsheetml/2006/main" count="298" uniqueCount="173">
  <si>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</si>
  <si>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</si>
  <si>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</si>
  <si>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</si>
  <si>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</si>
  <si>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</si>
  <si>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</si>
  <si>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</si>
  <si>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</si>
  <si>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</si>
  <si>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</si>
  <si>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</si>
  <si>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</si>
  <si>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</si>
  <si>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</si>
  <si>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</si>
  <si>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</si>
  <si>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</si>
  <si>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</si>
  <si>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</si>
  <si>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</si>
  <si>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</si>
  <si>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</si>
  <si>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</si>
  <si>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</si>
  <si>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</si>
  <si>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</si>
  <si>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</si>
  <si>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</si>
  <si>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</si>
  <si>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</si>
  <si>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</si>
  <si>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</si>
  <si>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</si>
  <si>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</si>
  <si>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</si>
  <si>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</si>
  <si>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</si>
  <si>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</si>
  <si>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</si>
  <si>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</si>
  <si>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</si>
  <si>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</si>
  <si>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</si>
  <si>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</si>
  <si>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</si>
  <si>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</si>
  <si>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</si>
  <si>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</si>
  <si>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</si>
  <si>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</si>
  <si>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</si>
  <si>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</si>
  <si>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</si>
  <si>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</si>
  <si>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</si>
  <si>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</si>
  <si>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</si>
  <si>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</si>
  <si>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</si>
  <si>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</si>
  <si>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</si>
  <si>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</si>
  <si>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</si>
  <si>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</si>
  <si>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</si>
  <si>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</si>
  <si>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</si>
  <si>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</si>
  <si>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</si>
  <si>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</si>
  <si>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</si>
  <si>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</si>
  <si>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</si>
  <si>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</si>
  <si>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</si>
  <si>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</si>
  <si>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</si>
  <si>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</si>
  <si>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</si>
  <si>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</si>
  <si>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</si>
  <si>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</si>
  <si>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</si>
  <si>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</si>
  <si>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</si>
  <si>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</si>
  <si>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</si>
  <si>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</si>
  <si>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</si>
  <si>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</si>
  <si>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</si>
  <si>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</si>
  <si>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</si>
  <si>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</si>
  <si>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</si>
  <si>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</si>
  <si>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</si>
  <si>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</si>
  <si>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</si>
  <si>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</si>
  <si>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</si>
  <si>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</si>
  <si>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</si>
  <si>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</si>
  <si>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</si>
  <si>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</si>
  <si>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</si>
  <si>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</si>
  <si>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</si>
  <si>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</si>
  <si>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</si>
  <si>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</si>
  <si>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</si>
  <si>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</si>
  <si>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</si>
  <si>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</si>
  <si>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</si>
  <si>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</si>
  <si>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</si>
  <si>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</si>
  <si>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</si>
  <si>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</si>
  <si>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</si>
  <si>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</si>
  <si>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</si>
  <si>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</si>
  <si>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</si>
  <si>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</si>
  <si>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</si>
  <si>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</si>
  <si>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</si>
  <si>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</si>
  <si>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</si>
  <si>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</si>
  <si>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</si>
  <si>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</si>
  <si>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</si>
  <si>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</si>
  <si>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</si>
  <si>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</si>
  <si>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</si>
  <si>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</si>
  <si>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</si>
  <si>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</si>
  <si>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</si>
  <si>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</si>
  <si>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</si>
  <si>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</si>
  <si>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</si>
  <si>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</si>
  <si>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</si>
  <si>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</si>
  <si>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</si>
  <si>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</si>
  <si>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Москальцова Тетяна Андріївна, директор</t>
  </si>
  <si>
    <t>Рибалко Оксана Віталіївна, головний бухгалтер</t>
  </si>
  <si>
    <t>Мельніченко Наталія Анатоліївна, бухгалтер</t>
  </si>
  <si>
    <t>Цапко Владислав Євгенович, керівник юридичного депатраменту</t>
  </si>
  <si>
    <t>Ризванюк Андрій Олексійович, керівник депатраменту виробництва ТВ-програм та серіалів</t>
  </si>
  <si>
    <t>Трандін Андрій Андрійович, режисер</t>
  </si>
  <si>
    <t>Приліпко Олена Гаврилівна, асистент режисера по акторах</t>
  </si>
  <si>
    <t>Сейдаметов Шевкет Егатович, художник-постановник</t>
  </si>
  <si>
    <t>Кравець Валентин Михайлович, дизайнер мультимедійних об'єктів</t>
  </si>
  <si>
    <t>Журавська Марина Леонідівна, редактор літературний</t>
  </si>
  <si>
    <t>Лавренова Наталія Олександрівна, юристконсульт</t>
  </si>
  <si>
    <t>Повна назва організації Грантоотримувача: ТОВ "Фільм Ю ЕЙ Телевіжн"</t>
  </si>
  <si>
    <t>Нежитлові приміщення за адресою 02222, м. Київ, вул. Закревського, 22, загальною площею 273,37м.кв.</t>
  </si>
  <si>
    <t>Нежитлові приміщення за адресою 02222, м. Київ, вул. Закревського, 22, загальною площею 85,0м.кв.</t>
  </si>
  <si>
    <t>№3INST11-25836 від "27" жовтня 2020 року</t>
  </si>
  <si>
    <t>Додаток №4</t>
  </si>
  <si>
    <t>Всього по статті 10 "Аудиторські послуги"</t>
  </si>
  <si>
    <t>відбулася зміна штатного працівника. За кошторисом подавався юрисконсульт Богінкевич Ю. А., фактично в період листопад-грудень працювала юрисконсульт Лавренова Н.О.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</si>
</sst>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168" fontId="5" fillId="0" borderId="44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top" wrapText="1"/>
    </xf>
    <xf numFmtId="167" fontId="5" fillId="0" borderId="47" xfId="0" applyNumberFormat="1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K1007"/>
  <sheetViews>
    <sheetView tabSelected="1" workbookViewId="0">
      <selection activeCell="E5" sqref="E5"/>
    </sheetView>
  </sheetViews>
  <sheetFormatPr defaultColWidth="12.59765625" defaultRowHeight="15" customHeight="1" outlineLevelCol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19921875" customWidth="1" outlineLevel="1"/>
    <col min="6" max="6" width="12.59765625" customWidth="1" outlineLevel="1"/>
    <col min="7" max="7" width="14.09765625" customWidth="1" outlineLevel="1"/>
    <col min="8" max="8" width="9.296875" customWidth="1" outlineLevel="1"/>
    <col min="9" max="9" width="12.296875" customWidth="1" outlineLevel="1"/>
    <col min="10" max="10" width="13.5" customWidth="1" outlineLevel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7" width="5" customWidth="1"/>
  </cols>
  <sheetData>
    <row r="1" spans="1:37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170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7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6" customHeight="1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5.75" customHeight="1" x14ac:dyDescent="0.25">
      <c r="A12" s="188" t="s">
        <v>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5.75" customHeight="1" x14ac:dyDescent="0.25">
      <c r="A13" s="188" t="s">
        <v>2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6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14.4" x14ac:dyDescent="0.3">
      <c r="A15" s="190" t="s">
        <v>166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9.6" customHeight="1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58.2" customHeight="1" x14ac:dyDescent="0.3">
      <c r="A17" s="191" t="s">
        <v>3</v>
      </c>
      <c r="B17" s="193" t="s">
        <v>4</v>
      </c>
      <c r="C17" s="193" t="s">
        <v>5</v>
      </c>
      <c r="D17" s="195" t="s">
        <v>6</v>
      </c>
      <c r="E17" s="182" t="s">
        <v>7</v>
      </c>
      <c r="F17" s="183"/>
      <c r="G17" s="184"/>
      <c r="H17" s="182" t="s">
        <v>8</v>
      </c>
      <c r="I17" s="183"/>
      <c r="J17" s="184"/>
      <c r="K17" s="182" t="s">
        <v>9</v>
      </c>
      <c r="L17" s="183"/>
      <c r="M17" s="184"/>
      <c r="N17" s="182" t="s">
        <v>10</v>
      </c>
      <c r="O17" s="183"/>
      <c r="P17" s="184"/>
      <c r="Q17" s="185" t="s">
        <v>11</v>
      </c>
      <c r="R17" s="183"/>
      <c r="S17" s="184"/>
      <c r="T17" s="186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41.25" customHeight="1" x14ac:dyDescent="0.3">
      <c r="A18" s="192"/>
      <c r="B18" s="194"/>
      <c r="C18" s="194"/>
      <c r="D18" s="19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18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4.4" x14ac:dyDescent="0.3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9.5" customHeight="1" x14ac:dyDescent="0.2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ht="23.4" customHeigh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998287.6</v>
      </c>
      <c r="N21" s="38"/>
      <c r="O21" s="39"/>
      <c r="P21" s="40">
        <v>998287.6</v>
      </c>
      <c r="Q21" s="40">
        <f>G21+M21</f>
        <v>998287.6</v>
      </c>
      <c r="R21" s="40">
        <f>J21+P21</f>
        <v>998287.6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19.5" customHeigh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998287.6</v>
      </c>
      <c r="N22" s="46"/>
      <c r="O22" s="47"/>
      <c r="P22" s="48">
        <f t="shared" ref="P22:S22" si="0">SUM(P21)</f>
        <v>998287.6</v>
      </c>
      <c r="Q22" s="48">
        <f t="shared" si="0"/>
        <v>998287.6</v>
      </c>
      <c r="R22" s="48">
        <f t="shared" si="0"/>
        <v>998287.6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" customHeight="1" x14ac:dyDescent="0.25">
      <c r="A23" s="202"/>
      <c r="B23" s="189"/>
      <c r="C23" s="189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9.5" customHeight="1" x14ac:dyDescent="0.2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ht="24" customHeight="1" x14ac:dyDescent="0.2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 ht="25.2" customHeigh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SUM(G27:G37)</f>
        <v>0</v>
      </c>
      <c r="H26" s="74"/>
      <c r="I26" s="75"/>
      <c r="J26" s="76">
        <f>SUM(J27:J37)</f>
        <v>0</v>
      </c>
      <c r="K26" s="74"/>
      <c r="L26" s="75"/>
      <c r="M26" s="76">
        <f>SUM(M27:M37)</f>
        <v>338085</v>
      </c>
      <c r="N26" s="74"/>
      <c r="O26" s="75"/>
      <c r="P26" s="76">
        <f t="shared" ref="P26:S26" si="1">SUM(P27:P37)</f>
        <v>311504.38</v>
      </c>
      <c r="Q26" s="76">
        <f t="shared" si="1"/>
        <v>338085</v>
      </c>
      <c r="R26" s="76">
        <f t="shared" si="1"/>
        <v>311504.38</v>
      </c>
      <c r="S26" s="76">
        <f t="shared" si="1"/>
        <v>26580.62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</row>
    <row r="27" spans="1:37" ht="30" customHeight="1" x14ac:dyDescent="0.25">
      <c r="A27" s="78" t="s">
        <v>37</v>
      </c>
      <c r="B27" s="79" t="s">
        <v>38</v>
      </c>
      <c r="C27" s="80" t="s">
        <v>155</v>
      </c>
      <c r="D27" s="81" t="s">
        <v>40</v>
      </c>
      <c r="E27" s="82"/>
      <c r="F27" s="83"/>
      <c r="G27" s="84">
        <f t="shared" ref="G27:G37" si="2">E27*F27</f>
        <v>0</v>
      </c>
      <c r="H27" s="82"/>
      <c r="I27" s="83"/>
      <c r="J27" s="84">
        <f t="shared" ref="J27:J37" si="3">H27*I27</f>
        <v>0</v>
      </c>
      <c r="K27" s="82">
        <v>3</v>
      </c>
      <c r="L27" s="83">
        <v>10440</v>
      </c>
      <c r="M27" s="84">
        <f t="shared" ref="M27:M37" si="4">K27*L27</f>
        <v>31320</v>
      </c>
      <c r="N27" s="177">
        <v>3</v>
      </c>
      <c r="O27" s="83">
        <f>P27/N27</f>
        <v>6613.98</v>
      </c>
      <c r="P27" s="84">
        <v>19841.939999999999</v>
      </c>
      <c r="Q27" s="84">
        <f t="shared" ref="Q27:Q37" si="5">G27+M27</f>
        <v>31320</v>
      </c>
      <c r="R27" s="84">
        <f t="shared" ref="R27:R37" si="6">J27+P27</f>
        <v>19841.939999999999</v>
      </c>
      <c r="S27" s="84">
        <f t="shared" ref="S27:S37" si="7">Q27-R27</f>
        <v>11478.060000000001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30" customHeight="1" x14ac:dyDescent="0.25">
      <c r="A28" s="86" t="s">
        <v>37</v>
      </c>
      <c r="B28" s="87" t="s">
        <v>41</v>
      </c>
      <c r="C28" s="80" t="s">
        <v>156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3</v>
      </c>
      <c r="L28" s="83">
        <v>8172</v>
      </c>
      <c r="M28" s="84">
        <f t="shared" si="4"/>
        <v>24516</v>
      </c>
      <c r="N28" s="177">
        <v>3</v>
      </c>
      <c r="O28" s="83">
        <f t="shared" ref="O28:O37" si="8">P28/N28</f>
        <v>8172</v>
      </c>
      <c r="P28" s="84">
        <v>24516</v>
      </c>
      <c r="Q28" s="84">
        <f t="shared" si="5"/>
        <v>24516</v>
      </c>
      <c r="R28" s="84">
        <f t="shared" si="6"/>
        <v>24516</v>
      </c>
      <c r="S28" s="84">
        <f t="shared" si="7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30" customHeight="1" x14ac:dyDescent="0.25">
      <c r="A29" s="86" t="s">
        <v>37</v>
      </c>
      <c r="B29" s="87" t="s">
        <v>42</v>
      </c>
      <c r="C29" s="80" t="s">
        <v>157</v>
      </c>
      <c r="D29" s="81" t="s">
        <v>40</v>
      </c>
      <c r="E29" s="82"/>
      <c r="F29" s="83"/>
      <c r="G29" s="84">
        <f t="shared" ref="G29:G36" si="9">E29*F29</f>
        <v>0</v>
      </c>
      <c r="H29" s="82"/>
      <c r="I29" s="83"/>
      <c r="J29" s="84">
        <f t="shared" ref="J29:J36" si="10">H29*I29</f>
        <v>0</v>
      </c>
      <c r="K29" s="82">
        <v>3</v>
      </c>
      <c r="L29" s="83">
        <v>4650</v>
      </c>
      <c r="M29" s="84">
        <f t="shared" si="4"/>
        <v>13950</v>
      </c>
      <c r="N29" s="177">
        <v>3</v>
      </c>
      <c r="O29" s="83">
        <f t="shared" si="8"/>
        <v>4650</v>
      </c>
      <c r="P29" s="84">
        <v>13950</v>
      </c>
      <c r="Q29" s="84">
        <f t="shared" ref="Q29:Q36" si="11">G29+M29</f>
        <v>13950</v>
      </c>
      <c r="R29" s="84">
        <f t="shared" ref="R29:R36" si="12">J29+P29</f>
        <v>13950</v>
      </c>
      <c r="S29" s="84">
        <f t="shared" ref="S29:S36" si="13">Q29-R29</f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30" customHeight="1" x14ac:dyDescent="0.25">
      <c r="A30" s="86" t="s">
        <v>37</v>
      </c>
      <c r="B30" s="87" t="s">
        <v>147</v>
      </c>
      <c r="C30" s="80" t="s">
        <v>158</v>
      </c>
      <c r="D30" s="81" t="s">
        <v>40</v>
      </c>
      <c r="E30" s="82"/>
      <c r="F30" s="83"/>
      <c r="G30" s="84">
        <f t="shared" si="9"/>
        <v>0</v>
      </c>
      <c r="H30" s="82"/>
      <c r="I30" s="83"/>
      <c r="J30" s="84">
        <f t="shared" si="10"/>
        <v>0</v>
      </c>
      <c r="K30" s="82">
        <v>3</v>
      </c>
      <c r="L30" s="83">
        <v>14169</v>
      </c>
      <c r="M30" s="84">
        <f t="shared" si="4"/>
        <v>42507</v>
      </c>
      <c r="N30" s="177">
        <v>3</v>
      </c>
      <c r="O30" s="83">
        <f t="shared" si="8"/>
        <v>14169</v>
      </c>
      <c r="P30" s="84">
        <v>42507</v>
      </c>
      <c r="Q30" s="84">
        <f t="shared" si="11"/>
        <v>42507</v>
      </c>
      <c r="R30" s="84">
        <f t="shared" si="12"/>
        <v>42507</v>
      </c>
      <c r="S30" s="84">
        <f t="shared" si="13"/>
        <v>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97.2" customHeight="1" x14ac:dyDescent="0.25">
      <c r="A31" s="86" t="s">
        <v>37</v>
      </c>
      <c r="B31" s="87" t="s">
        <v>148</v>
      </c>
      <c r="C31" s="80" t="s">
        <v>165</v>
      </c>
      <c r="D31" s="81" t="s">
        <v>40</v>
      </c>
      <c r="E31" s="82"/>
      <c r="F31" s="83"/>
      <c r="G31" s="84">
        <f t="shared" si="9"/>
        <v>0</v>
      </c>
      <c r="H31" s="82"/>
      <c r="I31" s="83"/>
      <c r="J31" s="84">
        <f t="shared" si="10"/>
        <v>0</v>
      </c>
      <c r="K31" s="82">
        <v>3</v>
      </c>
      <c r="L31" s="83">
        <v>9000</v>
      </c>
      <c r="M31" s="84">
        <f t="shared" si="4"/>
        <v>27000</v>
      </c>
      <c r="N31" s="177">
        <v>2</v>
      </c>
      <c r="O31" s="83">
        <f t="shared" si="8"/>
        <v>8428.5750000000007</v>
      </c>
      <c r="P31" s="84">
        <v>16857.150000000001</v>
      </c>
      <c r="Q31" s="84">
        <f t="shared" si="11"/>
        <v>27000</v>
      </c>
      <c r="R31" s="84">
        <f t="shared" si="12"/>
        <v>16857.150000000001</v>
      </c>
      <c r="S31" s="84">
        <f t="shared" si="13"/>
        <v>10142.849999999999</v>
      </c>
      <c r="T31" s="85" t="s">
        <v>172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30" customHeight="1" x14ac:dyDescent="0.25">
      <c r="A32" s="86" t="s">
        <v>37</v>
      </c>
      <c r="B32" s="87" t="s">
        <v>149</v>
      </c>
      <c r="C32" s="80" t="s">
        <v>159</v>
      </c>
      <c r="D32" s="81" t="s">
        <v>40</v>
      </c>
      <c r="E32" s="82"/>
      <c r="F32" s="83"/>
      <c r="G32" s="84">
        <f t="shared" si="9"/>
        <v>0</v>
      </c>
      <c r="H32" s="82"/>
      <c r="I32" s="83"/>
      <c r="J32" s="84">
        <f t="shared" si="10"/>
        <v>0</v>
      </c>
      <c r="K32" s="82">
        <v>3</v>
      </c>
      <c r="L32" s="83">
        <v>14169</v>
      </c>
      <c r="M32" s="84">
        <f t="shared" si="4"/>
        <v>42507</v>
      </c>
      <c r="N32" s="177">
        <v>3</v>
      </c>
      <c r="O32" s="83">
        <f t="shared" si="8"/>
        <v>14169</v>
      </c>
      <c r="P32" s="84">
        <v>42507</v>
      </c>
      <c r="Q32" s="84">
        <f t="shared" si="11"/>
        <v>42507</v>
      </c>
      <c r="R32" s="84">
        <f t="shared" si="12"/>
        <v>42507</v>
      </c>
      <c r="S32" s="84">
        <f t="shared" si="13"/>
        <v>0</v>
      </c>
      <c r="T32" s="8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30" customHeight="1" x14ac:dyDescent="0.25">
      <c r="A33" s="86" t="s">
        <v>37</v>
      </c>
      <c r="B33" s="87" t="s">
        <v>150</v>
      </c>
      <c r="C33" s="80" t="s">
        <v>160</v>
      </c>
      <c r="D33" s="81" t="s">
        <v>40</v>
      </c>
      <c r="E33" s="82"/>
      <c r="F33" s="83"/>
      <c r="G33" s="84">
        <f t="shared" si="9"/>
        <v>0</v>
      </c>
      <c r="H33" s="82"/>
      <c r="I33" s="83"/>
      <c r="J33" s="84">
        <f t="shared" si="10"/>
        <v>0</v>
      </c>
      <c r="K33" s="82">
        <v>3</v>
      </c>
      <c r="L33" s="83">
        <v>14169</v>
      </c>
      <c r="M33" s="84">
        <f t="shared" si="4"/>
        <v>42507</v>
      </c>
      <c r="N33" s="177">
        <v>3</v>
      </c>
      <c r="O33" s="83">
        <f t="shared" si="8"/>
        <v>14169</v>
      </c>
      <c r="P33" s="84">
        <v>42507</v>
      </c>
      <c r="Q33" s="84">
        <f t="shared" si="11"/>
        <v>42507</v>
      </c>
      <c r="R33" s="84">
        <f t="shared" si="12"/>
        <v>42507</v>
      </c>
      <c r="S33" s="84">
        <f t="shared" si="13"/>
        <v>0</v>
      </c>
      <c r="T33" s="8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30" customHeight="1" x14ac:dyDescent="0.25">
      <c r="A34" s="86" t="s">
        <v>37</v>
      </c>
      <c r="B34" s="87" t="s">
        <v>151</v>
      </c>
      <c r="C34" s="80" t="s">
        <v>161</v>
      </c>
      <c r="D34" s="81" t="s">
        <v>40</v>
      </c>
      <c r="E34" s="82"/>
      <c r="F34" s="83"/>
      <c r="G34" s="84">
        <f t="shared" si="9"/>
        <v>0</v>
      </c>
      <c r="H34" s="82"/>
      <c r="I34" s="83"/>
      <c r="J34" s="84">
        <f t="shared" si="10"/>
        <v>0</v>
      </c>
      <c r="K34" s="82">
        <v>3</v>
      </c>
      <c r="L34" s="83">
        <v>5124</v>
      </c>
      <c r="M34" s="84">
        <f t="shared" si="4"/>
        <v>15372</v>
      </c>
      <c r="N34" s="177">
        <v>3</v>
      </c>
      <c r="O34" s="83">
        <f t="shared" si="8"/>
        <v>5118.0966666666673</v>
      </c>
      <c r="P34" s="84">
        <v>15354.29</v>
      </c>
      <c r="Q34" s="84">
        <f t="shared" si="11"/>
        <v>15372</v>
      </c>
      <c r="R34" s="84">
        <f t="shared" si="12"/>
        <v>15354.29</v>
      </c>
      <c r="S34" s="84">
        <f t="shared" si="13"/>
        <v>17.709999999999127</v>
      </c>
      <c r="T34" s="8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30" customHeight="1" x14ac:dyDescent="0.25">
      <c r="A35" s="86" t="s">
        <v>37</v>
      </c>
      <c r="B35" s="87" t="s">
        <v>152</v>
      </c>
      <c r="C35" s="80" t="s">
        <v>162</v>
      </c>
      <c r="D35" s="81" t="s">
        <v>40</v>
      </c>
      <c r="E35" s="82"/>
      <c r="F35" s="83"/>
      <c r="G35" s="84">
        <f t="shared" si="9"/>
        <v>0</v>
      </c>
      <c r="H35" s="82"/>
      <c r="I35" s="83"/>
      <c r="J35" s="84">
        <f t="shared" si="10"/>
        <v>0</v>
      </c>
      <c r="K35" s="82">
        <v>3</v>
      </c>
      <c r="L35" s="83">
        <v>14169</v>
      </c>
      <c r="M35" s="84">
        <f t="shared" si="4"/>
        <v>42507</v>
      </c>
      <c r="N35" s="177">
        <v>3</v>
      </c>
      <c r="O35" s="83">
        <f t="shared" si="8"/>
        <v>12742</v>
      </c>
      <c r="P35" s="84">
        <v>38226</v>
      </c>
      <c r="Q35" s="84">
        <f t="shared" si="11"/>
        <v>42507</v>
      </c>
      <c r="R35" s="84">
        <f t="shared" si="12"/>
        <v>38226</v>
      </c>
      <c r="S35" s="84">
        <f t="shared" si="13"/>
        <v>4281</v>
      </c>
      <c r="T35" s="8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30" customHeight="1" x14ac:dyDescent="0.25">
      <c r="A36" s="86" t="s">
        <v>37</v>
      </c>
      <c r="B36" s="87" t="s">
        <v>153</v>
      </c>
      <c r="C36" s="80" t="s">
        <v>163</v>
      </c>
      <c r="D36" s="81" t="s">
        <v>40</v>
      </c>
      <c r="E36" s="82"/>
      <c r="F36" s="83"/>
      <c r="G36" s="84">
        <f t="shared" si="9"/>
        <v>0</v>
      </c>
      <c r="H36" s="82"/>
      <c r="I36" s="83"/>
      <c r="J36" s="84">
        <f t="shared" si="10"/>
        <v>0</v>
      </c>
      <c r="K36" s="82">
        <v>3</v>
      </c>
      <c r="L36" s="83">
        <v>11181</v>
      </c>
      <c r="M36" s="84">
        <f t="shared" si="4"/>
        <v>33543</v>
      </c>
      <c r="N36" s="177">
        <v>3</v>
      </c>
      <c r="O36" s="83">
        <f t="shared" si="8"/>
        <v>11003.523333333333</v>
      </c>
      <c r="P36" s="84">
        <v>33010.57</v>
      </c>
      <c r="Q36" s="84">
        <f t="shared" si="11"/>
        <v>33543</v>
      </c>
      <c r="R36" s="84">
        <f t="shared" si="12"/>
        <v>33010.57</v>
      </c>
      <c r="S36" s="84">
        <f t="shared" si="13"/>
        <v>532.43000000000029</v>
      </c>
      <c r="T36" s="8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30" customHeight="1" x14ac:dyDescent="0.25">
      <c r="A37" s="88" t="s">
        <v>37</v>
      </c>
      <c r="B37" s="89" t="s">
        <v>154</v>
      </c>
      <c r="C37" s="80" t="s">
        <v>164</v>
      </c>
      <c r="D37" s="91" t="s">
        <v>40</v>
      </c>
      <c r="E37" s="92"/>
      <c r="F37" s="93"/>
      <c r="G37" s="94">
        <f t="shared" si="2"/>
        <v>0</v>
      </c>
      <c r="H37" s="92"/>
      <c r="I37" s="93"/>
      <c r="J37" s="94">
        <f t="shared" si="3"/>
        <v>0</v>
      </c>
      <c r="K37" s="82">
        <v>3</v>
      </c>
      <c r="L37" s="83">
        <v>7452</v>
      </c>
      <c r="M37" s="84">
        <f t="shared" si="4"/>
        <v>22356</v>
      </c>
      <c r="N37" s="177">
        <v>3</v>
      </c>
      <c r="O37" s="83">
        <f t="shared" si="8"/>
        <v>7409.1433333333334</v>
      </c>
      <c r="P37" s="94">
        <v>22227.43</v>
      </c>
      <c r="Q37" s="94">
        <f t="shared" si="5"/>
        <v>22356</v>
      </c>
      <c r="R37" s="94">
        <f t="shared" si="6"/>
        <v>22227.43</v>
      </c>
      <c r="S37" s="94">
        <f t="shared" si="7"/>
        <v>128.56999999999971</v>
      </c>
      <c r="T37" s="9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2.2" customHeight="1" x14ac:dyDescent="0.25">
      <c r="A38" s="71" t="s">
        <v>34</v>
      </c>
      <c r="B38" s="72" t="s">
        <v>43</v>
      </c>
      <c r="C38" s="71" t="s">
        <v>44</v>
      </c>
      <c r="D38" s="73"/>
      <c r="E38" s="74"/>
      <c r="F38" s="75"/>
      <c r="G38" s="76"/>
      <c r="H38" s="74"/>
      <c r="I38" s="75"/>
      <c r="J38" s="76"/>
      <c r="K38" s="74"/>
      <c r="L38" s="75"/>
      <c r="M38" s="76">
        <f>SUM(M39:M41)</f>
        <v>0</v>
      </c>
      <c r="N38" s="74"/>
      <c r="O38" s="75"/>
      <c r="P38" s="76">
        <f t="shared" ref="P38:S38" si="14">SUM(P39:P41)</f>
        <v>0</v>
      </c>
      <c r="Q38" s="76">
        <f t="shared" si="14"/>
        <v>0</v>
      </c>
      <c r="R38" s="76">
        <f t="shared" si="14"/>
        <v>0</v>
      </c>
      <c r="S38" s="76">
        <f t="shared" si="14"/>
        <v>0</v>
      </c>
      <c r="T38" s="7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19.2" customHeight="1" x14ac:dyDescent="0.25">
      <c r="A39" s="78" t="s">
        <v>37</v>
      </c>
      <c r="B39" s="79" t="s">
        <v>45</v>
      </c>
      <c r="C39" s="80" t="s">
        <v>39</v>
      </c>
      <c r="D39" s="81"/>
      <c r="E39" s="203" t="s">
        <v>46</v>
      </c>
      <c r="F39" s="189"/>
      <c r="G39" s="204"/>
      <c r="H39" s="203" t="s">
        <v>46</v>
      </c>
      <c r="I39" s="189"/>
      <c r="J39" s="204"/>
      <c r="K39" s="82"/>
      <c r="L39" s="83"/>
      <c r="M39" s="84">
        <f t="shared" ref="M39:M41" si="15">K39*L39</f>
        <v>0</v>
      </c>
      <c r="N39" s="82"/>
      <c r="O39" s="83"/>
      <c r="P39" s="84">
        <f t="shared" ref="P39:P41" si="16">N39*O39</f>
        <v>0</v>
      </c>
      <c r="Q39" s="84">
        <f t="shared" ref="Q39:Q41" si="17">G39+M39</f>
        <v>0</v>
      </c>
      <c r="R39" s="84">
        <f t="shared" ref="R39:R41" si="18">J39+P39</f>
        <v>0</v>
      </c>
      <c r="S39" s="84">
        <f t="shared" ref="S39:S41" si="19">Q39-R39</f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19.2" customHeight="1" x14ac:dyDescent="0.25">
      <c r="A40" s="86" t="s">
        <v>37</v>
      </c>
      <c r="B40" s="87" t="s">
        <v>47</v>
      </c>
      <c r="C40" s="80" t="s">
        <v>39</v>
      </c>
      <c r="D40" s="81"/>
      <c r="E40" s="205"/>
      <c r="F40" s="189"/>
      <c r="G40" s="204"/>
      <c r="H40" s="205"/>
      <c r="I40" s="189"/>
      <c r="J40" s="204"/>
      <c r="K40" s="82"/>
      <c r="L40" s="83"/>
      <c r="M40" s="84">
        <f t="shared" si="15"/>
        <v>0</v>
      </c>
      <c r="N40" s="82"/>
      <c r="O40" s="83"/>
      <c r="P40" s="84">
        <f t="shared" si="16"/>
        <v>0</v>
      </c>
      <c r="Q40" s="84">
        <f t="shared" si="17"/>
        <v>0</v>
      </c>
      <c r="R40" s="84">
        <f t="shared" si="18"/>
        <v>0</v>
      </c>
      <c r="S40" s="84">
        <f t="shared" si="19"/>
        <v>0</v>
      </c>
      <c r="T40" s="8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19.2" customHeight="1" x14ac:dyDescent="0.25">
      <c r="A41" s="88" t="s">
        <v>37</v>
      </c>
      <c r="B41" s="89" t="s">
        <v>48</v>
      </c>
      <c r="C41" s="90" t="s">
        <v>39</v>
      </c>
      <c r="D41" s="91"/>
      <c r="E41" s="205"/>
      <c r="F41" s="189"/>
      <c r="G41" s="204"/>
      <c r="H41" s="205"/>
      <c r="I41" s="189"/>
      <c r="J41" s="204"/>
      <c r="K41" s="92"/>
      <c r="L41" s="93"/>
      <c r="M41" s="94">
        <f t="shared" si="15"/>
        <v>0</v>
      </c>
      <c r="N41" s="92"/>
      <c r="O41" s="93"/>
      <c r="P41" s="94">
        <f t="shared" si="16"/>
        <v>0</v>
      </c>
      <c r="Q41" s="94">
        <f t="shared" si="17"/>
        <v>0</v>
      </c>
      <c r="R41" s="94">
        <f t="shared" si="18"/>
        <v>0</v>
      </c>
      <c r="S41" s="94">
        <f t="shared" si="19"/>
        <v>0</v>
      </c>
      <c r="T41" s="9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1" customHeight="1" x14ac:dyDescent="0.25">
      <c r="A42" s="71" t="s">
        <v>34</v>
      </c>
      <c r="B42" s="72" t="s">
        <v>49</v>
      </c>
      <c r="C42" s="71" t="s">
        <v>50</v>
      </c>
      <c r="D42" s="73"/>
      <c r="E42" s="74"/>
      <c r="F42" s="75"/>
      <c r="G42" s="76"/>
      <c r="H42" s="74"/>
      <c r="I42" s="75"/>
      <c r="J42" s="76"/>
      <c r="K42" s="74"/>
      <c r="L42" s="75"/>
      <c r="M42" s="76">
        <f>SUM(M43:M45)</f>
        <v>0</v>
      </c>
      <c r="N42" s="74"/>
      <c r="O42" s="75"/>
      <c r="P42" s="76">
        <f t="shared" ref="P42:S42" si="20">SUM(P43:P45)</f>
        <v>0</v>
      </c>
      <c r="Q42" s="76">
        <f t="shared" si="20"/>
        <v>0</v>
      </c>
      <c r="R42" s="76">
        <f t="shared" si="20"/>
        <v>0</v>
      </c>
      <c r="S42" s="76">
        <f t="shared" si="20"/>
        <v>0</v>
      </c>
      <c r="T42" s="7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19.2" customHeight="1" x14ac:dyDescent="0.25">
      <c r="A43" s="78" t="s">
        <v>37</v>
      </c>
      <c r="B43" s="79" t="s">
        <v>51</v>
      </c>
      <c r="C43" s="80" t="s">
        <v>39</v>
      </c>
      <c r="D43" s="81"/>
      <c r="E43" s="203" t="s">
        <v>46</v>
      </c>
      <c r="F43" s="189"/>
      <c r="G43" s="204"/>
      <c r="H43" s="203" t="s">
        <v>46</v>
      </c>
      <c r="I43" s="189"/>
      <c r="J43" s="204"/>
      <c r="K43" s="82"/>
      <c r="L43" s="83"/>
      <c r="M43" s="84">
        <f t="shared" ref="M43:M45" si="21">K43*L43</f>
        <v>0</v>
      </c>
      <c r="N43" s="82"/>
      <c r="O43" s="83"/>
      <c r="P43" s="84">
        <f t="shared" ref="P43:P45" si="22">N43*O43</f>
        <v>0</v>
      </c>
      <c r="Q43" s="84">
        <f t="shared" ref="Q43:Q45" si="23">G43+M43</f>
        <v>0</v>
      </c>
      <c r="R43" s="84">
        <f t="shared" ref="R43:R45" si="24">J43+P43</f>
        <v>0</v>
      </c>
      <c r="S43" s="84">
        <f t="shared" ref="S43:S45" si="25">Q43-R43</f>
        <v>0</v>
      </c>
      <c r="T43" s="8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19.2" customHeight="1" x14ac:dyDescent="0.25">
      <c r="A44" s="86" t="s">
        <v>37</v>
      </c>
      <c r="B44" s="87" t="s">
        <v>52</v>
      </c>
      <c r="C44" s="80" t="s">
        <v>39</v>
      </c>
      <c r="D44" s="81"/>
      <c r="E44" s="205"/>
      <c r="F44" s="189"/>
      <c r="G44" s="204"/>
      <c r="H44" s="205"/>
      <c r="I44" s="189"/>
      <c r="J44" s="204"/>
      <c r="K44" s="82"/>
      <c r="L44" s="83"/>
      <c r="M44" s="84">
        <f t="shared" si="21"/>
        <v>0</v>
      </c>
      <c r="N44" s="82"/>
      <c r="O44" s="83"/>
      <c r="P44" s="84">
        <f t="shared" si="22"/>
        <v>0</v>
      </c>
      <c r="Q44" s="84">
        <f t="shared" si="23"/>
        <v>0</v>
      </c>
      <c r="R44" s="84">
        <f t="shared" si="24"/>
        <v>0</v>
      </c>
      <c r="S44" s="84">
        <f t="shared" si="25"/>
        <v>0</v>
      </c>
      <c r="T44" s="8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19.2" customHeight="1" x14ac:dyDescent="0.25">
      <c r="A45" s="88" t="s">
        <v>37</v>
      </c>
      <c r="B45" s="89" t="s">
        <v>53</v>
      </c>
      <c r="C45" s="90" t="s">
        <v>39</v>
      </c>
      <c r="D45" s="91"/>
      <c r="E45" s="206"/>
      <c r="F45" s="207"/>
      <c r="G45" s="208"/>
      <c r="H45" s="206"/>
      <c r="I45" s="207"/>
      <c r="J45" s="208"/>
      <c r="K45" s="92"/>
      <c r="L45" s="93"/>
      <c r="M45" s="94">
        <f t="shared" si="21"/>
        <v>0</v>
      </c>
      <c r="N45" s="92"/>
      <c r="O45" s="93"/>
      <c r="P45" s="94">
        <f t="shared" si="22"/>
        <v>0</v>
      </c>
      <c r="Q45" s="84">
        <f t="shared" si="23"/>
        <v>0</v>
      </c>
      <c r="R45" s="84">
        <f t="shared" si="24"/>
        <v>0</v>
      </c>
      <c r="S45" s="84">
        <f t="shared" si="25"/>
        <v>0</v>
      </c>
      <c r="T45" s="9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30" customHeight="1" x14ac:dyDescent="0.25">
      <c r="A46" s="96" t="s">
        <v>54</v>
      </c>
      <c r="B46" s="97"/>
      <c r="C46" s="98"/>
      <c r="D46" s="99"/>
      <c r="E46" s="100"/>
      <c r="F46" s="101"/>
      <c r="G46" s="102">
        <f>G26+G38+G42</f>
        <v>0</v>
      </c>
      <c r="H46" s="100"/>
      <c r="I46" s="101"/>
      <c r="J46" s="102">
        <f>J26+J38+J42</f>
        <v>0</v>
      </c>
      <c r="K46" s="100"/>
      <c r="L46" s="101"/>
      <c r="M46" s="102">
        <f>M26+M38+M42</f>
        <v>338085</v>
      </c>
      <c r="N46" s="100"/>
      <c r="O46" s="101"/>
      <c r="P46" s="102">
        <f t="shared" ref="P46:S46" si="26">P26+P38+P42</f>
        <v>311504.38</v>
      </c>
      <c r="Q46" s="102">
        <f t="shared" si="26"/>
        <v>338085</v>
      </c>
      <c r="R46" s="102">
        <f t="shared" si="26"/>
        <v>311504.38</v>
      </c>
      <c r="S46" s="102">
        <f t="shared" si="26"/>
        <v>26580.62</v>
      </c>
      <c r="T46" s="10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30" customHeight="1" x14ac:dyDescent="0.25">
      <c r="A47" s="71" t="s">
        <v>26</v>
      </c>
      <c r="B47" s="72" t="s">
        <v>55</v>
      </c>
      <c r="C47" s="71" t="s">
        <v>56</v>
      </c>
      <c r="D47" s="73"/>
      <c r="E47" s="74"/>
      <c r="F47" s="75"/>
      <c r="G47" s="104"/>
      <c r="H47" s="74"/>
      <c r="I47" s="75"/>
      <c r="J47" s="104"/>
      <c r="K47" s="74"/>
      <c r="L47" s="75"/>
      <c r="M47" s="104"/>
      <c r="N47" s="74"/>
      <c r="O47" s="75"/>
      <c r="P47" s="104"/>
      <c r="Q47" s="104"/>
      <c r="R47" s="104"/>
      <c r="S47" s="104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</row>
    <row r="48" spans="1:37" ht="19.2" customHeight="1" x14ac:dyDescent="0.25">
      <c r="A48" s="78" t="s">
        <v>37</v>
      </c>
      <c r="B48" s="105" t="s">
        <v>57</v>
      </c>
      <c r="C48" s="80" t="s">
        <v>58</v>
      </c>
      <c r="D48" s="81"/>
      <c r="E48" s="82"/>
      <c r="F48" s="106">
        <v>0.22</v>
      </c>
      <c r="G48" s="84">
        <f t="shared" ref="G48:G49" si="27">E48*F48</f>
        <v>0</v>
      </c>
      <c r="H48" s="82"/>
      <c r="I48" s="106">
        <v>0.22</v>
      </c>
      <c r="J48" s="84">
        <f t="shared" ref="J48:J49" si="28">H48*I48</f>
        <v>0</v>
      </c>
      <c r="K48" s="82">
        <f>M26</f>
        <v>338085</v>
      </c>
      <c r="L48" s="106">
        <v>0.22</v>
      </c>
      <c r="M48" s="84">
        <f t="shared" ref="M48:M49" si="29">K48*L48</f>
        <v>74378.7</v>
      </c>
      <c r="N48" s="82">
        <f>P26</f>
        <v>311504.38</v>
      </c>
      <c r="O48" s="106">
        <v>0.22</v>
      </c>
      <c r="P48" s="84">
        <f>N48*O48-0.01</f>
        <v>68530.953600000008</v>
      </c>
      <c r="Q48" s="84">
        <f t="shared" ref="Q48:Q49" si="30">G48+M48</f>
        <v>74378.7</v>
      </c>
      <c r="R48" s="84">
        <f t="shared" ref="R48:R49" si="31">J48+P48</f>
        <v>68530.953600000008</v>
      </c>
      <c r="S48" s="84">
        <f t="shared" ref="S48:S49" si="32">Q48-R48</f>
        <v>5847.7463999999891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9.2" customHeight="1" x14ac:dyDescent="0.25">
      <c r="A49" s="86" t="s">
        <v>37</v>
      </c>
      <c r="B49" s="87" t="s">
        <v>59</v>
      </c>
      <c r="C49" s="80" t="s">
        <v>44</v>
      </c>
      <c r="D49" s="81"/>
      <c r="E49" s="82"/>
      <c r="F49" s="106">
        <v>0.22</v>
      </c>
      <c r="G49" s="84">
        <f t="shared" si="27"/>
        <v>0</v>
      </c>
      <c r="H49" s="82"/>
      <c r="I49" s="106">
        <v>0.22</v>
      </c>
      <c r="J49" s="84">
        <f t="shared" si="28"/>
        <v>0</v>
      </c>
      <c r="K49" s="82"/>
      <c r="L49" s="106">
        <v>0.22</v>
      </c>
      <c r="M49" s="84">
        <f t="shared" si="29"/>
        <v>0</v>
      </c>
      <c r="N49" s="82"/>
      <c r="O49" s="106">
        <v>0.22</v>
      </c>
      <c r="P49" s="84">
        <f t="shared" ref="P49" si="33">N49*O49</f>
        <v>0</v>
      </c>
      <c r="Q49" s="84">
        <f t="shared" si="30"/>
        <v>0</v>
      </c>
      <c r="R49" s="84">
        <f t="shared" si="31"/>
        <v>0</v>
      </c>
      <c r="S49" s="84">
        <f t="shared" si="32"/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8" customHeight="1" x14ac:dyDescent="0.25">
      <c r="A50" s="96" t="s">
        <v>60</v>
      </c>
      <c r="B50" s="97"/>
      <c r="C50" s="98"/>
      <c r="D50" s="99"/>
      <c r="E50" s="100"/>
      <c r="F50" s="101"/>
      <c r="G50" s="102">
        <f>SUM(G48:G49)</f>
        <v>0</v>
      </c>
      <c r="H50" s="100"/>
      <c r="I50" s="101"/>
      <c r="J50" s="102">
        <f>SUM(J48:J49)</f>
        <v>0</v>
      </c>
      <c r="K50" s="100"/>
      <c r="L50" s="101"/>
      <c r="M50" s="102">
        <f>SUM(M48:M49)</f>
        <v>74378.7</v>
      </c>
      <c r="N50" s="100"/>
      <c r="O50" s="101"/>
      <c r="P50" s="102">
        <f t="shared" ref="P50:S50" si="34">SUM(P48:P49)</f>
        <v>68530.953600000008</v>
      </c>
      <c r="Q50" s="102">
        <f t="shared" si="34"/>
        <v>74378.7</v>
      </c>
      <c r="R50" s="102">
        <f t="shared" si="34"/>
        <v>68530.953600000008</v>
      </c>
      <c r="S50" s="102">
        <f t="shared" si="34"/>
        <v>5847.7463999999891</v>
      </c>
      <c r="T50" s="103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30" customHeight="1" x14ac:dyDescent="0.25">
      <c r="A51" s="71" t="s">
        <v>26</v>
      </c>
      <c r="B51" s="72" t="s">
        <v>61</v>
      </c>
      <c r="C51" s="71" t="s">
        <v>62</v>
      </c>
      <c r="D51" s="73"/>
      <c r="E51" s="74"/>
      <c r="F51" s="75"/>
      <c r="G51" s="104"/>
      <c r="H51" s="74"/>
      <c r="I51" s="75"/>
      <c r="J51" s="104"/>
      <c r="K51" s="74"/>
      <c r="L51" s="75"/>
      <c r="M51" s="104"/>
      <c r="N51" s="74"/>
      <c r="O51" s="75"/>
      <c r="P51" s="104"/>
      <c r="Q51" s="104"/>
      <c r="R51" s="104"/>
      <c r="S51" s="104"/>
      <c r="T51" s="77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</row>
    <row r="52" spans="1:37" ht="30" customHeight="1" x14ac:dyDescent="0.25">
      <c r="A52" s="78" t="s">
        <v>37</v>
      </c>
      <c r="B52" s="105" t="s">
        <v>63</v>
      </c>
      <c r="C52" s="107" t="s">
        <v>167</v>
      </c>
      <c r="D52" s="81" t="s">
        <v>40</v>
      </c>
      <c r="E52" s="82"/>
      <c r="F52" s="83"/>
      <c r="G52" s="84">
        <f t="shared" ref="G52:G53" si="35">E52*F52</f>
        <v>0</v>
      </c>
      <c r="H52" s="82"/>
      <c r="I52" s="83"/>
      <c r="J52" s="84">
        <f t="shared" ref="J52:J53" si="36">H52*I52</f>
        <v>0</v>
      </c>
      <c r="K52" s="82">
        <v>5</v>
      </c>
      <c r="L52" s="83">
        <v>51530.239999999998</v>
      </c>
      <c r="M52" s="84">
        <f t="shared" ref="M52:M53" si="37">K52*L52</f>
        <v>257651.19999999998</v>
      </c>
      <c r="N52" s="82">
        <v>5</v>
      </c>
      <c r="O52" s="83">
        <v>51530.239999999998</v>
      </c>
      <c r="P52" s="84">
        <f t="shared" ref="P52:P53" si="38">N52*O52</f>
        <v>257651.19999999998</v>
      </c>
      <c r="Q52" s="84">
        <f t="shared" ref="Q52:Q53" si="39">G52+M52</f>
        <v>257651.19999999998</v>
      </c>
      <c r="R52" s="84">
        <f t="shared" ref="R52:R53" si="40">J52+P52</f>
        <v>257651.19999999998</v>
      </c>
      <c r="S52" s="84">
        <f t="shared" ref="S52:S53" si="41">Q52-R52</f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30" customHeight="1" x14ac:dyDescent="0.25">
      <c r="A53" s="86" t="s">
        <v>37</v>
      </c>
      <c r="B53" s="87" t="s">
        <v>64</v>
      </c>
      <c r="C53" s="107" t="s">
        <v>168</v>
      </c>
      <c r="D53" s="81" t="s">
        <v>40</v>
      </c>
      <c r="E53" s="82"/>
      <c r="F53" s="83"/>
      <c r="G53" s="84">
        <f t="shared" si="35"/>
        <v>0</v>
      </c>
      <c r="H53" s="82"/>
      <c r="I53" s="83"/>
      <c r="J53" s="84">
        <f t="shared" si="36"/>
        <v>0</v>
      </c>
      <c r="K53" s="82">
        <v>5</v>
      </c>
      <c r="L53" s="83">
        <v>18849.599999999999</v>
      </c>
      <c r="M53" s="84">
        <f t="shared" si="37"/>
        <v>94248</v>
      </c>
      <c r="N53" s="82">
        <v>5</v>
      </c>
      <c r="O53" s="83">
        <v>18849.599999999999</v>
      </c>
      <c r="P53" s="84">
        <f t="shared" si="38"/>
        <v>94248</v>
      </c>
      <c r="Q53" s="84">
        <f t="shared" si="39"/>
        <v>94248</v>
      </c>
      <c r="R53" s="84">
        <f t="shared" si="40"/>
        <v>94248</v>
      </c>
      <c r="S53" s="84">
        <f t="shared" si="41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20.399999999999999" customHeight="1" x14ac:dyDescent="0.25">
      <c r="A54" s="96" t="s">
        <v>65</v>
      </c>
      <c r="B54" s="97"/>
      <c r="C54" s="98"/>
      <c r="D54" s="99"/>
      <c r="E54" s="100"/>
      <c r="F54" s="101"/>
      <c r="G54" s="102">
        <f>SUM(G52:G53)</f>
        <v>0</v>
      </c>
      <c r="H54" s="100"/>
      <c r="I54" s="101"/>
      <c r="J54" s="102">
        <f>SUM(J52:J53)</f>
        <v>0</v>
      </c>
      <c r="K54" s="100"/>
      <c r="L54" s="101"/>
      <c r="M54" s="102">
        <f>SUM(M52:M53)</f>
        <v>351899.19999999995</v>
      </c>
      <c r="N54" s="100"/>
      <c r="O54" s="101"/>
      <c r="P54" s="102">
        <f>SUM(P52:P53)</f>
        <v>351899.19999999995</v>
      </c>
      <c r="Q54" s="102">
        <f>SUM(Q52:Q53)</f>
        <v>351899.19999999995</v>
      </c>
      <c r="R54" s="102">
        <f>SUM(R52:R53)</f>
        <v>351899.19999999995</v>
      </c>
      <c r="S54" s="102">
        <f>SUM(S52:S53)</f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43.8" customHeight="1" x14ac:dyDescent="0.25">
      <c r="A55" s="71" t="s">
        <v>26</v>
      </c>
      <c r="B55" s="72" t="s">
        <v>66</v>
      </c>
      <c r="C55" s="108" t="s">
        <v>67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</row>
    <row r="56" spans="1:37" ht="19.2" customHeight="1" x14ac:dyDescent="0.25">
      <c r="A56" s="78" t="s">
        <v>37</v>
      </c>
      <c r="B56" s="105" t="s">
        <v>68</v>
      </c>
      <c r="C56" s="107" t="s">
        <v>69</v>
      </c>
      <c r="D56" s="81" t="s">
        <v>40</v>
      </c>
      <c r="E56" s="82"/>
      <c r="F56" s="83"/>
      <c r="G56" s="84">
        <f t="shared" ref="G56:G59" si="42">E56*F56</f>
        <v>0</v>
      </c>
      <c r="H56" s="82"/>
      <c r="I56" s="83"/>
      <c r="J56" s="84">
        <f t="shared" ref="J56:J59" si="43">H56*I56</f>
        <v>0</v>
      </c>
      <c r="K56" s="82"/>
      <c r="L56" s="83"/>
      <c r="M56" s="84">
        <f t="shared" ref="M56:M59" si="44">K56*L56</f>
        <v>0</v>
      </c>
      <c r="N56" s="82"/>
      <c r="O56" s="83"/>
      <c r="P56" s="84">
        <f t="shared" ref="P56:P58" si="45">N56*O56</f>
        <v>0</v>
      </c>
      <c r="Q56" s="84">
        <f t="shared" ref="Q56:Q59" si="46">G56+M56</f>
        <v>0</v>
      </c>
      <c r="R56" s="84">
        <f t="shared" ref="R56:R59" si="47">J56+P56</f>
        <v>0</v>
      </c>
      <c r="S56" s="84">
        <f t="shared" ref="S56:S59" si="48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9.2" customHeight="1" x14ac:dyDescent="0.25">
      <c r="A57" s="86" t="s">
        <v>37</v>
      </c>
      <c r="B57" s="89" t="s">
        <v>70</v>
      </c>
      <c r="C57" s="107" t="s">
        <v>71</v>
      </c>
      <c r="D57" s="81" t="s">
        <v>40</v>
      </c>
      <c r="E57" s="82"/>
      <c r="F57" s="83"/>
      <c r="G57" s="84">
        <f t="shared" si="42"/>
        <v>0</v>
      </c>
      <c r="H57" s="82"/>
      <c r="I57" s="83"/>
      <c r="J57" s="84">
        <f t="shared" si="43"/>
        <v>0</v>
      </c>
      <c r="K57" s="92">
        <v>5</v>
      </c>
      <c r="L57" s="176">
        <f>3311.56*2.25</f>
        <v>7451.01</v>
      </c>
      <c r="M57" s="84">
        <f t="shared" si="44"/>
        <v>37255.050000000003</v>
      </c>
      <c r="N57" s="82">
        <v>5</v>
      </c>
      <c r="O57" s="83">
        <f>P57/N57</f>
        <v>8474.6380000000008</v>
      </c>
      <c r="P57" s="84">
        <v>42373.19</v>
      </c>
      <c r="Q57" s="84">
        <f t="shared" si="46"/>
        <v>37255.050000000003</v>
      </c>
      <c r="R57" s="84">
        <f t="shared" si="47"/>
        <v>42373.19</v>
      </c>
      <c r="S57" s="84">
        <f t="shared" si="48"/>
        <v>-5118.1399999999994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9.2" customHeight="1" x14ac:dyDescent="0.25">
      <c r="A58" s="86" t="s">
        <v>37</v>
      </c>
      <c r="B58" s="87" t="s">
        <v>72</v>
      </c>
      <c r="C58" s="109" t="s">
        <v>73</v>
      </c>
      <c r="D58" s="81" t="s">
        <v>40</v>
      </c>
      <c r="E58" s="82"/>
      <c r="F58" s="83"/>
      <c r="G58" s="84">
        <f t="shared" si="42"/>
        <v>0</v>
      </c>
      <c r="H58" s="82"/>
      <c r="I58" s="83"/>
      <c r="J58" s="84">
        <f t="shared" si="43"/>
        <v>0</v>
      </c>
      <c r="K58" s="178"/>
      <c r="L58" s="179"/>
      <c r="M58" s="84">
        <f t="shared" si="44"/>
        <v>0</v>
      </c>
      <c r="N58" s="82"/>
      <c r="O58" s="83"/>
      <c r="P58" s="84">
        <f t="shared" si="45"/>
        <v>0</v>
      </c>
      <c r="Q58" s="84">
        <f t="shared" si="46"/>
        <v>0</v>
      </c>
      <c r="R58" s="84">
        <f t="shared" si="47"/>
        <v>0</v>
      </c>
      <c r="S58" s="84">
        <f t="shared" si="48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45.75" customHeight="1" x14ac:dyDescent="0.25">
      <c r="A59" s="88" t="s">
        <v>37</v>
      </c>
      <c r="B59" s="87" t="s">
        <v>74</v>
      </c>
      <c r="C59" s="110" t="s">
        <v>75</v>
      </c>
      <c r="D59" s="91" t="s">
        <v>40</v>
      </c>
      <c r="E59" s="92"/>
      <c r="F59" s="93"/>
      <c r="G59" s="94">
        <f t="shared" si="42"/>
        <v>0</v>
      </c>
      <c r="H59" s="92"/>
      <c r="I59" s="93"/>
      <c r="J59" s="94">
        <f t="shared" si="43"/>
        <v>0</v>
      </c>
      <c r="K59" s="92">
        <v>5</v>
      </c>
      <c r="L59" s="176">
        <f>273.37*66+85*143.45+2079</f>
        <v>32314.67</v>
      </c>
      <c r="M59" s="94">
        <f t="shared" si="44"/>
        <v>161573.34999999998</v>
      </c>
      <c r="N59" s="92">
        <v>5</v>
      </c>
      <c r="O59" s="83">
        <f>P59/N59</f>
        <v>32314.669999999995</v>
      </c>
      <c r="P59" s="94">
        <v>161573.34999999998</v>
      </c>
      <c r="Q59" s="84">
        <f t="shared" si="46"/>
        <v>161573.34999999998</v>
      </c>
      <c r="R59" s="84">
        <f t="shared" si="47"/>
        <v>161573.34999999998</v>
      </c>
      <c r="S59" s="84">
        <f t="shared" si="48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21.6" customHeight="1" x14ac:dyDescent="0.25">
      <c r="A60" s="111" t="s">
        <v>76</v>
      </c>
      <c r="B60" s="97"/>
      <c r="C60" s="98"/>
      <c r="D60" s="99"/>
      <c r="E60" s="100"/>
      <c r="F60" s="101"/>
      <c r="G60" s="102">
        <f>SUM(G56:G59)</f>
        <v>0</v>
      </c>
      <c r="H60" s="100"/>
      <c r="I60" s="101"/>
      <c r="J60" s="102">
        <f>SUM(J56:J59)</f>
        <v>0</v>
      </c>
      <c r="K60" s="100"/>
      <c r="L60" s="101"/>
      <c r="M60" s="102">
        <f>SUM(M56:M59)</f>
        <v>198828.39999999997</v>
      </c>
      <c r="N60" s="100"/>
      <c r="O60" s="101"/>
      <c r="P60" s="102">
        <f t="shared" ref="P60:S60" si="49">SUM(P56:P59)</f>
        <v>203946.53999999998</v>
      </c>
      <c r="Q60" s="102">
        <f t="shared" si="49"/>
        <v>198828.39999999997</v>
      </c>
      <c r="R60" s="102">
        <f t="shared" si="49"/>
        <v>203946.53999999998</v>
      </c>
      <c r="S60" s="102">
        <f t="shared" si="49"/>
        <v>-5118.1399999999994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30" customHeight="1" x14ac:dyDescent="0.25">
      <c r="A61" s="71" t="s">
        <v>26</v>
      </c>
      <c r="B61" s="72" t="s">
        <v>77</v>
      </c>
      <c r="C61" s="71" t="s">
        <v>78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</row>
    <row r="62" spans="1:37" ht="30" customHeight="1" x14ac:dyDescent="0.25">
      <c r="A62" s="78" t="s">
        <v>37</v>
      </c>
      <c r="B62" s="105" t="s">
        <v>79</v>
      </c>
      <c r="C62" s="112" t="s">
        <v>80</v>
      </c>
      <c r="D62" s="81" t="s">
        <v>40</v>
      </c>
      <c r="E62" s="82"/>
      <c r="F62" s="83"/>
      <c r="G62" s="84">
        <f t="shared" ref="G62:G64" si="50">E62*F62</f>
        <v>0</v>
      </c>
      <c r="H62" s="82"/>
      <c r="I62" s="83"/>
      <c r="J62" s="84">
        <f t="shared" ref="J62:J64" si="51">H62*I62</f>
        <v>0</v>
      </c>
      <c r="K62" s="82"/>
      <c r="L62" s="83"/>
      <c r="M62" s="84">
        <f t="shared" ref="M62:M64" si="52">K62*L62</f>
        <v>0</v>
      </c>
      <c r="N62" s="82"/>
      <c r="O62" s="83"/>
      <c r="P62" s="84">
        <f t="shared" ref="P62:P64" si="53">N62*O62</f>
        <v>0</v>
      </c>
      <c r="Q62" s="84">
        <f t="shared" ref="Q62:Q64" si="54">G62+M62</f>
        <v>0</v>
      </c>
      <c r="R62" s="84">
        <f t="shared" ref="R62:R64" si="55">J62+P62</f>
        <v>0</v>
      </c>
      <c r="S62" s="84">
        <f t="shared" ref="S62:S64" si="56"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30" customHeight="1" x14ac:dyDescent="0.25">
      <c r="A63" s="86" t="s">
        <v>37</v>
      </c>
      <c r="B63" s="87" t="s">
        <v>81</v>
      </c>
      <c r="C63" s="112" t="s">
        <v>82</v>
      </c>
      <c r="D63" s="81" t="s">
        <v>40</v>
      </c>
      <c r="E63" s="82"/>
      <c r="F63" s="83"/>
      <c r="G63" s="84">
        <f t="shared" si="50"/>
        <v>0</v>
      </c>
      <c r="H63" s="82"/>
      <c r="I63" s="83"/>
      <c r="J63" s="84">
        <f t="shared" si="51"/>
        <v>0</v>
      </c>
      <c r="K63" s="82"/>
      <c r="L63" s="83"/>
      <c r="M63" s="84">
        <f t="shared" si="52"/>
        <v>0</v>
      </c>
      <c r="N63" s="82"/>
      <c r="O63" s="83"/>
      <c r="P63" s="84">
        <f t="shared" si="53"/>
        <v>0</v>
      </c>
      <c r="Q63" s="84">
        <f t="shared" si="54"/>
        <v>0</v>
      </c>
      <c r="R63" s="84">
        <f t="shared" si="55"/>
        <v>0</v>
      </c>
      <c r="S63" s="84">
        <f t="shared" si="56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30" customHeight="1" x14ac:dyDescent="0.25">
      <c r="A64" s="88" t="s">
        <v>37</v>
      </c>
      <c r="B64" s="89" t="s">
        <v>83</v>
      </c>
      <c r="C64" s="113" t="s">
        <v>84</v>
      </c>
      <c r="D64" s="91" t="s">
        <v>40</v>
      </c>
      <c r="E64" s="92"/>
      <c r="F64" s="93"/>
      <c r="G64" s="94">
        <f t="shared" si="50"/>
        <v>0</v>
      </c>
      <c r="H64" s="92"/>
      <c r="I64" s="93"/>
      <c r="J64" s="94">
        <f t="shared" si="51"/>
        <v>0</v>
      </c>
      <c r="K64" s="92"/>
      <c r="L64" s="93"/>
      <c r="M64" s="94">
        <f t="shared" si="52"/>
        <v>0</v>
      </c>
      <c r="N64" s="92"/>
      <c r="O64" s="93"/>
      <c r="P64" s="94">
        <f t="shared" si="53"/>
        <v>0</v>
      </c>
      <c r="Q64" s="84">
        <f t="shared" si="54"/>
        <v>0</v>
      </c>
      <c r="R64" s="84">
        <f t="shared" si="55"/>
        <v>0</v>
      </c>
      <c r="S64" s="84">
        <f t="shared" si="56"/>
        <v>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8.600000000000001" customHeight="1" x14ac:dyDescent="0.25">
      <c r="A65" s="96" t="s">
        <v>85</v>
      </c>
      <c r="B65" s="97"/>
      <c r="C65" s="98"/>
      <c r="D65" s="99"/>
      <c r="E65" s="100"/>
      <c r="F65" s="101"/>
      <c r="G65" s="102">
        <f>SUM(G62:G64)</f>
        <v>0</v>
      </c>
      <c r="H65" s="100"/>
      <c r="I65" s="101"/>
      <c r="J65" s="102">
        <f>SUM(J62:J64)</f>
        <v>0</v>
      </c>
      <c r="K65" s="100"/>
      <c r="L65" s="101"/>
      <c r="M65" s="102">
        <f>SUM(M62:M64)</f>
        <v>0</v>
      </c>
      <c r="N65" s="100"/>
      <c r="O65" s="101"/>
      <c r="P65" s="102">
        <f t="shared" ref="P65:S65" si="57">SUM(P62:P64)</f>
        <v>0</v>
      </c>
      <c r="Q65" s="102">
        <f t="shared" si="57"/>
        <v>0</v>
      </c>
      <c r="R65" s="102">
        <f t="shared" si="57"/>
        <v>0</v>
      </c>
      <c r="S65" s="102">
        <f t="shared" si="57"/>
        <v>0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30" customHeight="1" x14ac:dyDescent="0.25">
      <c r="A66" s="71" t="s">
        <v>26</v>
      </c>
      <c r="B66" s="72" t="s">
        <v>86</v>
      </c>
      <c r="C66" s="71" t="s">
        <v>87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</row>
    <row r="67" spans="1:37" ht="19.2" customHeight="1" x14ac:dyDescent="0.25">
      <c r="A67" s="78" t="s">
        <v>37</v>
      </c>
      <c r="B67" s="105" t="s">
        <v>88</v>
      </c>
      <c r="C67" s="112" t="s">
        <v>89</v>
      </c>
      <c r="D67" s="81" t="s">
        <v>90</v>
      </c>
      <c r="E67" s="82"/>
      <c r="F67" s="83"/>
      <c r="G67" s="84">
        <f t="shared" ref="G67:G69" si="58">E67*F67</f>
        <v>0</v>
      </c>
      <c r="H67" s="82"/>
      <c r="I67" s="83"/>
      <c r="J67" s="84">
        <f t="shared" ref="J67:J69" si="59">H67*I67</f>
        <v>0</v>
      </c>
      <c r="K67" s="82"/>
      <c r="L67" s="83"/>
      <c r="M67" s="84">
        <f t="shared" ref="M67:M69" si="60">K67*L67</f>
        <v>0</v>
      </c>
      <c r="N67" s="82"/>
      <c r="O67" s="83"/>
      <c r="P67" s="84">
        <f t="shared" ref="P67:P69" si="61">N67*O67</f>
        <v>0</v>
      </c>
      <c r="Q67" s="84">
        <f t="shared" ref="Q67:Q69" si="62">G67+M67</f>
        <v>0</v>
      </c>
      <c r="R67" s="84">
        <f t="shared" ref="R67:R69" si="63">J67+P67</f>
        <v>0</v>
      </c>
      <c r="S67" s="84">
        <f t="shared" ref="S67:S69" si="64">Q67-R67</f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9.2" customHeight="1" x14ac:dyDescent="0.25">
      <c r="A68" s="86" t="s">
        <v>37</v>
      </c>
      <c r="B68" s="87" t="s">
        <v>91</v>
      </c>
      <c r="C68" s="112" t="s">
        <v>89</v>
      </c>
      <c r="D68" s="81" t="s">
        <v>90</v>
      </c>
      <c r="E68" s="82"/>
      <c r="F68" s="83"/>
      <c r="G68" s="84">
        <f t="shared" si="58"/>
        <v>0</v>
      </c>
      <c r="H68" s="82"/>
      <c r="I68" s="83"/>
      <c r="J68" s="84">
        <f t="shared" si="59"/>
        <v>0</v>
      </c>
      <c r="K68" s="82"/>
      <c r="L68" s="83"/>
      <c r="M68" s="84">
        <f t="shared" si="60"/>
        <v>0</v>
      </c>
      <c r="N68" s="82"/>
      <c r="O68" s="83"/>
      <c r="P68" s="84">
        <f t="shared" si="61"/>
        <v>0</v>
      </c>
      <c r="Q68" s="84">
        <f t="shared" si="62"/>
        <v>0</v>
      </c>
      <c r="R68" s="84">
        <f t="shared" si="63"/>
        <v>0</v>
      </c>
      <c r="S68" s="84">
        <f t="shared" si="64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9.2" customHeight="1" x14ac:dyDescent="0.25">
      <c r="A69" s="88" t="s">
        <v>37</v>
      </c>
      <c r="B69" s="89" t="s">
        <v>92</v>
      </c>
      <c r="C69" s="113" t="s">
        <v>89</v>
      </c>
      <c r="D69" s="91" t="s">
        <v>90</v>
      </c>
      <c r="E69" s="92"/>
      <c r="F69" s="93"/>
      <c r="G69" s="94">
        <f t="shared" si="58"/>
        <v>0</v>
      </c>
      <c r="H69" s="92"/>
      <c r="I69" s="93"/>
      <c r="J69" s="94">
        <f t="shared" si="59"/>
        <v>0</v>
      </c>
      <c r="K69" s="92"/>
      <c r="L69" s="93"/>
      <c r="M69" s="94">
        <f t="shared" si="60"/>
        <v>0</v>
      </c>
      <c r="N69" s="92"/>
      <c r="O69" s="93"/>
      <c r="P69" s="94">
        <f t="shared" si="61"/>
        <v>0</v>
      </c>
      <c r="Q69" s="84">
        <f t="shared" si="62"/>
        <v>0</v>
      </c>
      <c r="R69" s="84">
        <f t="shared" si="63"/>
        <v>0</v>
      </c>
      <c r="S69" s="84">
        <f t="shared" si="64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24.6" customHeight="1" x14ac:dyDescent="0.25">
      <c r="A70" s="96" t="s">
        <v>93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0</v>
      </c>
      <c r="N70" s="100"/>
      <c r="O70" s="101"/>
      <c r="P70" s="102">
        <f t="shared" ref="P70:S70" si="65">SUM(P67:P69)</f>
        <v>0</v>
      </c>
      <c r="Q70" s="102">
        <f t="shared" si="65"/>
        <v>0</v>
      </c>
      <c r="R70" s="102">
        <f t="shared" si="65"/>
        <v>0</v>
      </c>
      <c r="S70" s="102">
        <f t="shared" si="65"/>
        <v>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42" customHeight="1" x14ac:dyDescent="0.25">
      <c r="A71" s="71" t="s">
        <v>26</v>
      </c>
      <c r="B71" s="72" t="s">
        <v>94</v>
      </c>
      <c r="C71" s="108" t="s">
        <v>95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</row>
    <row r="72" spans="1:37" ht="21" customHeight="1" x14ac:dyDescent="0.25">
      <c r="A72" s="78" t="s">
        <v>37</v>
      </c>
      <c r="B72" s="105" t="s">
        <v>96</v>
      </c>
      <c r="C72" s="112" t="s">
        <v>97</v>
      </c>
      <c r="D72" s="81" t="s">
        <v>40</v>
      </c>
      <c r="E72" s="82"/>
      <c r="F72" s="83"/>
      <c r="G72" s="84">
        <f t="shared" ref="G72:G74" si="66">E72*F72</f>
        <v>0</v>
      </c>
      <c r="H72" s="82"/>
      <c r="I72" s="83"/>
      <c r="J72" s="84">
        <f t="shared" ref="J72:J74" si="67">H72*I72</f>
        <v>0</v>
      </c>
      <c r="K72" s="82">
        <v>5</v>
      </c>
      <c r="L72" s="83">
        <f>89.63*2+420*2</f>
        <v>1019.26</v>
      </c>
      <c r="M72" s="84">
        <f t="shared" ref="M72" si="68">K72*L72</f>
        <v>5096.3</v>
      </c>
      <c r="N72" s="82">
        <v>5</v>
      </c>
      <c r="O72" s="83">
        <f>P72/N72</f>
        <v>1019.26</v>
      </c>
      <c r="P72" s="84">
        <v>5096.3</v>
      </c>
      <c r="Q72" s="84">
        <f t="shared" ref="Q72:Q74" si="69">G72+M72</f>
        <v>5096.3</v>
      </c>
      <c r="R72" s="84">
        <f t="shared" ref="R72:R74" si="70">J72+P72</f>
        <v>5096.3</v>
      </c>
      <c r="S72" s="84">
        <f t="shared" ref="S72:S74" si="71"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21.6" customHeight="1" x14ac:dyDescent="0.25">
      <c r="A73" s="86" t="s">
        <v>37</v>
      </c>
      <c r="B73" s="87" t="s">
        <v>98</v>
      </c>
      <c r="C73" s="112" t="s">
        <v>99</v>
      </c>
      <c r="D73" s="81" t="s">
        <v>40</v>
      </c>
      <c r="E73" s="82"/>
      <c r="F73" s="83"/>
      <c r="G73" s="84">
        <f t="shared" si="66"/>
        <v>0</v>
      </c>
      <c r="H73" s="82"/>
      <c r="I73" s="83"/>
      <c r="J73" s="84">
        <f t="shared" si="67"/>
        <v>0</v>
      </c>
      <c r="K73" s="82"/>
      <c r="L73" s="83"/>
      <c r="M73" s="84">
        <f t="shared" ref="M73:M74" si="72">K73*L73</f>
        <v>0</v>
      </c>
      <c r="N73" s="82"/>
      <c r="O73" s="83"/>
      <c r="P73" s="84">
        <f t="shared" ref="P73:P74" si="73">N73*O73</f>
        <v>0</v>
      </c>
      <c r="Q73" s="84">
        <f t="shared" si="69"/>
        <v>0</v>
      </c>
      <c r="R73" s="84">
        <f t="shared" si="70"/>
        <v>0</v>
      </c>
      <c r="S73" s="84">
        <f t="shared" si="71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30" customHeight="1" x14ac:dyDescent="0.25">
      <c r="A74" s="88" t="s">
        <v>37</v>
      </c>
      <c r="B74" s="89" t="s">
        <v>100</v>
      </c>
      <c r="C74" s="113" t="s">
        <v>101</v>
      </c>
      <c r="D74" s="91" t="s">
        <v>40</v>
      </c>
      <c r="E74" s="92"/>
      <c r="F74" s="93"/>
      <c r="G74" s="94">
        <f t="shared" si="66"/>
        <v>0</v>
      </c>
      <c r="H74" s="92"/>
      <c r="I74" s="93"/>
      <c r="J74" s="94">
        <f t="shared" si="67"/>
        <v>0</v>
      </c>
      <c r="K74" s="92"/>
      <c r="L74" s="93"/>
      <c r="M74" s="94">
        <f t="shared" si="72"/>
        <v>0</v>
      </c>
      <c r="N74" s="92"/>
      <c r="O74" s="93"/>
      <c r="P74" s="94">
        <f t="shared" si="73"/>
        <v>0</v>
      </c>
      <c r="Q74" s="84">
        <f t="shared" si="69"/>
        <v>0</v>
      </c>
      <c r="R74" s="84">
        <f t="shared" si="70"/>
        <v>0</v>
      </c>
      <c r="S74" s="84">
        <f t="shared" si="71"/>
        <v>0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23.4" customHeight="1" x14ac:dyDescent="0.25">
      <c r="A75" s="96" t="s">
        <v>102</v>
      </c>
      <c r="B75" s="97"/>
      <c r="C75" s="98"/>
      <c r="D75" s="99"/>
      <c r="E75" s="100"/>
      <c r="F75" s="101"/>
      <c r="G75" s="102">
        <f>SUM(G72:G74)</f>
        <v>0</v>
      </c>
      <c r="H75" s="100"/>
      <c r="I75" s="101"/>
      <c r="J75" s="102">
        <f>SUM(J72:J74)</f>
        <v>0</v>
      </c>
      <c r="K75" s="100"/>
      <c r="L75" s="101"/>
      <c r="M75" s="102">
        <f>SUM(M72:M74)</f>
        <v>5096.3</v>
      </c>
      <c r="N75" s="100"/>
      <c r="O75" s="101"/>
      <c r="P75" s="102">
        <f t="shared" ref="P75:S75" si="74">SUM(P72:P74)</f>
        <v>5096.3</v>
      </c>
      <c r="Q75" s="102">
        <f t="shared" si="74"/>
        <v>5096.3</v>
      </c>
      <c r="R75" s="102">
        <f t="shared" si="74"/>
        <v>5096.3</v>
      </c>
      <c r="S75" s="102">
        <f t="shared" si="74"/>
        <v>0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2.2" customHeight="1" x14ac:dyDescent="0.25">
      <c r="A76" s="71" t="s">
        <v>26</v>
      </c>
      <c r="B76" s="72" t="s">
        <v>103</v>
      </c>
      <c r="C76" s="108" t="s">
        <v>104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</row>
    <row r="77" spans="1:37" ht="19.8" customHeight="1" x14ac:dyDescent="0.25">
      <c r="A77" s="78" t="s">
        <v>37</v>
      </c>
      <c r="B77" s="105" t="s">
        <v>105</v>
      </c>
      <c r="C77" s="107" t="s">
        <v>106</v>
      </c>
      <c r="D77" s="81"/>
      <c r="E77" s="82"/>
      <c r="F77" s="83"/>
      <c r="G77" s="84">
        <f t="shared" ref="G77:G79" si="75">E77*F77</f>
        <v>0</v>
      </c>
      <c r="H77" s="82"/>
      <c r="I77" s="83"/>
      <c r="J77" s="84">
        <f t="shared" ref="J77:J79" si="76">H77*I77</f>
        <v>0</v>
      </c>
      <c r="K77" s="82"/>
      <c r="L77" s="83"/>
      <c r="M77" s="84">
        <f t="shared" ref="M77:M79" si="77">K77*L77</f>
        <v>0</v>
      </c>
      <c r="N77" s="82"/>
      <c r="O77" s="83"/>
      <c r="P77" s="84">
        <f t="shared" ref="P77:P79" si="78">N77*O77</f>
        <v>0</v>
      </c>
      <c r="Q77" s="84">
        <f t="shared" ref="Q77:Q79" si="79">G77+M77</f>
        <v>0</v>
      </c>
      <c r="R77" s="84">
        <f t="shared" ref="R77:R79" si="80">J77+P77</f>
        <v>0</v>
      </c>
      <c r="S77" s="84">
        <f t="shared" ref="S77:S79" si="81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30" customHeight="1" x14ac:dyDescent="0.25">
      <c r="A78" s="78" t="s">
        <v>37</v>
      </c>
      <c r="B78" s="79" t="s">
        <v>107</v>
      </c>
      <c r="C78" s="107" t="s">
        <v>108</v>
      </c>
      <c r="D78" s="81"/>
      <c r="E78" s="82"/>
      <c r="F78" s="83"/>
      <c r="G78" s="84">
        <f t="shared" si="75"/>
        <v>0</v>
      </c>
      <c r="H78" s="82"/>
      <c r="I78" s="83"/>
      <c r="J78" s="84">
        <f t="shared" si="76"/>
        <v>0</v>
      </c>
      <c r="K78" s="82"/>
      <c r="L78" s="83"/>
      <c r="M78" s="84">
        <f t="shared" si="77"/>
        <v>0</v>
      </c>
      <c r="N78" s="82"/>
      <c r="O78" s="83"/>
      <c r="P78" s="84">
        <f t="shared" si="78"/>
        <v>0</v>
      </c>
      <c r="Q78" s="84">
        <f t="shared" si="79"/>
        <v>0</v>
      </c>
      <c r="R78" s="84">
        <f t="shared" si="80"/>
        <v>0</v>
      </c>
      <c r="S78" s="84">
        <f t="shared" si="81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8" customHeight="1" x14ac:dyDescent="0.25">
      <c r="A79" s="86" t="s">
        <v>37</v>
      </c>
      <c r="B79" s="87" t="s">
        <v>109</v>
      </c>
      <c r="C79" s="107" t="s">
        <v>110</v>
      </c>
      <c r="D79" s="81"/>
      <c r="E79" s="82"/>
      <c r="F79" s="83"/>
      <c r="G79" s="84">
        <f t="shared" si="75"/>
        <v>0</v>
      </c>
      <c r="H79" s="82"/>
      <c r="I79" s="83"/>
      <c r="J79" s="84">
        <f t="shared" si="76"/>
        <v>0</v>
      </c>
      <c r="K79" s="82"/>
      <c r="L79" s="83"/>
      <c r="M79" s="84">
        <f t="shared" si="77"/>
        <v>0</v>
      </c>
      <c r="N79" s="82"/>
      <c r="O79" s="83"/>
      <c r="P79" s="84">
        <f t="shared" si="78"/>
        <v>0</v>
      </c>
      <c r="Q79" s="84">
        <f t="shared" si="79"/>
        <v>0</v>
      </c>
      <c r="R79" s="84">
        <f t="shared" si="80"/>
        <v>0</v>
      </c>
      <c r="S79" s="84">
        <f t="shared" si="81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21" customHeight="1" x14ac:dyDescent="0.25">
      <c r="A80" s="111" t="s">
        <v>111</v>
      </c>
      <c r="B80" s="114"/>
      <c r="C80" s="98"/>
      <c r="D80" s="99"/>
      <c r="E80" s="100"/>
      <c r="F80" s="101"/>
      <c r="G80" s="102">
        <f>SUM(G77:G79)</f>
        <v>0</v>
      </c>
      <c r="H80" s="100"/>
      <c r="I80" s="101"/>
      <c r="J80" s="102">
        <f>SUM(J77:J79)</f>
        <v>0</v>
      </c>
      <c r="K80" s="100"/>
      <c r="L80" s="101"/>
      <c r="M80" s="102">
        <f>SUM(M77:M79)</f>
        <v>0</v>
      </c>
      <c r="N80" s="100"/>
      <c r="O80" s="101"/>
      <c r="P80" s="102">
        <f t="shared" ref="P80:S80" si="82">SUM(P77:P79)</f>
        <v>0</v>
      </c>
      <c r="Q80" s="102">
        <f t="shared" si="82"/>
        <v>0</v>
      </c>
      <c r="R80" s="102">
        <f t="shared" si="82"/>
        <v>0</v>
      </c>
      <c r="S80" s="102">
        <f t="shared" si="82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39" customHeight="1" x14ac:dyDescent="0.25">
      <c r="A81" s="71" t="s">
        <v>26</v>
      </c>
      <c r="B81" s="115" t="s">
        <v>112</v>
      </c>
      <c r="C81" s="116" t="s">
        <v>113</v>
      </c>
      <c r="D81" s="73"/>
      <c r="E81" s="74"/>
      <c r="F81" s="75"/>
      <c r="G81" s="104"/>
      <c r="H81" s="74"/>
      <c r="I81" s="75"/>
      <c r="J81" s="104"/>
      <c r="K81" s="74"/>
      <c r="L81" s="75"/>
      <c r="M81" s="104"/>
      <c r="N81" s="74"/>
      <c r="O81" s="75"/>
      <c r="P81" s="104"/>
      <c r="Q81" s="104"/>
      <c r="R81" s="104"/>
      <c r="S81" s="104"/>
      <c r="T81" s="77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</row>
    <row r="82" spans="1:37" ht="30" customHeight="1" x14ac:dyDescent="0.25">
      <c r="A82" s="78" t="s">
        <v>37</v>
      </c>
      <c r="B82" s="117" t="s">
        <v>114</v>
      </c>
      <c r="C82" s="181" t="s">
        <v>113</v>
      </c>
      <c r="D82" s="118"/>
      <c r="E82" s="209" t="s">
        <v>46</v>
      </c>
      <c r="F82" s="210"/>
      <c r="G82" s="211"/>
      <c r="H82" s="209" t="s">
        <v>46</v>
      </c>
      <c r="I82" s="210"/>
      <c r="J82" s="211"/>
      <c r="K82" s="82"/>
      <c r="L82" s="83"/>
      <c r="M82" s="84">
        <f t="shared" ref="M82:M83" si="83">K82*L82</f>
        <v>0</v>
      </c>
      <c r="N82" s="82"/>
      <c r="O82" s="83"/>
      <c r="P82" s="84">
        <f t="shared" ref="P82:P83" si="84">N82*O82</f>
        <v>0</v>
      </c>
      <c r="Q82" s="84">
        <f t="shared" ref="Q82:Q83" si="85">G82+M82</f>
        <v>0</v>
      </c>
      <c r="R82" s="84">
        <f t="shared" ref="R82:R83" si="86">J82+P82</f>
        <v>0</v>
      </c>
      <c r="S82" s="84">
        <f t="shared" ref="S82:S83" si="87">Q82-R82</f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30" customHeight="1" x14ac:dyDescent="0.25">
      <c r="A83" s="86" t="s">
        <v>37</v>
      </c>
      <c r="B83" s="119" t="s">
        <v>115</v>
      </c>
      <c r="C83" s="181" t="s">
        <v>113</v>
      </c>
      <c r="D83" s="118"/>
      <c r="E83" s="212"/>
      <c r="F83" s="213"/>
      <c r="G83" s="214"/>
      <c r="H83" s="212"/>
      <c r="I83" s="213"/>
      <c r="J83" s="214"/>
      <c r="K83" s="82"/>
      <c r="L83" s="83"/>
      <c r="M83" s="84">
        <f t="shared" si="83"/>
        <v>0</v>
      </c>
      <c r="N83" s="82"/>
      <c r="O83" s="83"/>
      <c r="P83" s="84">
        <f t="shared" si="84"/>
        <v>0</v>
      </c>
      <c r="Q83" s="84">
        <f t="shared" si="85"/>
        <v>0</v>
      </c>
      <c r="R83" s="84">
        <f t="shared" si="86"/>
        <v>0</v>
      </c>
      <c r="S83" s="84">
        <f t="shared" si="87"/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23.4" customHeight="1" x14ac:dyDescent="0.25">
      <c r="A84" s="111" t="s">
        <v>116</v>
      </c>
      <c r="B84" s="120"/>
      <c r="C84" s="121"/>
      <c r="D84" s="99"/>
      <c r="E84" s="100"/>
      <c r="F84" s="101"/>
      <c r="G84" s="102">
        <f>SUM(G82:G83)</f>
        <v>0</v>
      </c>
      <c r="H84" s="100"/>
      <c r="I84" s="101"/>
      <c r="J84" s="102">
        <f>SUM(J82:J83)</f>
        <v>0</v>
      </c>
      <c r="K84" s="100"/>
      <c r="L84" s="101"/>
      <c r="M84" s="102">
        <f>SUM(M82:M83)</f>
        <v>0</v>
      </c>
      <c r="N84" s="100"/>
      <c r="O84" s="101"/>
      <c r="P84" s="102">
        <f t="shared" ref="P84:S84" si="88">SUM(P82:P83)</f>
        <v>0</v>
      </c>
      <c r="Q84" s="102">
        <f t="shared" si="88"/>
        <v>0</v>
      </c>
      <c r="R84" s="102">
        <f t="shared" si="88"/>
        <v>0</v>
      </c>
      <c r="S84" s="102">
        <f t="shared" si="88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30" customHeight="1" x14ac:dyDescent="0.25">
      <c r="A85" s="71" t="s">
        <v>26</v>
      </c>
      <c r="B85" s="122" t="s">
        <v>117</v>
      </c>
      <c r="C85" s="116" t="s">
        <v>118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</row>
    <row r="86" spans="1:37" ht="26.4" customHeight="1" x14ac:dyDescent="0.25">
      <c r="A86" s="86" t="s">
        <v>37</v>
      </c>
      <c r="B86" s="123" t="s">
        <v>119</v>
      </c>
      <c r="C86" s="124" t="s">
        <v>118</v>
      </c>
      <c r="D86" s="118" t="s">
        <v>120</v>
      </c>
      <c r="E86" s="215" t="s">
        <v>46</v>
      </c>
      <c r="F86" s="213"/>
      <c r="G86" s="214"/>
      <c r="H86" s="215" t="s">
        <v>46</v>
      </c>
      <c r="I86" s="213"/>
      <c r="J86" s="214"/>
      <c r="K86" s="82">
        <v>1</v>
      </c>
      <c r="L86" s="180">
        <v>30000</v>
      </c>
      <c r="M86" s="84">
        <f>K86*L86</f>
        <v>30000</v>
      </c>
      <c r="N86" s="82">
        <v>1</v>
      </c>
      <c r="O86" s="180">
        <v>29950</v>
      </c>
      <c r="P86" s="84">
        <f>N86*O86</f>
        <v>29950</v>
      </c>
      <c r="Q86" s="84">
        <f>G86+M86</f>
        <v>30000</v>
      </c>
      <c r="R86" s="84">
        <f>J86+P86</f>
        <v>29950</v>
      </c>
      <c r="S86" s="84">
        <f>Q86-R86</f>
        <v>50</v>
      </c>
      <c r="T86" s="85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1" customHeight="1" x14ac:dyDescent="0.25">
      <c r="A87" s="111" t="s">
        <v>171</v>
      </c>
      <c r="B87" s="125"/>
      <c r="C87" s="121"/>
      <c r="D87" s="99"/>
      <c r="E87" s="100"/>
      <c r="F87" s="101"/>
      <c r="G87" s="102">
        <f>SUM(G86)</f>
        <v>0</v>
      </c>
      <c r="H87" s="100"/>
      <c r="I87" s="101"/>
      <c r="J87" s="102">
        <f>SUM(J86)</f>
        <v>0</v>
      </c>
      <c r="K87" s="100"/>
      <c r="L87" s="101"/>
      <c r="M87" s="102">
        <f>SUM(M86)</f>
        <v>30000</v>
      </c>
      <c r="N87" s="100"/>
      <c r="O87" s="101"/>
      <c r="P87" s="102">
        <f t="shared" ref="P87:S87" si="89">SUM(P86)</f>
        <v>29950</v>
      </c>
      <c r="Q87" s="102">
        <f t="shared" si="89"/>
        <v>30000</v>
      </c>
      <c r="R87" s="102">
        <f t="shared" si="89"/>
        <v>29950</v>
      </c>
      <c r="S87" s="102">
        <f t="shared" si="89"/>
        <v>50</v>
      </c>
      <c r="T87" s="103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19.5" customHeight="1" x14ac:dyDescent="0.25">
      <c r="A88" s="126" t="s">
        <v>121</v>
      </c>
      <c r="B88" s="127"/>
      <c r="C88" s="128"/>
      <c r="D88" s="129"/>
      <c r="E88" s="130"/>
      <c r="F88" s="131"/>
      <c r="G88" s="132">
        <f>G46+G50+G54+G60+G65+G70+G75+G80+G84+G87</f>
        <v>0</v>
      </c>
      <c r="H88" s="130"/>
      <c r="I88" s="131"/>
      <c r="J88" s="132">
        <f>J46+J50+J54+J60+J65+J70+J75+J80+J84+J87</f>
        <v>0</v>
      </c>
      <c r="K88" s="130"/>
      <c r="L88" s="131"/>
      <c r="M88" s="132">
        <f>M46+M50+M54+M60+M65+M70+M75+M80+M84+M87</f>
        <v>998287.59999999986</v>
      </c>
      <c r="N88" s="130"/>
      <c r="O88" s="131"/>
      <c r="P88" s="132">
        <f>P46+P50+P54+P60+P65+P70+P75+P80+P84+P87</f>
        <v>970927.37360000005</v>
      </c>
      <c r="Q88" s="132">
        <f>Q46+Q50+Q54+Q60+Q65+Q70+Q75+Q80+Q84+Q87</f>
        <v>998287.59999999986</v>
      </c>
      <c r="R88" s="132">
        <f>R46+R50+R54+R60+R65+R70+R75+R80+R84+R87</f>
        <v>970927.37360000005</v>
      </c>
      <c r="S88" s="132">
        <f>S46+S50+S54+S60+S65+S70+S75+S80+S84+S87</f>
        <v>27360.226399999989</v>
      </c>
      <c r="T88" s="133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</row>
    <row r="89" spans="1:37" ht="10.199999999999999" customHeight="1" x14ac:dyDescent="0.3">
      <c r="A89" s="216"/>
      <c r="B89" s="198"/>
      <c r="C89" s="198"/>
      <c r="D89" s="135"/>
      <c r="E89" s="136"/>
      <c r="F89" s="137"/>
      <c r="G89" s="138"/>
      <c r="H89" s="136"/>
      <c r="I89" s="137"/>
      <c r="J89" s="138"/>
      <c r="K89" s="136"/>
      <c r="L89" s="137"/>
      <c r="M89" s="138"/>
      <c r="N89" s="136"/>
      <c r="O89" s="137"/>
      <c r="P89" s="138"/>
      <c r="Q89" s="138"/>
      <c r="R89" s="138"/>
      <c r="S89" s="138"/>
      <c r="T89" s="13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9.5" customHeight="1" x14ac:dyDescent="0.3">
      <c r="A90" s="197" t="s">
        <v>122</v>
      </c>
      <c r="B90" s="198"/>
      <c r="C90" s="199"/>
      <c r="D90" s="140"/>
      <c r="E90" s="141"/>
      <c r="F90" s="142"/>
      <c r="G90" s="143">
        <f>G22-G88</f>
        <v>0</v>
      </c>
      <c r="H90" s="141"/>
      <c r="I90" s="142"/>
      <c r="J90" s="143">
        <f>J22-J88</f>
        <v>0</v>
      </c>
      <c r="K90" s="144"/>
      <c r="L90" s="142"/>
      <c r="M90" s="145">
        <f>M22-M88</f>
        <v>0</v>
      </c>
      <c r="N90" s="144"/>
      <c r="O90" s="142"/>
      <c r="P90" s="145">
        <f>P22-P88</f>
        <v>27360.226399999927</v>
      </c>
      <c r="Q90" s="146">
        <f>Q22-Q88</f>
        <v>0</v>
      </c>
      <c r="R90" s="146">
        <f>R22-R88</f>
        <v>27360.226399999927</v>
      </c>
      <c r="S90" s="146">
        <f>S22-S88</f>
        <v>-27360.226399999989</v>
      </c>
      <c r="T90" s="14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5.75" customHeight="1" x14ac:dyDescent="0.3">
      <c r="A91" s="148"/>
      <c r="B91" s="149"/>
      <c r="C91" s="148"/>
      <c r="D91" s="148"/>
      <c r="E91" s="51"/>
      <c r="F91" s="148"/>
      <c r="G91" s="148"/>
      <c r="H91" s="51"/>
      <c r="I91" s="148"/>
      <c r="J91" s="148"/>
      <c r="K91" s="51"/>
      <c r="L91" s="148"/>
      <c r="M91" s="148"/>
      <c r="N91" s="51"/>
      <c r="O91" s="148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5.75" customHeight="1" x14ac:dyDescent="0.3">
      <c r="A92" s="148"/>
      <c r="B92" s="149"/>
      <c r="C92" s="148"/>
      <c r="D92" s="148"/>
      <c r="E92" s="51"/>
      <c r="F92" s="148"/>
      <c r="G92" s="148"/>
      <c r="H92" s="51"/>
      <c r="I92" s="148"/>
      <c r="J92" s="148"/>
      <c r="K92" s="51"/>
      <c r="L92" s="148"/>
      <c r="M92" s="148"/>
      <c r="N92" s="51"/>
      <c r="O92" s="148"/>
      <c r="P92" s="148"/>
      <c r="Q92" s="148"/>
      <c r="R92" s="148"/>
      <c r="S92" s="14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5.75" customHeight="1" x14ac:dyDescent="0.3">
      <c r="A93" s="148" t="s">
        <v>123</v>
      </c>
      <c r="B93" s="149"/>
      <c r="C93" s="150"/>
      <c r="D93" s="148"/>
      <c r="E93" s="151"/>
      <c r="F93" s="150"/>
      <c r="G93" s="148"/>
      <c r="H93" s="151"/>
      <c r="I93" s="150"/>
      <c r="J93" s="150"/>
      <c r="K93" s="151"/>
      <c r="L93" s="148"/>
      <c r="M93" s="148"/>
      <c r="N93" s="51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5.75" customHeight="1" x14ac:dyDescent="0.3">
      <c r="A94" s="1"/>
      <c r="B94" s="1"/>
      <c r="C94" s="152" t="s">
        <v>124</v>
      </c>
      <c r="D94" s="148"/>
      <c r="E94" s="200" t="s">
        <v>125</v>
      </c>
      <c r="F94" s="201"/>
      <c r="G94" s="148"/>
      <c r="H94" s="51"/>
      <c r="I94" s="153" t="s">
        <v>126</v>
      </c>
      <c r="J94" s="148"/>
      <c r="K94" s="51"/>
      <c r="L94" s="153"/>
      <c r="M94" s="148"/>
      <c r="N94" s="51"/>
      <c r="O94" s="153"/>
      <c r="P94" s="148"/>
      <c r="Q94" s="148"/>
      <c r="R94" s="148"/>
      <c r="S94" s="148"/>
      <c r="T94" s="14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5.75" customHeight="1" x14ac:dyDescent="0.35">
      <c r="A95" s="1"/>
      <c r="B95" s="1"/>
      <c r="C95" s="154"/>
      <c r="D95" s="155"/>
      <c r="E95" s="156"/>
      <c r="F95" s="157"/>
      <c r="G95" s="158"/>
      <c r="H95" s="156"/>
      <c r="I95" s="157"/>
      <c r="J95" s="158"/>
      <c r="K95" s="159"/>
      <c r="L95" s="157"/>
      <c r="M95" s="158"/>
      <c r="N95" s="159"/>
      <c r="O95" s="157"/>
      <c r="P95" s="158"/>
      <c r="Q95" s="158"/>
      <c r="R95" s="158"/>
      <c r="S95" s="158"/>
      <c r="T95" s="148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.75" customHeight="1" x14ac:dyDescent="0.3">
      <c r="A96" s="148"/>
      <c r="B96" s="149"/>
      <c r="C96" s="148"/>
      <c r="D96" s="148"/>
      <c r="E96" s="51"/>
      <c r="F96" s="148"/>
      <c r="G96" s="148"/>
      <c r="H96" s="51"/>
      <c r="I96" s="148"/>
      <c r="J96" s="148"/>
      <c r="K96" s="51"/>
      <c r="L96" s="148"/>
      <c r="M96" s="148"/>
      <c r="N96" s="51"/>
      <c r="O96" s="148"/>
      <c r="P96" s="148"/>
      <c r="Q96" s="148"/>
      <c r="R96" s="148"/>
      <c r="S96" s="148"/>
      <c r="T96" s="148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.75" customHeight="1" x14ac:dyDescent="0.3">
      <c r="A97" s="148"/>
      <c r="B97" s="149"/>
      <c r="C97" s="148"/>
      <c r="D97" s="148"/>
      <c r="E97" s="51"/>
      <c r="F97" s="148"/>
      <c r="G97" s="148"/>
      <c r="H97" s="51"/>
      <c r="I97" s="148"/>
      <c r="J97" s="148"/>
      <c r="K97" s="51"/>
      <c r="L97" s="148"/>
      <c r="M97" s="148"/>
      <c r="N97" s="51"/>
      <c r="O97" s="148"/>
      <c r="P97" s="148"/>
      <c r="Q97" s="148"/>
      <c r="R97" s="148"/>
      <c r="S97" s="148"/>
      <c r="T97" s="148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.75" customHeight="1" x14ac:dyDescent="0.3">
      <c r="A98" s="148"/>
      <c r="B98" s="149"/>
      <c r="C98" s="148"/>
      <c r="D98" s="148"/>
      <c r="E98" s="51"/>
      <c r="F98" s="148"/>
      <c r="G98" s="148"/>
      <c r="H98" s="51"/>
      <c r="I98" s="148"/>
      <c r="J98" s="148"/>
      <c r="K98" s="51"/>
      <c r="L98" s="148"/>
      <c r="M98" s="148"/>
      <c r="N98" s="51"/>
      <c r="O98" s="148"/>
      <c r="P98" s="148"/>
      <c r="Q98" s="148"/>
      <c r="R98" s="148"/>
      <c r="S98" s="148"/>
      <c r="T98" s="148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.75" customHeight="1" x14ac:dyDescent="0.3">
      <c r="A99" s="148"/>
      <c r="B99" s="149"/>
      <c r="C99" s="148"/>
      <c r="D99" s="148"/>
      <c r="E99" s="51"/>
      <c r="F99" s="148"/>
      <c r="G99" s="148"/>
      <c r="H99" s="51"/>
      <c r="I99" s="148"/>
      <c r="J99" s="148"/>
      <c r="K99" s="51"/>
      <c r="L99" s="148"/>
      <c r="M99" s="148"/>
      <c r="N99" s="51"/>
      <c r="O99" s="148"/>
      <c r="P99" s="148"/>
      <c r="Q99" s="148"/>
      <c r="R99" s="148"/>
      <c r="S99" s="148"/>
      <c r="T99" s="148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.75" customHeight="1" x14ac:dyDescent="0.3">
      <c r="A100" s="148"/>
      <c r="B100" s="149"/>
      <c r="C100" s="148"/>
      <c r="D100" s="148"/>
      <c r="E100" s="51"/>
      <c r="F100" s="148"/>
      <c r="G100" s="148"/>
      <c r="H100" s="51"/>
      <c r="I100" s="148"/>
      <c r="J100" s="148"/>
      <c r="K100" s="51"/>
      <c r="L100" s="148"/>
      <c r="M100" s="148"/>
      <c r="N100" s="51"/>
      <c r="O100" s="148"/>
      <c r="P100" s="148"/>
      <c r="Q100" s="148"/>
      <c r="R100" s="148"/>
      <c r="S100" s="148"/>
      <c r="T100" s="148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5.75" customHeight="1" x14ac:dyDescent="0.25"/>
    <row r="296" spans="1:37" ht="15.75" customHeight="1" x14ac:dyDescent="0.25"/>
    <row r="297" spans="1:37" ht="15.75" customHeight="1" x14ac:dyDescent="0.25"/>
    <row r="298" spans="1:37" ht="15.75" customHeight="1" x14ac:dyDescent="0.25"/>
    <row r="299" spans="1:37" ht="15.75" customHeight="1" x14ac:dyDescent="0.25"/>
    <row r="300" spans="1:37" ht="15.75" customHeight="1" x14ac:dyDescent="0.25"/>
    <row r="301" spans="1:37" ht="15.75" customHeight="1" x14ac:dyDescent="0.25"/>
    <row r="302" spans="1:37" ht="15.75" customHeight="1" x14ac:dyDescent="0.25"/>
    <row r="303" spans="1:37" ht="15.75" customHeight="1" x14ac:dyDescent="0.25"/>
    <row r="304" spans="1:37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autoFilter ref="A19:T19" xr:uid="{00000000-0009-0000-0000-000000000000}"/>
  <mergeCells count="25">
    <mergeCell ref="A90:C90"/>
    <mergeCell ref="E94:F94"/>
    <mergeCell ref="E17:G17"/>
    <mergeCell ref="H17:J17"/>
    <mergeCell ref="A23:C23"/>
    <mergeCell ref="E39:G41"/>
    <mergeCell ref="H39:J41"/>
    <mergeCell ref="E43:G45"/>
    <mergeCell ref="H43:J45"/>
    <mergeCell ref="E82:G83"/>
    <mergeCell ref="H82:J83"/>
    <mergeCell ref="E86:G86"/>
    <mergeCell ref="H86:J86"/>
    <mergeCell ref="A89:C89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1" workbookViewId="0"/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127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3">
      <c r="A2" s="160"/>
      <c r="B2" s="160"/>
      <c r="C2" s="160"/>
      <c r="D2" s="161"/>
      <c r="E2" s="160"/>
      <c r="F2" s="161"/>
      <c r="G2" s="160"/>
      <c r="H2" s="223" t="s">
        <v>128</v>
      </c>
      <c r="I2" s="189"/>
      <c r="J2" s="189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3">
      <c r="A3" s="160"/>
      <c r="B3" s="160"/>
      <c r="C3" s="160"/>
      <c r="D3" s="161"/>
      <c r="E3" s="160"/>
      <c r="F3" s="161"/>
      <c r="G3" s="160"/>
      <c r="H3" s="223" t="s">
        <v>129</v>
      </c>
      <c r="I3" s="189"/>
      <c r="J3" s="189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5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5">
      <c r="A5" s="160"/>
      <c r="B5" s="222" t="s">
        <v>130</v>
      </c>
      <c r="C5" s="189"/>
      <c r="D5" s="189"/>
      <c r="E5" s="189"/>
      <c r="F5" s="189"/>
      <c r="G5" s="189"/>
      <c r="H5" s="189"/>
      <c r="I5" s="189"/>
      <c r="J5" s="189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5">
      <c r="A6" s="160"/>
      <c r="B6" s="222" t="s">
        <v>131</v>
      </c>
      <c r="C6" s="189"/>
      <c r="D6" s="189"/>
      <c r="E6" s="189"/>
      <c r="F6" s="189"/>
      <c r="G6" s="189"/>
      <c r="H6" s="189"/>
      <c r="I6" s="189"/>
      <c r="J6" s="189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5">
      <c r="A7" s="160"/>
      <c r="B7" s="224" t="s">
        <v>132</v>
      </c>
      <c r="C7" s="189"/>
      <c r="D7" s="189"/>
      <c r="E7" s="189"/>
      <c r="F7" s="189"/>
      <c r="G7" s="189"/>
      <c r="H7" s="189"/>
      <c r="I7" s="189"/>
      <c r="J7" s="189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5">
      <c r="A8" s="160"/>
      <c r="B8" s="222" t="s">
        <v>133</v>
      </c>
      <c r="C8" s="189"/>
      <c r="D8" s="189"/>
      <c r="E8" s="189"/>
      <c r="F8" s="189"/>
      <c r="G8" s="189"/>
      <c r="H8" s="189"/>
      <c r="I8" s="189"/>
      <c r="J8" s="189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5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5">
      <c r="A10" s="164"/>
      <c r="B10" s="219" t="s">
        <v>134</v>
      </c>
      <c r="C10" s="218"/>
      <c r="D10" s="220"/>
      <c r="E10" s="221" t="s">
        <v>135</v>
      </c>
      <c r="F10" s="218"/>
      <c r="G10" s="218"/>
      <c r="H10" s="218"/>
      <c r="I10" s="218"/>
      <c r="J10" s="220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5">
      <c r="A11" s="165" t="s">
        <v>136</v>
      </c>
      <c r="B11" s="165" t="s">
        <v>137</v>
      </c>
      <c r="C11" s="165" t="s">
        <v>5</v>
      </c>
      <c r="D11" s="166" t="s">
        <v>138</v>
      </c>
      <c r="E11" s="165" t="s">
        <v>139</v>
      </c>
      <c r="F11" s="166" t="s">
        <v>138</v>
      </c>
      <c r="G11" s="165" t="s">
        <v>140</v>
      </c>
      <c r="H11" s="165" t="s">
        <v>141</v>
      </c>
      <c r="I11" s="165" t="s">
        <v>142</v>
      </c>
      <c r="J11" s="165" t="s">
        <v>143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5">
      <c r="A12" s="167"/>
      <c r="B12" s="167" t="s">
        <v>35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5">
      <c r="A13" s="167"/>
      <c r="B13" s="167" t="s">
        <v>57</v>
      </c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5">
      <c r="A14" s="167"/>
      <c r="B14" s="167" t="s">
        <v>59</v>
      </c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25">
      <c r="A15" s="167"/>
      <c r="B15" s="167" t="s">
        <v>63</v>
      </c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25">
      <c r="A16" s="167"/>
      <c r="B16" s="167" t="s">
        <v>68</v>
      </c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25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3">
      <c r="A18" s="170"/>
      <c r="B18" s="217" t="s">
        <v>144</v>
      </c>
      <c r="C18" s="218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25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25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25">
      <c r="A21" s="164"/>
      <c r="B21" s="219" t="s">
        <v>145</v>
      </c>
      <c r="C21" s="218"/>
      <c r="D21" s="220"/>
      <c r="E21" s="221" t="s">
        <v>135</v>
      </c>
      <c r="F21" s="218"/>
      <c r="G21" s="218"/>
      <c r="H21" s="218"/>
      <c r="I21" s="218"/>
      <c r="J21" s="220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61.5" customHeight="1" x14ac:dyDescent="0.25">
      <c r="A22" s="165" t="s">
        <v>136</v>
      </c>
      <c r="B22" s="165" t="s">
        <v>137</v>
      </c>
      <c r="C22" s="165" t="s">
        <v>5</v>
      </c>
      <c r="D22" s="166" t="s">
        <v>138</v>
      </c>
      <c r="E22" s="165" t="s">
        <v>139</v>
      </c>
      <c r="F22" s="166" t="s">
        <v>138</v>
      </c>
      <c r="G22" s="165" t="s">
        <v>140</v>
      </c>
      <c r="H22" s="165" t="s">
        <v>141</v>
      </c>
      <c r="I22" s="165" t="s">
        <v>142</v>
      </c>
      <c r="J22" s="165" t="s">
        <v>143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5" customHeight="1" x14ac:dyDescent="0.25">
      <c r="A23" s="167"/>
      <c r="B23" s="167" t="s">
        <v>35</v>
      </c>
      <c r="C23" s="168"/>
      <c r="D23" s="169"/>
      <c r="E23" s="168"/>
      <c r="F23" s="169"/>
      <c r="G23" s="168"/>
      <c r="H23" s="168"/>
      <c r="I23" s="169"/>
      <c r="J23" s="168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ht="15" customHeight="1" x14ac:dyDescent="0.25">
      <c r="A24" s="167"/>
      <c r="B24" s="167" t="s">
        <v>57</v>
      </c>
      <c r="C24" s="168"/>
      <c r="D24" s="169"/>
      <c r="E24" s="168"/>
      <c r="F24" s="169"/>
      <c r="G24" s="168"/>
      <c r="H24" s="168"/>
      <c r="I24" s="169"/>
      <c r="J24" s="168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ht="15" customHeight="1" x14ac:dyDescent="0.25">
      <c r="A25" s="167"/>
      <c r="B25" s="167" t="s">
        <v>59</v>
      </c>
      <c r="C25" s="168"/>
      <c r="D25" s="169"/>
      <c r="E25" s="168"/>
      <c r="F25" s="169"/>
      <c r="G25" s="168"/>
      <c r="H25" s="168"/>
      <c r="I25" s="169"/>
      <c r="J25" s="168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15" customHeight="1" x14ac:dyDescent="0.25">
      <c r="A26" s="167"/>
      <c r="B26" s="167" t="s">
        <v>63</v>
      </c>
      <c r="C26" s="168"/>
      <c r="D26" s="169"/>
      <c r="E26" s="168"/>
      <c r="F26" s="169"/>
      <c r="G26" s="168"/>
      <c r="H26" s="168"/>
      <c r="I26" s="169"/>
      <c r="J26" s="168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15" customHeight="1" x14ac:dyDescent="0.25">
      <c r="A27" s="167"/>
      <c r="B27" s="167" t="s">
        <v>68</v>
      </c>
      <c r="C27" s="168"/>
      <c r="D27" s="169"/>
      <c r="E27" s="168"/>
      <c r="F27" s="169"/>
      <c r="G27" s="168"/>
      <c r="H27" s="168"/>
      <c r="I27" s="169"/>
      <c r="J27" s="168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15" customHeight="1" x14ac:dyDescent="0.25">
      <c r="A28" s="167"/>
      <c r="B28" s="167"/>
      <c r="C28" s="168"/>
      <c r="D28" s="169"/>
      <c r="E28" s="168"/>
      <c r="F28" s="169"/>
      <c r="G28" s="168"/>
      <c r="H28" s="168"/>
      <c r="I28" s="169"/>
      <c r="J28" s="168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15" customHeight="1" x14ac:dyDescent="0.3">
      <c r="A29" s="170"/>
      <c r="B29" s="217" t="s">
        <v>144</v>
      </c>
      <c r="C29" s="218"/>
      <c r="D29" s="171">
        <f>SUM(D23:D28)</f>
        <v>0</v>
      </c>
      <c r="E29" s="172"/>
      <c r="F29" s="171">
        <f>SUM(F23:F28)</f>
        <v>0</v>
      </c>
      <c r="G29" s="172"/>
      <c r="H29" s="172"/>
      <c r="I29" s="171">
        <f>SUM(I23:I28)</f>
        <v>0</v>
      </c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spans="1:26" ht="14.25" customHeight="1" x14ac:dyDescent="0.25">
      <c r="A30" s="160"/>
      <c r="B30" s="160"/>
      <c r="C30" s="160"/>
      <c r="D30" s="161"/>
      <c r="E30" s="160"/>
      <c r="F30" s="161"/>
      <c r="G30" s="160"/>
      <c r="H30" s="160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14.25" customHeight="1" x14ac:dyDescent="0.3">
      <c r="A31" s="174"/>
      <c r="B31" s="174" t="s">
        <v>146</v>
      </c>
      <c r="C31" s="174"/>
      <c r="D31" s="175"/>
      <c r="E31" s="174"/>
      <c r="F31" s="175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</row>
    <row r="32" spans="1:26" ht="14.25" customHeight="1" x14ac:dyDescent="0.25">
      <c r="A32" s="160"/>
      <c r="B32" s="160"/>
      <c r="C32" s="160"/>
      <c r="D32" s="161"/>
      <c r="E32" s="160"/>
      <c r="F32" s="161"/>
      <c r="G32" s="160"/>
      <c r="H32" s="16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14.25" customHeight="1" x14ac:dyDescent="0.25">
      <c r="A33" s="160"/>
      <c r="B33" s="160"/>
      <c r="C33" s="160"/>
      <c r="D33" s="161"/>
      <c r="E33" s="160"/>
      <c r="F33" s="161"/>
      <c r="G33" s="160"/>
      <c r="H33" s="160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ht="14.25" customHeight="1" x14ac:dyDescent="0.25">
      <c r="A34" s="160"/>
      <c r="B34" s="160"/>
      <c r="C34" s="160"/>
      <c r="D34" s="161"/>
      <c r="E34" s="160"/>
      <c r="F34" s="161"/>
      <c r="G34" s="160"/>
      <c r="H34" s="160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25" customHeight="1" x14ac:dyDescent="0.25">
      <c r="A35" s="160"/>
      <c r="B35" s="160"/>
      <c r="C35" s="160"/>
      <c r="D35" s="161"/>
      <c r="E35" s="160"/>
      <c r="F35" s="161"/>
      <c r="G35" s="160"/>
      <c r="H35" s="16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4.25" customHeight="1" x14ac:dyDescent="0.25">
      <c r="A36" s="160"/>
      <c r="B36" s="160"/>
      <c r="C36" s="160"/>
      <c r="D36" s="161"/>
      <c r="E36" s="160"/>
      <c r="F36" s="161"/>
      <c r="G36" s="160"/>
      <c r="H36" s="16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14.25" customHeight="1" x14ac:dyDescent="0.25">
      <c r="A37" s="160"/>
      <c r="B37" s="160"/>
      <c r="C37" s="160"/>
      <c r="D37" s="161"/>
      <c r="E37" s="160"/>
      <c r="F37" s="161"/>
      <c r="G37" s="160"/>
      <c r="H37" s="160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14.25" customHeight="1" x14ac:dyDescent="0.25">
      <c r="A38" s="160"/>
      <c r="B38" s="160"/>
      <c r="C38" s="160"/>
      <c r="D38" s="161"/>
      <c r="E38" s="160"/>
      <c r="F38" s="161"/>
      <c r="G38" s="160"/>
      <c r="H38" s="16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14.25" customHeight="1" x14ac:dyDescent="0.25">
      <c r="A39" s="160"/>
      <c r="B39" s="160"/>
      <c r="C39" s="160"/>
      <c r="D39" s="161"/>
      <c r="E39" s="160"/>
      <c r="F39" s="161"/>
      <c r="G39" s="160"/>
      <c r="H39" s="160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14.25" customHeight="1" x14ac:dyDescent="0.25">
      <c r="A40" s="160"/>
      <c r="B40" s="160"/>
      <c r="C40" s="160"/>
      <c r="D40" s="161"/>
      <c r="E40" s="160"/>
      <c r="F40" s="161"/>
      <c r="G40" s="160"/>
      <c r="H40" s="16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14.25" customHeight="1" x14ac:dyDescent="0.25">
      <c r="A41" s="160"/>
      <c r="B41" s="160"/>
      <c r="C41" s="160"/>
      <c r="D41" s="161"/>
      <c r="E41" s="160"/>
      <c r="F41" s="161"/>
      <c r="G41" s="160"/>
      <c r="H41" s="16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 x14ac:dyDescent="0.25">
      <c r="A42" s="160"/>
      <c r="B42" s="160"/>
      <c r="C42" s="160"/>
      <c r="D42" s="161"/>
      <c r="E42" s="160"/>
      <c r="F42" s="161"/>
      <c r="G42" s="160"/>
      <c r="H42" s="16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 x14ac:dyDescent="0.25">
      <c r="A43" s="160"/>
      <c r="B43" s="160"/>
      <c r="C43" s="160"/>
      <c r="D43" s="161"/>
      <c r="E43" s="160"/>
      <c r="F43" s="161"/>
      <c r="G43" s="160"/>
      <c r="H43" s="16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 x14ac:dyDescent="0.25">
      <c r="A44" s="160"/>
      <c r="B44" s="160"/>
      <c r="C44" s="160"/>
      <c r="D44" s="161"/>
      <c r="E44" s="160"/>
      <c r="F44" s="161"/>
      <c r="G44" s="160"/>
      <c r="H44" s="16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 x14ac:dyDescent="0.25">
      <c r="A45" s="160"/>
      <c r="B45" s="160"/>
      <c r="C45" s="160"/>
      <c r="D45" s="161"/>
      <c r="E45" s="160"/>
      <c r="F45" s="161"/>
      <c r="G45" s="160"/>
      <c r="H45" s="16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 x14ac:dyDescent="0.25">
      <c r="A46" s="160"/>
      <c r="B46" s="160"/>
      <c r="C46" s="160"/>
      <c r="D46" s="161"/>
      <c r="E46" s="160"/>
      <c r="F46" s="161"/>
      <c r="G46" s="160"/>
      <c r="H46" s="160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 x14ac:dyDescent="0.25">
      <c r="A47" s="160"/>
      <c r="B47" s="160"/>
      <c r="C47" s="160"/>
      <c r="D47" s="161"/>
      <c r="E47" s="160"/>
      <c r="F47" s="161"/>
      <c r="G47" s="160"/>
      <c r="H47" s="16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 x14ac:dyDescent="0.25">
      <c r="A48" s="160"/>
      <c r="B48" s="160"/>
      <c r="C48" s="160"/>
      <c r="D48" s="161"/>
      <c r="E48" s="160"/>
      <c r="F48" s="161"/>
      <c r="G48" s="160"/>
      <c r="H48" s="160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 x14ac:dyDescent="0.25">
      <c r="A49" s="160"/>
      <c r="B49" s="160"/>
      <c r="C49" s="160"/>
      <c r="D49" s="161"/>
      <c r="E49" s="160"/>
      <c r="F49" s="161"/>
      <c r="G49" s="160"/>
      <c r="H49" s="160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 x14ac:dyDescent="0.25">
      <c r="A50" s="160"/>
      <c r="B50" s="160"/>
      <c r="C50" s="160"/>
      <c r="D50" s="161"/>
      <c r="E50" s="160"/>
      <c r="F50" s="161"/>
      <c r="G50" s="160"/>
      <c r="H50" s="16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 x14ac:dyDescent="0.25">
      <c r="A51" s="160"/>
      <c r="B51" s="160"/>
      <c r="C51" s="160"/>
      <c r="D51" s="161"/>
      <c r="E51" s="160"/>
      <c r="F51" s="161"/>
      <c r="G51" s="160"/>
      <c r="H51" s="160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 x14ac:dyDescent="0.25">
      <c r="A52" s="160"/>
      <c r="B52" s="160"/>
      <c r="C52" s="160"/>
      <c r="D52" s="161"/>
      <c r="E52" s="160"/>
      <c r="F52" s="161"/>
      <c r="G52" s="160"/>
      <c r="H52" s="160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 x14ac:dyDescent="0.25">
      <c r="A53" s="160"/>
      <c r="B53" s="160"/>
      <c r="C53" s="160"/>
      <c r="D53" s="161"/>
      <c r="E53" s="160"/>
      <c r="F53" s="161"/>
      <c r="G53" s="160"/>
      <c r="H53" s="16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 x14ac:dyDescent="0.25">
      <c r="A54" s="160"/>
      <c r="B54" s="160"/>
      <c r="C54" s="160"/>
      <c r="D54" s="161"/>
      <c r="E54" s="160"/>
      <c r="F54" s="161"/>
      <c r="G54" s="160"/>
      <c r="H54" s="160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 x14ac:dyDescent="0.25">
      <c r="A55" s="160"/>
      <c r="B55" s="160"/>
      <c r="C55" s="160"/>
      <c r="D55" s="161"/>
      <c r="E55" s="160"/>
      <c r="F55" s="161"/>
      <c r="G55" s="160"/>
      <c r="H55" s="160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 x14ac:dyDescent="0.25">
      <c r="A56" s="160"/>
      <c r="B56" s="160"/>
      <c r="C56" s="160"/>
      <c r="D56" s="161"/>
      <c r="E56" s="160"/>
      <c r="F56" s="161"/>
      <c r="G56" s="160"/>
      <c r="H56" s="160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 x14ac:dyDescent="0.25">
      <c r="A57" s="160"/>
      <c r="B57" s="160"/>
      <c r="C57" s="160"/>
      <c r="D57" s="161"/>
      <c r="E57" s="160"/>
      <c r="F57" s="161"/>
      <c r="G57" s="160"/>
      <c r="H57" s="160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 x14ac:dyDescent="0.25">
      <c r="A58" s="160"/>
      <c r="B58" s="160"/>
      <c r="C58" s="160"/>
      <c r="D58" s="161"/>
      <c r="E58" s="160"/>
      <c r="F58" s="161"/>
      <c r="G58" s="160"/>
      <c r="H58" s="160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 x14ac:dyDescent="0.25">
      <c r="A59" s="160"/>
      <c r="B59" s="160"/>
      <c r="C59" s="160"/>
      <c r="D59" s="161"/>
      <c r="E59" s="160"/>
      <c r="F59" s="161"/>
      <c r="G59" s="160"/>
      <c r="H59" s="160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 x14ac:dyDescent="0.25">
      <c r="A60" s="160"/>
      <c r="B60" s="160"/>
      <c r="C60" s="160"/>
      <c r="D60" s="161"/>
      <c r="E60" s="160"/>
      <c r="F60" s="161"/>
      <c r="G60" s="160"/>
      <c r="H60" s="16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 x14ac:dyDescent="0.25">
      <c r="A61" s="160"/>
      <c r="B61" s="160"/>
      <c r="C61" s="160"/>
      <c r="D61" s="161"/>
      <c r="E61" s="160"/>
      <c r="F61" s="161"/>
      <c r="G61" s="160"/>
      <c r="H61" s="16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 x14ac:dyDescent="0.25">
      <c r="A62" s="160"/>
      <c r="B62" s="160"/>
      <c r="C62" s="160"/>
      <c r="D62" s="161"/>
      <c r="E62" s="160"/>
      <c r="F62" s="161"/>
      <c r="G62" s="160"/>
      <c r="H62" s="16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 x14ac:dyDescent="0.25">
      <c r="A63" s="160"/>
      <c r="B63" s="160"/>
      <c r="C63" s="160"/>
      <c r="D63" s="161"/>
      <c r="E63" s="160"/>
      <c r="F63" s="161"/>
      <c r="G63" s="160"/>
      <c r="H63" s="16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 x14ac:dyDescent="0.25">
      <c r="A64" s="160"/>
      <c r="B64" s="160"/>
      <c r="C64" s="160"/>
      <c r="D64" s="161"/>
      <c r="E64" s="160"/>
      <c r="F64" s="161"/>
      <c r="G64" s="160"/>
      <c r="H64" s="16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 x14ac:dyDescent="0.25">
      <c r="A65" s="160"/>
      <c r="B65" s="160"/>
      <c r="C65" s="160"/>
      <c r="D65" s="161"/>
      <c r="E65" s="160"/>
      <c r="F65" s="161"/>
      <c r="G65" s="160"/>
      <c r="H65" s="16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 x14ac:dyDescent="0.25">
      <c r="A66" s="160"/>
      <c r="B66" s="160"/>
      <c r="C66" s="160"/>
      <c r="D66" s="161"/>
      <c r="E66" s="160"/>
      <c r="F66" s="161"/>
      <c r="G66" s="160"/>
      <c r="H66" s="160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 x14ac:dyDescent="0.25">
      <c r="A67" s="160"/>
      <c r="B67" s="160"/>
      <c r="C67" s="160"/>
      <c r="D67" s="161"/>
      <c r="E67" s="160"/>
      <c r="F67" s="161"/>
      <c r="G67" s="160"/>
      <c r="H67" s="160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 x14ac:dyDescent="0.25">
      <c r="A68" s="160"/>
      <c r="B68" s="160"/>
      <c r="C68" s="160"/>
      <c r="D68" s="161"/>
      <c r="E68" s="160"/>
      <c r="F68" s="161"/>
      <c r="G68" s="160"/>
      <c r="H68" s="160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 x14ac:dyDescent="0.25">
      <c r="A69" s="160"/>
      <c r="B69" s="160"/>
      <c r="C69" s="160"/>
      <c r="D69" s="161"/>
      <c r="E69" s="160"/>
      <c r="F69" s="161"/>
      <c r="G69" s="160"/>
      <c r="H69" s="16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 x14ac:dyDescent="0.25">
      <c r="A70" s="160"/>
      <c r="B70" s="160"/>
      <c r="C70" s="160"/>
      <c r="D70" s="161"/>
      <c r="E70" s="160"/>
      <c r="F70" s="161"/>
      <c r="G70" s="160"/>
      <c r="H70" s="16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 x14ac:dyDescent="0.25">
      <c r="A71" s="160"/>
      <c r="B71" s="160"/>
      <c r="C71" s="160"/>
      <c r="D71" s="161"/>
      <c r="E71" s="160"/>
      <c r="F71" s="161"/>
      <c r="G71" s="160"/>
      <c r="H71" s="16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 x14ac:dyDescent="0.25">
      <c r="A72" s="160"/>
      <c r="B72" s="160"/>
      <c r="C72" s="160"/>
      <c r="D72" s="161"/>
      <c r="E72" s="160"/>
      <c r="F72" s="161"/>
      <c r="G72" s="160"/>
      <c r="H72" s="16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 x14ac:dyDescent="0.25">
      <c r="A73" s="160"/>
      <c r="B73" s="160"/>
      <c r="C73" s="160"/>
      <c r="D73" s="161"/>
      <c r="E73" s="160"/>
      <c r="F73" s="161"/>
      <c r="G73" s="160"/>
      <c r="H73" s="16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 x14ac:dyDescent="0.25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25">
      <c r="A75" s="160"/>
      <c r="B75" s="160"/>
      <c r="C75" s="160"/>
      <c r="D75" s="161"/>
      <c r="E75" s="160"/>
      <c r="F75" s="161"/>
      <c r="G75" s="160"/>
      <c r="H75" s="160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 x14ac:dyDescent="0.25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25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25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5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5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5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5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5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5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5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5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5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5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5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5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5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5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5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5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5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5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5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5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5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5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5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5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5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5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5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5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5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5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5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5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5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5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5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5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5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5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5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5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5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5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5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5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5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5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5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5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5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5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5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5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5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5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5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5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5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5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5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5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5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5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5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5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5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5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5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5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5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5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5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5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5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5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5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5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5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5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5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5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5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5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5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5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5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5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5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5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5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5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5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5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5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5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5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5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5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5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5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5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5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5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5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5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5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5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5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5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5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5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5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5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5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5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5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5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5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5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5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5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5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5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5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5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5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5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5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5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5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5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5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5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5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5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5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5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5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5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5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5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5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5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5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5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5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5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5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5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5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5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5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5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5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Tatiyana</dc:creator>
  <cp:lastModifiedBy>Tatiyana</cp:lastModifiedBy>
  <cp:lastPrinted>2021-01-06T07:51:16Z</cp:lastPrinted>
  <dcterms:created xsi:type="dcterms:W3CDTF">2020-12-22T11:54:07Z</dcterms:created>
  <dcterms:modified xsi:type="dcterms:W3CDTF">2021-01-13T10:53:05Z</dcterms:modified>
</cp:coreProperties>
</file>