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 Бобылев\Desktop\МОЕ\тимчасове мовлення\гранти\культурний фонд\звіт\звіт_завантажуємо\"/>
    </mc:Choice>
  </mc:AlternateContent>
  <bookViews>
    <workbookView xWindow="0" yWindow="0" windowWidth="28800" windowHeight="12435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52511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F142" i="2" l="1"/>
  <c r="I144" i="2" s="1"/>
  <c r="F139" i="2"/>
  <c r="I141" i="2" s="1"/>
  <c r="F135" i="2"/>
  <c r="I138" i="2" s="1"/>
  <c r="F132" i="2"/>
  <c r="I134" i="2" s="1"/>
  <c r="F129" i="2"/>
  <c r="I130" i="2" s="1"/>
  <c r="F126" i="2"/>
  <c r="I127" i="2" s="1"/>
  <c r="F123" i="2"/>
  <c r="I125" i="2" s="1"/>
  <c r="F120" i="2"/>
  <c r="I122" i="2" s="1"/>
  <c r="F117" i="2"/>
  <c r="I119" i="2" s="1"/>
  <c r="I116" i="2"/>
  <c r="I115" i="2"/>
  <c r="F111" i="2"/>
  <c r="I113" i="2" s="1"/>
  <c r="F108" i="2"/>
  <c r="I110" i="2" s="1"/>
  <c r="F105" i="2"/>
  <c r="I107" i="2" s="1"/>
  <c r="F101" i="2"/>
  <c r="I103" i="2" s="1"/>
  <c r="F98" i="2"/>
  <c r="I99" i="2" s="1"/>
  <c r="F95" i="2"/>
  <c r="I96" i="2" s="1"/>
  <c r="F92" i="2"/>
  <c r="I93" i="2" s="1"/>
  <c r="F89" i="2"/>
  <c r="I90" i="2" s="1"/>
  <c r="F86" i="2"/>
  <c r="I87" i="2" s="1"/>
  <c r="F83" i="2"/>
  <c r="I84" i="2" s="1"/>
  <c r="I82" i="2"/>
  <c r="I81" i="2"/>
  <c r="F77" i="2"/>
  <c r="I79" i="2" s="1"/>
  <c r="F74" i="2"/>
  <c r="I76" i="2" s="1"/>
  <c r="F71" i="2"/>
  <c r="I73" i="2" s="1"/>
  <c r="F67" i="2"/>
  <c r="F64" i="2"/>
  <c r="I66" i="2" s="1"/>
  <c r="F61" i="2"/>
  <c r="I63" i="2" s="1"/>
  <c r="F58" i="2"/>
  <c r="I59" i="2" s="1"/>
  <c r="F55" i="2"/>
  <c r="F52" i="2"/>
  <c r="F49" i="2"/>
  <c r="I50" i="2" s="1"/>
  <c r="I48" i="2"/>
  <c r="I47" i="2"/>
  <c r="F43" i="2"/>
  <c r="I45" i="2" s="1"/>
  <c r="D36" i="2"/>
  <c r="F36" i="2" s="1"/>
  <c r="F40" i="2"/>
  <c r="I42" i="2" s="1"/>
  <c r="D33" i="2"/>
  <c r="F33" i="2" s="1"/>
  <c r="I35" i="2" s="1"/>
  <c r="D30" i="2"/>
  <c r="F30" i="2" s="1"/>
  <c r="F27" i="2"/>
  <c r="I29" i="2" s="1"/>
  <c r="D24" i="2"/>
  <c r="F24" i="2" s="1"/>
  <c r="D21" i="2"/>
  <c r="F21" i="2" s="1"/>
  <c r="D18" i="2"/>
  <c r="F18" i="2" s="1"/>
  <c r="D15" i="2"/>
  <c r="D12" i="2"/>
  <c r="F12" i="2" s="1"/>
  <c r="I14" i="2" s="1"/>
  <c r="I17" i="2"/>
  <c r="I16" i="2"/>
  <c r="O21" i="1"/>
  <c r="I51" i="2" l="1"/>
  <c r="I137" i="2"/>
  <c r="I140" i="2"/>
  <c r="I128" i="2"/>
  <c r="I78" i="2"/>
  <c r="I131" i="2"/>
  <c r="I91" i="2"/>
  <c r="I143" i="2"/>
  <c r="I118" i="2"/>
  <c r="I112" i="2"/>
  <c r="I121" i="2"/>
  <c r="I124" i="2"/>
  <c r="I133" i="2"/>
  <c r="I94" i="2"/>
  <c r="I97" i="2"/>
  <c r="I85" i="2"/>
  <c r="I60" i="2"/>
  <c r="I88" i="2"/>
  <c r="F166" i="2"/>
  <c r="I104" i="2"/>
  <c r="I100" i="2"/>
  <c r="I109" i="2"/>
  <c r="I106" i="2"/>
  <c r="D166" i="2"/>
  <c r="I28" i="2"/>
  <c r="I75" i="2"/>
  <c r="I56" i="2"/>
  <c r="I57" i="2"/>
  <c r="I69" i="2"/>
  <c r="I70" i="2"/>
  <c r="I53" i="2"/>
  <c r="I54" i="2"/>
  <c r="I13" i="2"/>
  <c r="I44" i="2"/>
  <c r="I62" i="2"/>
  <c r="I65" i="2"/>
  <c r="I72" i="2"/>
  <c r="I23" i="2"/>
  <c r="I22" i="2"/>
  <c r="I20" i="2"/>
  <c r="I19" i="2"/>
  <c r="I25" i="2"/>
  <c r="I26" i="2"/>
  <c r="I32" i="2"/>
  <c r="I31" i="2"/>
  <c r="I41" i="2"/>
  <c r="I39" i="2"/>
  <c r="I38" i="2"/>
  <c r="I34" i="2"/>
  <c r="P21" i="1"/>
  <c r="P101" i="1"/>
  <c r="R101" i="1" s="1"/>
  <c r="M101" i="1"/>
  <c r="Q101" i="1" s="1"/>
  <c r="P104" i="1"/>
  <c r="R104" i="1" s="1"/>
  <c r="M104" i="1"/>
  <c r="Q104" i="1" s="1"/>
  <c r="P108" i="1"/>
  <c r="R108" i="1" s="1"/>
  <c r="M108" i="1"/>
  <c r="Q108" i="1" s="1"/>
  <c r="P107" i="1"/>
  <c r="R107" i="1" s="1"/>
  <c r="M107" i="1"/>
  <c r="Q107" i="1" s="1"/>
  <c r="P106" i="1"/>
  <c r="R106" i="1" s="1"/>
  <c r="M106" i="1"/>
  <c r="Q106" i="1" s="1"/>
  <c r="P105" i="1"/>
  <c r="R105" i="1" s="1"/>
  <c r="M105" i="1"/>
  <c r="Q105" i="1" s="1"/>
  <c r="P102" i="1"/>
  <c r="R102" i="1" s="1"/>
  <c r="M102" i="1"/>
  <c r="Q102" i="1" s="1"/>
  <c r="P100" i="1"/>
  <c r="R100" i="1" s="1"/>
  <c r="M100" i="1"/>
  <c r="Q100" i="1" s="1"/>
  <c r="P99" i="1"/>
  <c r="R99" i="1" s="1"/>
  <c r="M99" i="1"/>
  <c r="Q99" i="1" s="1"/>
  <c r="M21" i="1"/>
  <c r="P103" i="1"/>
  <c r="R103" i="1" s="1"/>
  <c r="M103" i="1"/>
  <c r="Q103" i="1" s="1"/>
  <c r="P61" i="1"/>
  <c r="M61" i="1"/>
  <c r="J61" i="1"/>
  <c r="G61" i="1"/>
  <c r="P60" i="1"/>
  <c r="M60" i="1"/>
  <c r="J60" i="1"/>
  <c r="G60" i="1"/>
  <c r="P62" i="1"/>
  <c r="M62" i="1"/>
  <c r="J62" i="1"/>
  <c r="G62" i="1"/>
  <c r="P37" i="1"/>
  <c r="R37" i="1" s="1"/>
  <c r="M37" i="1"/>
  <c r="Q37" i="1" s="1"/>
  <c r="J37" i="1"/>
  <c r="G37" i="1"/>
  <c r="P40" i="1"/>
  <c r="M40" i="1"/>
  <c r="J40" i="1"/>
  <c r="G40" i="1"/>
  <c r="P47" i="1"/>
  <c r="M47" i="1"/>
  <c r="J47" i="1"/>
  <c r="G47" i="1"/>
  <c r="P28" i="1"/>
  <c r="M28" i="1"/>
  <c r="J28" i="1"/>
  <c r="G28" i="1"/>
  <c r="P45" i="1"/>
  <c r="M45" i="1"/>
  <c r="J45" i="1"/>
  <c r="G45" i="1"/>
  <c r="P44" i="1"/>
  <c r="M44" i="1"/>
  <c r="J44" i="1"/>
  <c r="G44" i="1"/>
  <c r="P43" i="1"/>
  <c r="M43" i="1"/>
  <c r="J43" i="1"/>
  <c r="G43" i="1"/>
  <c r="P33" i="1"/>
  <c r="M33" i="1"/>
  <c r="J33" i="1"/>
  <c r="G33" i="1"/>
  <c r="P32" i="1"/>
  <c r="M32" i="1"/>
  <c r="J32" i="1"/>
  <c r="G32" i="1"/>
  <c r="P31" i="1"/>
  <c r="M31" i="1"/>
  <c r="J31" i="1"/>
  <c r="G31" i="1"/>
  <c r="P29" i="1"/>
  <c r="P30" i="1"/>
  <c r="P34" i="1"/>
  <c r="P35" i="1"/>
  <c r="P36" i="1"/>
  <c r="P38" i="1"/>
  <c r="P39" i="1"/>
  <c r="P41" i="1"/>
  <c r="P42" i="1"/>
  <c r="P46" i="1"/>
  <c r="P48" i="1"/>
  <c r="M29" i="1"/>
  <c r="M30" i="1"/>
  <c r="M34" i="1"/>
  <c r="M35" i="1"/>
  <c r="M36" i="1"/>
  <c r="M38" i="1"/>
  <c r="M39" i="1"/>
  <c r="M41" i="1"/>
  <c r="M42" i="1"/>
  <c r="M46" i="1"/>
  <c r="M48" i="1"/>
  <c r="J29" i="1"/>
  <c r="J30" i="1"/>
  <c r="J34" i="1"/>
  <c r="J35" i="1"/>
  <c r="J36" i="1"/>
  <c r="J38" i="1"/>
  <c r="J39" i="1"/>
  <c r="J41" i="1"/>
  <c r="J42" i="1"/>
  <c r="J46" i="1"/>
  <c r="J48" i="1"/>
  <c r="G29" i="1"/>
  <c r="G30" i="1"/>
  <c r="G34" i="1"/>
  <c r="G35" i="1"/>
  <c r="G36" i="1"/>
  <c r="G38" i="1"/>
  <c r="G39" i="1"/>
  <c r="G41" i="1"/>
  <c r="G42" i="1"/>
  <c r="G46" i="1"/>
  <c r="G48" i="1"/>
  <c r="I166" i="2" l="1"/>
  <c r="Q28" i="1"/>
  <c r="R28" i="1"/>
  <c r="S101" i="1"/>
  <c r="S99" i="1"/>
  <c r="S107" i="1"/>
  <c r="S104" i="1"/>
  <c r="S105" i="1"/>
  <c r="S108" i="1"/>
  <c r="S106" i="1"/>
  <c r="S103" i="1"/>
  <c r="S100" i="1"/>
  <c r="S102" i="1"/>
  <c r="R62" i="1"/>
  <c r="R61" i="1"/>
  <c r="R60" i="1"/>
  <c r="Q62" i="1"/>
  <c r="Q61" i="1"/>
  <c r="Q60" i="1"/>
  <c r="Q44" i="1"/>
  <c r="Q43" i="1"/>
  <c r="Q45" i="1"/>
  <c r="S37" i="1"/>
  <c r="R38" i="1"/>
  <c r="Q42" i="1"/>
  <c r="Q29" i="1"/>
  <c r="R39" i="1"/>
  <c r="R40" i="1"/>
  <c r="Q40" i="1"/>
  <c r="R47" i="1"/>
  <c r="Q48" i="1"/>
  <c r="Q47" i="1"/>
  <c r="R48" i="1"/>
  <c r="R43" i="1"/>
  <c r="R45" i="1"/>
  <c r="R46" i="1"/>
  <c r="S28" i="1"/>
  <c r="R32" i="1"/>
  <c r="Q36" i="1"/>
  <c r="Q33" i="1"/>
  <c r="Q35" i="1"/>
  <c r="Q46" i="1"/>
  <c r="Q30" i="1"/>
  <c r="R33" i="1"/>
  <c r="R44" i="1"/>
  <c r="R42" i="1"/>
  <c r="R41" i="1"/>
  <c r="Q31" i="1"/>
  <c r="Q32" i="1"/>
  <c r="Q41" i="1"/>
  <c r="Q39" i="1"/>
  <c r="S39" i="1" s="1"/>
  <c r="R34" i="1"/>
  <c r="Q34" i="1"/>
  <c r="Q38" i="1"/>
  <c r="R29" i="1"/>
  <c r="R36" i="1"/>
  <c r="R35" i="1"/>
  <c r="R31" i="1"/>
  <c r="R30" i="1"/>
  <c r="S30" i="1" s="1"/>
  <c r="S44" i="1" l="1"/>
  <c r="S62" i="1"/>
  <c r="S61" i="1"/>
  <c r="S60" i="1"/>
  <c r="S45" i="1"/>
  <c r="S43" i="1"/>
  <c r="S42" i="1"/>
  <c r="S38" i="1"/>
  <c r="S29" i="1"/>
  <c r="S40" i="1"/>
  <c r="S33" i="1"/>
  <c r="S47" i="1"/>
  <c r="S48" i="1"/>
  <c r="S35" i="1"/>
  <c r="S36" i="1"/>
  <c r="S46" i="1"/>
  <c r="S32" i="1"/>
  <c r="S41" i="1"/>
  <c r="S31" i="1"/>
  <c r="S34" i="1"/>
  <c r="G22" i="1" l="1"/>
  <c r="Q21" i="1"/>
  <c r="Q22" i="1" s="1"/>
  <c r="I177" i="2"/>
  <c r="F177" i="2"/>
  <c r="D177" i="2"/>
  <c r="J112" i="1"/>
  <c r="G112" i="1"/>
  <c r="P111" i="1"/>
  <c r="R111" i="1" s="1"/>
  <c r="R112" i="1" s="1"/>
  <c r="M111" i="1"/>
  <c r="M112" i="1" s="1"/>
  <c r="J109" i="1"/>
  <c r="G109" i="1"/>
  <c r="P98" i="1"/>
  <c r="M98" i="1"/>
  <c r="M109" i="1" s="1"/>
  <c r="M113" i="1" s="1"/>
  <c r="P95" i="1"/>
  <c r="M95" i="1"/>
  <c r="J95" i="1"/>
  <c r="R95" i="1" s="1"/>
  <c r="G95" i="1"/>
  <c r="P94" i="1"/>
  <c r="M94" i="1"/>
  <c r="J94" i="1"/>
  <c r="G94" i="1"/>
  <c r="P93" i="1"/>
  <c r="M93" i="1"/>
  <c r="J93" i="1"/>
  <c r="G93" i="1"/>
  <c r="P90" i="1"/>
  <c r="M90" i="1"/>
  <c r="J90" i="1"/>
  <c r="G90" i="1"/>
  <c r="P89" i="1"/>
  <c r="M89" i="1"/>
  <c r="J89" i="1"/>
  <c r="G89" i="1"/>
  <c r="P88" i="1"/>
  <c r="M88" i="1"/>
  <c r="J88" i="1"/>
  <c r="G88" i="1"/>
  <c r="P85" i="1"/>
  <c r="M85" i="1"/>
  <c r="J85" i="1"/>
  <c r="G85" i="1"/>
  <c r="P84" i="1"/>
  <c r="M84" i="1"/>
  <c r="J84" i="1"/>
  <c r="G84" i="1"/>
  <c r="P83" i="1"/>
  <c r="M83" i="1"/>
  <c r="J83" i="1"/>
  <c r="G83" i="1"/>
  <c r="P80" i="1"/>
  <c r="M80" i="1"/>
  <c r="J80" i="1"/>
  <c r="G80" i="1"/>
  <c r="P79" i="1"/>
  <c r="M79" i="1"/>
  <c r="J79" i="1"/>
  <c r="G79" i="1"/>
  <c r="P78" i="1"/>
  <c r="M78" i="1"/>
  <c r="J78" i="1"/>
  <c r="G78" i="1"/>
  <c r="P75" i="1"/>
  <c r="M75" i="1"/>
  <c r="J75" i="1"/>
  <c r="R75" i="1" s="1"/>
  <c r="G75" i="1"/>
  <c r="P74" i="1"/>
  <c r="M74" i="1"/>
  <c r="J74" i="1"/>
  <c r="G74" i="1"/>
  <c r="P73" i="1"/>
  <c r="M73" i="1"/>
  <c r="J73" i="1"/>
  <c r="G73" i="1"/>
  <c r="P72" i="1"/>
  <c r="M72" i="1"/>
  <c r="J72" i="1"/>
  <c r="G72" i="1"/>
  <c r="P69" i="1"/>
  <c r="M69" i="1"/>
  <c r="J69" i="1"/>
  <c r="G69" i="1"/>
  <c r="P68" i="1"/>
  <c r="M68" i="1"/>
  <c r="J68" i="1"/>
  <c r="G68" i="1"/>
  <c r="P67" i="1"/>
  <c r="M67" i="1"/>
  <c r="J67" i="1"/>
  <c r="G67" i="1"/>
  <c r="P64" i="1"/>
  <c r="M64" i="1"/>
  <c r="J64" i="1"/>
  <c r="G64" i="1"/>
  <c r="P63" i="1"/>
  <c r="M63" i="1"/>
  <c r="J63" i="1"/>
  <c r="G63" i="1"/>
  <c r="P57" i="1"/>
  <c r="R57" i="1" s="1"/>
  <c r="M57" i="1"/>
  <c r="Q57" i="1" s="1"/>
  <c r="P56" i="1"/>
  <c r="R56" i="1" s="1"/>
  <c r="M56" i="1"/>
  <c r="Q56" i="1" s="1"/>
  <c r="P55" i="1"/>
  <c r="M55" i="1"/>
  <c r="Q55" i="1" s="1"/>
  <c r="P53" i="1"/>
  <c r="R53" i="1" s="1"/>
  <c r="M53" i="1"/>
  <c r="Q53" i="1" s="1"/>
  <c r="P52" i="1"/>
  <c r="R52" i="1" s="1"/>
  <c r="M52" i="1"/>
  <c r="Q52" i="1" s="1"/>
  <c r="P51" i="1"/>
  <c r="R51" i="1" s="1"/>
  <c r="M51" i="1"/>
  <c r="Q51" i="1" s="1"/>
  <c r="P49" i="1"/>
  <c r="M49" i="1"/>
  <c r="J49" i="1"/>
  <c r="G49" i="1"/>
  <c r="P27" i="1"/>
  <c r="M27" i="1"/>
  <c r="J27" i="1"/>
  <c r="G27" i="1"/>
  <c r="P22" i="1"/>
  <c r="M22" i="1"/>
  <c r="J22" i="1"/>
  <c r="R21" i="1"/>
  <c r="S21" i="1" s="1"/>
  <c r="S22" i="1" s="1"/>
  <c r="Q84" i="1" l="1"/>
  <c r="Q85" i="1"/>
  <c r="R98" i="1"/>
  <c r="P109" i="1"/>
  <c r="J70" i="1"/>
  <c r="J65" i="1"/>
  <c r="P91" i="1"/>
  <c r="M65" i="1"/>
  <c r="P65" i="1"/>
  <c r="M86" i="1"/>
  <c r="M81" i="1"/>
  <c r="J91" i="1"/>
  <c r="Q69" i="1"/>
  <c r="R69" i="1"/>
  <c r="R94" i="1"/>
  <c r="Q93" i="1"/>
  <c r="Q78" i="1"/>
  <c r="Q80" i="1"/>
  <c r="R89" i="1"/>
  <c r="Q73" i="1"/>
  <c r="Q74" i="1"/>
  <c r="Q67" i="1"/>
  <c r="M50" i="1"/>
  <c r="P50" i="1"/>
  <c r="Q63" i="1"/>
  <c r="R64" i="1"/>
  <c r="R68" i="1"/>
  <c r="R85" i="1"/>
  <c r="S85" i="1" s="1"/>
  <c r="Q95" i="1"/>
  <c r="S95" i="1" s="1"/>
  <c r="S57" i="1"/>
  <c r="M76" i="1"/>
  <c r="J81" i="1"/>
  <c r="R84" i="1"/>
  <c r="S84" i="1" s="1"/>
  <c r="Q94" i="1"/>
  <c r="Q75" i="1"/>
  <c r="S75" i="1" s="1"/>
  <c r="R90" i="1"/>
  <c r="S56" i="1"/>
  <c r="R67" i="1"/>
  <c r="M91" i="1"/>
  <c r="R27" i="1"/>
  <c r="Q68" i="1"/>
  <c r="P70" i="1"/>
  <c r="R73" i="1"/>
  <c r="R80" i="1"/>
  <c r="P86" i="1"/>
  <c r="R88" i="1"/>
  <c r="P54" i="1"/>
  <c r="G65" i="1"/>
  <c r="G70" i="1"/>
  <c r="P81" i="1"/>
  <c r="G91" i="1"/>
  <c r="Q64" i="1"/>
  <c r="S64" i="1" s="1"/>
  <c r="S52" i="1"/>
  <c r="R78" i="1"/>
  <c r="G76" i="1"/>
  <c r="G81" i="1"/>
  <c r="R22" i="1"/>
  <c r="M70" i="1"/>
  <c r="J76" i="1"/>
  <c r="R74" i="1"/>
  <c r="R79" i="1"/>
  <c r="Q88" i="1"/>
  <c r="J96" i="1"/>
  <c r="G96" i="1"/>
  <c r="Q98" i="1"/>
  <c r="Q83" i="1"/>
  <c r="Q86" i="1" s="1"/>
  <c r="Q90" i="1"/>
  <c r="P76" i="1"/>
  <c r="J86" i="1"/>
  <c r="G86" i="1"/>
  <c r="P96" i="1"/>
  <c r="P26" i="1"/>
  <c r="M26" i="1"/>
  <c r="J26" i="1"/>
  <c r="J58" i="1" s="1"/>
  <c r="Q27" i="1"/>
  <c r="Q49" i="1"/>
  <c r="R49" i="1"/>
  <c r="S51" i="1"/>
  <c r="Q50" i="1"/>
  <c r="S53" i="1"/>
  <c r="Q54" i="1"/>
  <c r="R50" i="1"/>
  <c r="R109" i="1"/>
  <c r="G26" i="1"/>
  <c r="G58" i="1" s="1"/>
  <c r="M54" i="1"/>
  <c r="R55" i="1"/>
  <c r="R54" i="1" s="1"/>
  <c r="R63" i="1"/>
  <c r="Q72" i="1"/>
  <c r="R83" i="1"/>
  <c r="R93" i="1"/>
  <c r="P112" i="1"/>
  <c r="R72" i="1"/>
  <c r="Q79" i="1"/>
  <c r="S79" i="1" s="1"/>
  <c r="Q89" i="1"/>
  <c r="M96" i="1"/>
  <c r="Q111" i="1"/>
  <c r="R65" i="1" l="1"/>
  <c r="S80" i="1"/>
  <c r="R70" i="1"/>
  <c r="R86" i="1"/>
  <c r="Q96" i="1"/>
  <c r="R96" i="1"/>
  <c r="S69" i="1"/>
  <c r="R91" i="1"/>
  <c r="S94" i="1"/>
  <c r="S68" i="1"/>
  <c r="Q65" i="1"/>
  <c r="S74" i="1"/>
  <c r="S78" i="1"/>
  <c r="Q70" i="1"/>
  <c r="S89" i="1"/>
  <c r="S73" i="1"/>
  <c r="S67" i="1"/>
  <c r="S90" i="1"/>
  <c r="S88" i="1"/>
  <c r="S27" i="1"/>
  <c r="M58" i="1"/>
  <c r="M115" i="1" s="1"/>
  <c r="J113" i="1"/>
  <c r="J115" i="1" s="1"/>
  <c r="R81" i="1"/>
  <c r="S50" i="1"/>
  <c r="P58" i="1"/>
  <c r="P113" i="1" s="1"/>
  <c r="P115" i="1" s="1"/>
  <c r="G113" i="1"/>
  <c r="G115" i="1" s="1"/>
  <c r="Q91" i="1"/>
  <c r="Q81" i="1"/>
  <c r="R76" i="1"/>
  <c r="S55" i="1"/>
  <c r="S54" i="1" s="1"/>
  <c r="S98" i="1"/>
  <c r="S109" i="1" s="1"/>
  <c r="Q109" i="1"/>
  <c r="Q26" i="1"/>
  <c r="Q58" i="1" s="1"/>
  <c r="S63" i="1"/>
  <c r="S65" i="1" s="1"/>
  <c r="S49" i="1"/>
  <c r="S111" i="1"/>
  <c r="S112" i="1" s="1"/>
  <c r="Q112" i="1"/>
  <c r="Q76" i="1"/>
  <c r="S72" i="1"/>
  <c r="R26" i="1"/>
  <c r="R58" i="1" s="1"/>
  <c r="S93" i="1"/>
  <c r="S96" i="1" s="1"/>
  <c r="S83" i="1"/>
  <c r="S86" i="1" s="1"/>
  <c r="S81" i="1" l="1"/>
  <c r="S70" i="1"/>
  <c r="S76" i="1"/>
  <c r="S91" i="1"/>
  <c r="S26" i="1"/>
  <c r="S58" i="1" s="1"/>
  <c r="S113" i="1" s="1"/>
  <c r="S115" i="1" s="1"/>
  <c r="R113" i="1"/>
  <c r="R115" i="1" s="1"/>
  <c r="Q113" i="1"/>
  <c r="Q115" i="1" s="1"/>
</calcChain>
</file>

<file path=xl/sharedStrings.xml><?xml version="1.0" encoding="utf-8"?>
<sst xmlns="http://schemas.openxmlformats.org/spreadsheetml/2006/main" count="775" uniqueCount="291">
  <si>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</si>
  <si>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</si>
  <si>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</si>
  <si>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</si>
  <si>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</si>
  <si>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</si>
  <si>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</si>
  <si>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</si>
  <si>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</si>
  <si>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</si>
  <si>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</si>
  <si>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</si>
  <si>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</si>
  <si>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</si>
  <si>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</si>
  <si>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</si>
  <si>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</si>
  <si>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</si>
  <si>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</si>
  <si>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</si>
  <si>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</si>
  <si>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</si>
  <si>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</si>
  <si>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</si>
  <si>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</si>
  <si>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</si>
  <si>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</si>
  <si>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</si>
  <si>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</si>
  <si>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</si>
  <si>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</si>
  <si>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</si>
  <si>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</si>
  <si>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</si>
  <si>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</si>
  <si>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</si>
  <si>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</si>
  <si>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</si>
  <si>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</si>
  <si>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</si>
  <si>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</si>
  <si>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</si>
  <si>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</si>
  <si>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</si>
  <si>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</si>
  <si>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</si>
  <si>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</si>
  <si>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</si>
  <si>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</si>
  <si>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</si>
  <si>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</si>
  <si>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</si>
  <si>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</si>
  <si>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</si>
  <si>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</si>
  <si>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</si>
  <si>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</si>
  <si>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</si>
  <si>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</si>
  <si>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</si>
  <si>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</si>
  <si>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</si>
  <si>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</si>
  <si>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</si>
  <si>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</si>
  <si>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</si>
  <si>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</si>
  <si>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</si>
  <si>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</si>
  <si>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</si>
  <si>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</si>
  <si>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</si>
  <si>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</si>
  <si>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</si>
  <si>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</si>
  <si>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</si>
  <si>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</si>
  <si>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</si>
  <si>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</si>
  <si>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</si>
  <si>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</si>
  <si>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</si>
  <si>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</si>
  <si>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</si>
  <si>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</si>
  <si>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</si>
  <si>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</si>
  <si>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</si>
  <si>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</si>
  <si>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</si>
  <si>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</si>
  <si>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</si>
  <si>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</si>
  <si>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</si>
  <si>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</si>
  <si>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</si>
  <si>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</si>
  <si>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</si>
  <si>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</si>
  <si>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</si>
  <si>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</si>
  <si>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</si>
  <si>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</si>
  <si>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</si>
  <si>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</si>
  <si>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</si>
  <si>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</si>
  <si>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</si>
  <si>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</si>
  <si>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</si>
  <si>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</si>
  <si>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</si>
  <si>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</si>
  <si>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</si>
  <si>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</si>
  <si>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</si>
  <si>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</si>
  <si>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</si>
  <si>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</si>
  <si>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</si>
  <si>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</si>
  <si>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</si>
  <si>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</si>
  <si>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</si>
  <si>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</si>
  <si>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</si>
  <si>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</si>
  <si>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</si>
  <si>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</si>
  <si>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</si>
  <si>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</si>
  <si>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</si>
  <si>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</si>
  <si>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</si>
  <si>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</si>
  <si>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</si>
  <si>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</si>
  <si>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</si>
  <si>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</si>
  <si>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</si>
  <si>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</si>
  <si>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</si>
  <si>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</si>
  <si>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</si>
  <si>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</si>
  <si>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</si>
  <si>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</si>
  <si>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</si>
  <si>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</si>
  <si>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</si>
  <si>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</si>
  <si>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</si>
  <si>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</si>
  <si>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</si>
  <si>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</si>
  <si>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</si>
  <si>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</si>
  <si>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</si>
  <si>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</si>
  <si>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</si>
  <si>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</si>
  <si>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</si>
  <si>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</si>
  <si>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</si>
  <si>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 xml:space="preserve">Бобильов Володимир Ігорович, режисер монтажу </t>
  </si>
  <si>
    <t>Боклан Валентина Володимирівна, головний менеджер з питань регіонального розвитку</t>
  </si>
  <si>
    <t xml:space="preserve">Денисов Микола Павлович, інженер з охорони праці, інженер ТЖК </t>
  </si>
  <si>
    <t>Єрьомін Дмитро Валентинович, головний режисер</t>
  </si>
  <si>
    <t>Каліночкін Станіслав Миколайович, шифрувальник</t>
  </si>
  <si>
    <t>Удовіченко Артем Володимирович, програмний директор</t>
  </si>
  <si>
    <t>Чикольва Олександр Петрович, оператор</t>
  </si>
  <si>
    <t>Чугаєнко Тетяна Олександрівна, шеф-редактор</t>
  </si>
  <si>
    <t>Загакайло Тарас Мирославович, адміністратор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</si>
  <si>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</si>
  <si>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</si>
  <si>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</si>
  <si>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</si>
  <si>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</si>
  <si>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</si>
  <si>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</si>
  <si>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</si>
  <si>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</si>
  <si>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2.3</t>
  </si>
  <si>
    <t>2.4</t>
  </si>
  <si>
    <t>2.5</t>
  </si>
  <si>
    <t>Київ, вулиця Сім’ї Хохлових, 15, офіс 221, 78 м2</t>
  </si>
  <si>
    <t>ТОВ "УКРКОМ"</t>
  </si>
  <si>
    <t>9.3</t>
  </si>
  <si>
    <t>ТОВ "ІНСАТКОМ"</t>
  </si>
  <si>
    <t>"Космонова"</t>
  </si>
  <si>
    <t>ДП "УКРКОСМОС"</t>
  </si>
  <si>
    <t>9.4</t>
  </si>
  <si>
    <t>9.5</t>
  </si>
  <si>
    <t>9.6</t>
  </si>
  <si>
    <t>9.7</t>
  </si>
  <si>
    <t>9.8</t>
  </si>
  <si>
    <t>9.9</t>
  </si>
  <si>
    <t>9.10</t>
  </si>
  <si>
    <t>9.11</t>
  </si>
  <si>
    <t>№ 4 від 23.12.20</t>
  </si>
  <si>
    <t>№ 12 від 23.12.20</t>
  </si>
  <si>
    <t>№ 13 від 23.12.20</t>
  </si>
  <si>
    <t>№ 48 від 28.12.20</t>
  </si>
  <si>
    <t>№ 41 від 28.12.20</t>
  </si>
  <si>
    <t>№ 5 від 23.12.20</t>
  </si>
  <si>
    <t>№ 9 від 23.12.20</t>
  </si>
  <si>
    <t>№ 40 від 28.12.20</t>
  </si>
  <si>
    <t>№ 6 від 23.12.20</t>
  </si>
  <si>
    <t>Слічук Олеся Сергіївна, бухгалтер</t>
  </si>
  <si>
    <t>Данильченко Юрій Юрійович, журналіст</t>
  </si>
  <si>
    <t>№ 10 від 23.12.20</t>
  </si>
  <si>
    <t>Федорченко Наталя Володимирівна, генеральний продюсер</t>
  </si>
  <si>
    <t>№ 8 від 23.12.20</t>
  </si>
  <si>
    <t>Федорченко Сергій Миколайович, директор</t>
  </si>
  <si>
    <t>№ 11 від 23.12.20</t>
  </si>
  <si>
    <t>Вересень 2020 року</t>
  </si>
  <si>
    <t>Форма П-6 від 30.09.2020</t>
  </si>
  <si>
    <t>№ 65 від 29.12.20</t>
  </si>
  <si>
    <t>№ 69 від 29.12.21</t>
  </si>
  <si>
    <t>№ 7 від 23.12.20</t>
  </si>
  <si>
    <t>№ 13 від 23.12.20 № 80 від 29.12.20</t>
  </si>
  <si>
    <t>№ 12 від 23.12.20 № 79 від 29.12.20</t>
  </si>
  <si>
    <t>Жовтень 2020 року</t>
  </si>
  <si>
    <t>Форма П-6 від 31.10.2020</t>
  </si>
  <si>
    <t>№ 18 від 23.12.20</t>
  </si>
  <si>
    <t>№ 17 від 23.12.20</t>
  </si>
  <si>
    <t>№ 15 від 23.12.20</t>
  </si>
  <si>
    <t>№ 49 від 28.12.20</t>
  </si>
  <si>
    <t>№ 42 від 28.12.20</t>
  </si>
  <si>
    <t>№ 44 від 28.12.20</t>
  </si>
  <si>
    <t>№ 19 від 23.12.20</t>
  </si>
  <si>
    <t>№ 20 від 23.12.20</t>
  </si>
  <si>
    <t>№ 21 від 23.12.20</t>
  </si>
  <si>
    <t>№ 22 від 23.12.20</t>
  </si>
  <si>
    <t>№ 23 від 23.12.20</t>
  </si>
  <si>
    <t>№ 24 від 23.12.20</t>
  </si>
  <si>
    <t>№ 66 від 29.12.20</t>
  </si>
  <si>
    <t>№ 15 від 23.12.20 № 76 від 29.12.20</t>
  </si>
  <si>
    <t>№ 17 від 23.12.20 № 77 від 29.12.20</t>
  </si>
  <si>
    <t>№ 25 від 23.12.20</t>
  </si>
  <si>
    <t>№ 26 від 23.12.20</t>
  </si>
  <si>
    <t>Листопад 2020 року</t>
  </si>
  <si>
    <t>Форма П-6 від 30.11.2020</t>
  </si>
  <si>
    <t>№ 36 від 24.12.20</t>
  </si>
  <si>
    <t>№ 38 від 24.12.20</t>
  </si>
  <si>
    <t>№ 27 від 24.12.20</t>
  </si>
  <si>
    <t>№ 28 від 24.12.20</t>
  </si>
  <si>
    <t>№ 29 від 24.12.20</t>
  </si>
  <si>
    <t>№ 30 від 24.12.20</t>
  </si>
  <si>
    <t>№ 32 від 24.12.20</t>
  </si>
  <si>
    <t>№ 33 від 24.12.20</t>
  </si>
  <si>
    <t>№ 34від 24.12.20</t>
  </si>
  <si>
    <t>№ 67 від 29.12.20</t>
  </si>
  <si>
    <t>№ 35 від 24.12.20</t>
  </si>
  <si>
    <t>№ 31 від 24.12.20</t>
  </si>
  <si>
    <t>№ 50 від 28.12.20</t>
  </si>
  <si>
    <t>№ 45 від 24.12.20</t>
  </si>
  <si>
    <t>№ 43 від 24.12.20</t>
  </si>
  <si>
    <t>Грудень 2020 року</t>
  </si>
  <si>
    <t>Форма П-6 від 31.12.2020</t>
  </si>
  <si>
    <t>№ 55 від 29.12.20</t>
  </si>
  <si>
    <t>№ 54 від 29.12.20</t>
  </si>
  <si>
    <t>№ 52 від 29.12.20</t>
  </si>
  <si>
    <t>№ 56 від 29.12.20</t>
  </si>
  <si>
    <t>№ 57 від 29.12.20</t>
  </si>
  <si>
    <t>№ 58 від 29.12.20</t>
  </si>
  <si>
    <t>№ 59 від 29.12.20</t>
  </si>
  <si>
    <t>№ 61 від 29.12.20</t>
  </si>
  <si>
    <t>№ 62 від 29.12.20</t>
  </si>
  <si>
    <t>№ 63 від 29.12.20</t>
  </si>
  <si>
    <t>№ 64 від 29.12.20</t>
  </si>
  <si>
    <t>№ 60 від 29.12.20</t>
  </si>
  <si>
    <t>№ 52 від 29.12.20 № 71 від 29.12.20</t>
  </si>
  <si>
    <t>№ 54 від 29.12.20 № 72 від 29.12.20</t>
  </si>
  <si>
    <t>№ 69 від 29.12.20 № 73 від 29.12.20</t>
  </si>
  <si>
    <t>№ 66 від 29.12.20 № 75 від 29.12.20</t>
  </si>
  <si>
    <t>№ 68 від 29.12.20</t>
  </si>
  <si>
    <t>№ 14 від 23.12.20</t>
  </si>
  <si>
    <t>№ 16 від 23.12.20</t>
  </si>
  <si>
    <t>№ 37 від 24.12.20</t>
  </si>
  <si>
    <t>№ 46 від 28.12.20</t>
  </si>
  <si>
    <t>№ 47 від 28.12.20</t>
  </si>
  <si>
    <t>№ 39 від 28.12.20</t>
  </si>
  <si>
    <t>№ 53 від 29.12.20</t>
  </si>
  <si>
    <t>№ 70 від 29.12.20</t>
  </si>
  <si>
    <t>№ 74 від 29.12.20</t>
  </si>
  <si>
    <t>№ 78 від 29.12.20</t>
  </si>
  <si>
    <t>№ 81 від 29.12.20</t>
  </si>
  <si>
    <t>директор</t>
  </si>
  <si>
    <t>Федорченко Сергій миколайович</t>
  </si>
  <si>
    <t>ГУ ДПС у м. Києві, 43141267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</si>
</sst>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0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166" fontId="14" fillId="5" borderId="65" xfId="0" applyNumberFormat="1" applyFont="1" applyFill="1" applyBorder="1" applyAlignment="1">
      <alignment wrapText="1"/>
    </xf>
    <xf numFmtId="166" fontId="5" fillId="0" borderId="43" xfId="0" applyNumberFormat="1" applyFont="1" applyBorder="1" applyAlignment="1">
      <alignment horizontal="center" vertical="top" wrapText="1"/>
    </xf>
    <xf numFmtId="49" fontId="4" fillId="6" borderId="70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1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3" xfId="0" applyNumberFormat="1" applyFont="1" applyBorder="1" applyAlignment="1">
      <alignment wrapText="1"/>
    </xf>
    <xf numFmtId="3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horizontal="right" vertical="top" wrapText="1"/>
    </xf>
    <xf numFmtId="0" fontId="5" fillId="0" borderId="71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5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6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9" xfId="0" applyFont="1" applyBorder="1" applyAlignment="1">
      <alignment wrapText="1"/>
    </xf>
    <xf numFmtId="3" fontId="5" fillId="0" borderId="69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4" fontId="27" fillId="0" borderId="80" xfId="0" applyNumberFormat="1" applyFont="1" applyBorder="1" applyAlignment="1">
      <alignment horizontal="center" vertical="top" wrapText="1"/>
    </xf>
    <xf numFmtId="3" fontId="26" fillId="0" borderId="44" xfId="0" applyNumberFormat="1" applyFont="1" applyBorder="1" applyAlignment="1">
      <alignment horizontal="center" vertical="top" wrapText="1"/>
    </xf>
    <xf numFmtId="4" fontId="26" fillId="0" borderId="45" xfId="0" applyNumberFormat="1" applyFont="1" applyBorder="1" applyAlignment="1">
      <alignment horizontal="center" vertical="top" wrapText="1"/>
    </xf>
    <xf numFmtId="3" fontId="26" fillId="0" borderId="52" xfId="0" applyNumberFormat="1" applyFont="1" applyBorder="1" applyAlignment="1">
      <alignment horizontal="center" vertical="top" wrapText="1"/>
    </xf>
    <xf numFmtId="4" fontId="26" fillId="0" borderId="70" xfId="0" applyNumberFormat="1" applyFont="1" applyBorder="1" applyAlignment="1">
      <alignment horizontal="center" vertical="top" wrapText="1"/>
    </xf>
    <xf numFmtId="3" fontId="28" fillId="0" borderId="25" xfId="0" applyNumberFormat="1" applyFont="1" applyBorder="1" applyAlignment="1">
      <alignment horizontal="center" vertical="top" wrapText="1"/>
    </xf>
    <xf numFmtId="4" fontId="28" fillId="0" borderId="25" xfId="0" applyNumberFormat="1" applyFont="1" applyBorder="1" applyAlignment="1">
      <alignment horizontal="center" vertical="top" wrapText="1"/>
    </xf>
    <xf numFmtId="4" fontId="28" fillId="0" borderId="45" xfId="0" applyNumberFormat="1" applyFont="1" applyBorder="1" applyAlignment="1">
      <alignment horizontal="center" vertical="top" wrapText="1"/>
    </xf>
    <xf numFmtId="3" fontId="28" fillId="0" borderId="44" xfId="0" applyNumberFormat="1" applyFont="1" applyBorder="1" applyAlignment="1">
      <alignment horizontal="center" vertical="top" wrapText="1"/>
    </xf>
    <xf numFmtId="167" fontId="26" fillId="0" borderId="78" xfId="0" applyNumberFormat="1" applyFont="1" applyBorder="1" applyAlignment="1">
      <alignment horizontal="left" vertical="top" wrapText="1"/>
    </xf>
    <xf numFmtId="167" fontId="26" fillId="0" borderId="77" xfId="0" applyNumberFormat="1" applyFont="1" applyBorder="1" applyAlignment="1">
      <alignment horizontal="left" vertical="top" wrapText="1"/>
    </xf>
    <xf numFmtId="49" fontId="13" fillId="5" borderId="36" xfId="0" applyNumberFormat="1" applyFont="1" applyFill="1" applyBorder="1" applyAlignment="1">
      <alignment horizontal="center" wrapText="1"/>
    </xf>
    <xf numFmtId="49" fontId="13" fillId="0" borderId="81" xfId="0" applyNumberFormat="1" applyFont="1" applyBorder="1" applyAlignment="1">
      <alignment horizontal="center" vertical="top" wrapText="1"/>
    </xf>
    <xf numFmtId="49" fontId="13" fillId="0" borderId="82" xfId="0" applyNumberFormat="1" applyFont="1" applyBorder="1" applyAlignment="1">
      <alignment horizontal="center" vertical="top" wrapText="1"/>
    </xf>
    <xf numFmtId="49" fontId="4" fillId="0" borderId="41" xfId="0" applyNumberFormat="1" applyFont="1" applyBorder="1" applyAlignment="1">
      <alignment horizontal="center" vertical="top" wrapText="1"/>
    </xf>
    <xf numFmtId="166" fontId="4" fillId="5" borderId="66" xfId="0" applyNumberFormat="1" applyFont="1" applyFill="1" applyBorder="1" applyAlignment="1">
      <alignment vertical="center" wrapText="1"/>
    </xf>
    <xf numFmtId="166" fontId="4" fillId="5" borderId="56" xfId="0" applyNumberFormat="1" applyFont="1" applyFill="1" applyBorder="1" applyAlignment="1">
      <alignment vertical="center" wrapText="1"/>
    </xf>
    <xf numFmtId="166" fontId="26" fillId="0" borderId="81" xfId="0" applyNumberFormat="1" applyFont="1" applyBorder="1" applyAlignment="1">
      <alignment vertical="top" wrapText="1"/>
    </xf>
    <xf numFmtId="166" fontId="26" fillId="0" borderId="82" xfId="0" applyNumberFormat="1" applyFont="1" applyBorder="1" applyAlignment="1">
      <alignment vertical="top" wrapText="1"/>
    </xf>
    <xf numFmtId="166" fontId="26" fillId="0" borderId="83" xfId="0" applyNumberFormat="1" applyFont="1" applyBorder="1" applyAlignment="1">
      <alignment vertical="top" wrapText="1"/>
    </xf>
    <xf numFmtId="0" fontId="0" fillId="0" borderId="0" xfId="0" applyFont="1" applyAlignment="1"/>
    <xf numFmtId="0" fontId="29" fillId="0" borderId="25" xfId="0" applyFont="1" applyBorder="1" applyAlignment="1">
      <alignment wrapText="1"/>
    </xf>
    <xf numFmtId="4" fontId="0" fillId="0" borderId="25" xfId="0" applyNumberFormat="1" applyFont="1" applyBorder="1" applyAlignment="1">
      <alignment vertical="top"/>
    </xf>
    <xf numFmtId="0" fontId="7" fillId="0" borderId="25" xfId="0" applyFont="1" applyBorder="1" applyAlignment="1">
      <alignment wrapText="1"/>
    </xf>
    <xf numFmtId="0" fontId="0" fillId="0" borderId="0" xfId="0" applyFont="1" applyAlignment="1"/>
    <xf numFmtId="49" fontId="7" fillId="0" borderId="25" xfId="0" applyNumberFormat="1" applyFont="1" applyBorder="1" applyAlignment="1">
      <alignment horizontal="right" wrapText="1"/>
    </xf>
    <xf numFmtId="4" fontId="7" fillId="0" borderId="25" xfId="0" applyNumberFormat="1" applyFont="1" applyBorder="1"/>
    <xf numFmtId="0" fontId="7" fillId="0" borderId="0" xfId="0" applyFont="1"/>
    <xf numFmtId="0" fontId="7" fillId="0" borderId="0" xfId="0" applyFont="1" applyAlignment="1"/>
    <xf numFmtId="49" fontId="0" fillId="0" borderId="25" xfId="0" applyNumberFormat="1" applyFont="1" applyBorder="1" applyAlignment="1">
      <alignment horizontal="right" vertical="top" wrapText="1"/>
    </xf>
    <xf numFmtId="0" fontId="29" fillId="0" borderId="2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2" xfId="0" applyNumberFormat="1" applyFont="1" applyFill="1" applyBorder="1" applyAlignment="1">
      <alignment horizontal="left" wrapText="1"/>
    </xf>
    <xf numFmtId="0" fontId="7" fillId="0" borderId="73" xfId="0" applyFont="1" applyBorder="1"/>
    <xf numFmtId="0" fontId="7" fillId="0" borderId="74" xfId="0" applyFont="1" applyBorder="1"/>
    <xf numFmtId="3" fontId="5" fillId="0" borderId="77" xfId="0" applyNumberFormat="1" applyFont="1" applyBorder="1" applyAlignment="1">
      <alignment horizontal="center" wrapText="1"/>
    </xf>
    <xf numFmtId="0" fontId="7" fillId="0" borderId="77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0" xfId="0" applyFont="1" applyBorder="1"/>
    <xf numFmtId="4" fontId="5" fillId="0" borderId="63" xfId="0" applyNumberFormat="1" applyFont="1" applyBorder="1" applyAlignment="1">
      <alignment horizontal="center" vertical="center" wrapText="1"/>
    </xf>
    <xf numFmtId="0" fontId="7" fillId="0" borderId="69" xfId="0" applyFont="1" applyBorder="1"/>
    <xf numFmtId="0" fontId="7" fillId="0" borderId="43" xfId="0" applyFont="1" applyBorder="1"/>
    <xf numFmtId="166" fontId="5" fillId="0" borderId="72" xfId="0" applyNumberFormat="1" applyFont="1" applyBorder="1" applyAlignment="1">
      <alignment horizontal="center" wrapText="1"/>
    </xf>
    <xf numFmtId="3" fontId="5" fillId="0" borderId="69" xfId="0" applyNumberFormat="1" applyFont="1" applyBorder="1" applyAlignment="1">
      <alignment horizontal="center" wrapText="1"/>
    </xf>
    <xf numFmtId="0" fontId="29" fillId="0" borderId="84" xfId="0" applyFont="1" applyBorder="1" applyAlignment="1">
      <alignment horizontal="left" vertical="top" wrapText="1"/>
    </xf>
    <xf numFmtId="0" fontId="29" fillId="0" borderId="45" xfId="0" applyFont="1" applyBorder="1" applyAlignment="1">
      <alignment horizontal="left" vertical="top" wrapText="1"/>
    </xf>
    <xf numFmtId="0" fontId="0" fillId="0" borderId="8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29" fillId="0" borderId="70" xfId="0" applyFont="1" applyBorder="1" applyAlignment="1">
      <alignment horizontal="left" vertical="top" wrapText="1"/>
    </xf>
    <xf numFmtId="49" fontId="0" fillId="0" borderId="84" xfId="0" applyNumberFormat="1" applyFont="1" applyBorder="1" applyAlignment="1">
      <alignment horizontal="left" vertical="top" wrapText="1"/>
    </xf>
    <xf numFmtId="49" fontId="0" fillId="0" borderId="70" xfId="0" applyNumberFormat="1" applyFont="1" applyBorder="1" applyAlignment="1">
      <alignment horizontal="left" vertical="top" wrapText="1"/>
    </xf>
    <xf numFmtId="49" fontId="0" fillId="0" borderId="45" xfId="0" applyNumberFormat="1" applyFont="1" applyBorder="1" applyAlignment="1">
      <alignment horizontal="left" vertical="top" wrapText="1"/>
    </xf>
    <xf numFmtId="49" fontId="29" fillId="0" borderId="84" xfId="0" applyNumberFormat="1" applyFont="1" applyBorder="1" applyAlignment="1">
      <alignment horizontal="right" vertical="top" wrapText="1"/>
    </xf>
    <xf numFmtId="49" fontId="29" fillId="0" borderId="70" xfId="0" applyNumberFormat="1" applyFont="1" applyBorder="1" applyAlignment="1">
      <alignment horizontal="right" vertical="top" wrapText="1"/>
    </xf>
    <xf numFmtId="49" fontId="29" fillId="0" borderId="45" xfId="0" applyNumberFormat="1" applyFont="1" applyBorder="1" applyAlignment="1">
      <alignment horizontal="right" vertical="top" wrapText="1"/>
    </xf>
    <xf numFmtId="4" fontId="7" fillId="0" borderId="84" xfId="0" applyNumberFormat="1" applyFont="1" applyBorder="1" applyAlignment="1">
      <alignment horizontal="right" vertical="top" wrapText="1"/>
    </xf>
    <xf numFmtId="4" fontId="7" fillId="0" borderId="70" xfId="0" applyNumberFormat="1" applyFont="1" applyBorder="1" applyAlignment="1">
      <alignment horizontal="right" vertical="top" wrapText="1"/>
    </xf>
    <xf numFmtId="4" fontId="7" fillId="0" borderId="45" xfId="0" applyNumberFormat="1" applyFont="1" applyBorder="1" applyAlignment="1">
      <alignment horizontal="right" vertical="top" wrapText="1"/>
    </xf>
    <xf numFmtId="0" fontId="7" fillId="0" borderId="84" xfId="0" applyFont="1" applyBorder="1" applyAlignment="1">
      <alignment horizontal="left" vertical="top" wrapText="1"/>
    </xf>
    <xf numFmtId="0" fontId="7" fillId="0" borderId="70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0" fillId="0" borderId="70" xfId="0" applyFont="1" applyBorder="1" applyAlignment="1">
      <alignment horizontal="center" vertical="top" wrapText="1"/>
    </xf>
    <xf numFmtId="49" fontId="0" fillId="0" borderId="84" xfId="0" applyNumberFormat="1" applyFont="1" applyBorder="1" applyAlignment="1">
      <alignment horizontal="right" vertical="top" wrapText="1"/>
    </xf>
    <xf numFmtId="49" fontId="0" fillId="0" borderId="70" xfId="0" applyNumberFormat="1" applyFont="1" applyBorder="1" applyAlignment="1">
      <alignment horizontal="right" vertical="top" wrapText="1"/>
    </xf>
    <xf numFmtId="49" fontId="0" fillId="0" borderId="45" xfId="0" applyNumberFormat="1" applyFont="1" applyBorder="1" applyAlignment="1">
      <alignment horizontal="right" vertical="top" wrapText="1"/>
    </xf>
    <xf numFmtId="0" fontId="0" fillId="0" borderId="70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4" fontId="29" fillId="0" borderId="84" xfId="0" applyNumberFormat="1" applyFont="1" applyBorder="1" applyAlignment="1">
      <alignment vertical="top"/>
    </xf>
    <xf numFmtId="4" fontId="0" fillId="0" borderId="70" xfId="0" applyNumberFormat="1" applyFont="1" applyBorder="1" applyAlignment="1">
      <alignment vertical="top"/>
    </xf>
    <xf numFmtId="4" fontId="0" fillId="0" borderId="45" xfId="0" applyNumberFormat="1" applyFont="1" applyBorder="1" applyAlignment="1">
      <alignment vertical="top"/>
    </xf>
    <xf numFmtId="0" fontId="0" fillId="0" borderId="84" xfId="0" applyFont="1" applyBorder="1" applyAlignment="1">
      <alignment horizontal="left" vertical="top" wrapText="1"/>
    </xf>
    <xf numFmtId="4" fontId="0" fillId="0" borderId="84" xfId="0" applyNumberFormat="1" applyFont="1" applyBorder="1" applyAlignment="1">
      <alignment vertical="top"/>
    </xf>
    <xf numFmtId="49" fontId="29" fillId="0" borderId="84" xfId="0" applyNumberFormat="1" applyFont="1" applyBorder="1" applyAlignment="1">
      <alignment vertical="top" wrapText="1"/>
    </xf>
    <xf numFmtId="49" fontId="0" fillId="0" borderId="70" xfId="0" applyNumberFormat="1" applyFont="1" applyBorder="1" applyAlignment="1">
      <alignment vertical="top" wrapText="1"/>
    </xf>
    <xf numFmtId="49" fontId="0" fillId="0" borderId="45" xfId="0" applyNumberFormat="1" applyFont="1" applyBorder="1" applyAlignment="1">
      <alignment vertical="top" wrapText="1"/>
    </xf>
    <xf numFmtId="0" fontId="29" fillId="0" borderId="84" xfId="0" applyFont="1" applyBorder="1" applyAlignment="1">
      <alignment vertical="top" wrapText="1"/>
    </xf>
    <xf numFmtId="0" fontId="29" fillId="0" borderId="70" xfId="0" applyFont="1" applyBorder="1" applyAlignment="1">
      <alignment vertical="top" wrapText="1"/>
    </xf>
    <xf numFmtId="0" fontId="29" fillId="0" borderId="45" xfId="0" applyFont="1" applyBorder="1" applyAlignment="1">
      <alignment vertical="top" wrapText="1"/>
    </xf>
    <xf numFmtId="49" fontId="29" fillId="0" borderId="70" xfId="0" applyNumberFormat="1" applyFont="1" applyBorder="1" applyAlignment="1">
      <alignment vertical="top" wrapText="1"/>
    </xf>
    <xf numFmtId="49" fontId="7" fillId="0" borderId="84" xfId="0" applyNumberFormat="1" applyFont="1" applyBorder="1" applyAlignment="1">
      <alignment horizontal="right" vertical="top" wrapText="1"/>
    </xf>
    <xf numFmtId="49" fontId="7" fillId="0" borderId="70" xfId="0" applyNumberFormat="1" applyFont="1" applyBorder="1" applyAlignment="1">
      <alignment horizontal="right" vertical="top" wrapText="1"/>
    </xf>
    <xf numFmtId="49" fontId="7" fillId="0" borderId="45" xfId="0" applyNumberFormat="1" applyFont="1" applyBorder="1" applyAlignment="1">
      <alignment horizontal="right" vertical="top" wrapText="1"/>
    </xf>
    <xf numFmtId="4" fontId="7" fillId="0" borderId="84" xfId="0" applyNumberFormat="1" applyFont="1" applyBorder="1" applyAlignment="1">
      <alignment vertical="top"/>
    </xf>
    <xf numFmtId="4" fontId="7" fillId="0" borderId="70" xfId="0" applyNumberFormat="1" applyFont="1" applyBorder="1" applyAlignment="1">
      <alignment vertical="top"/>
    </xf>
    <xf numFmtId="4" fontId="7" fillId="0" borderId="45" xfId="0" applyNumberFormat="1" applyFont="1" applyBorder="1" applyAlignment="1">
      <alignment vertical="top"/>
    </xf>
    <xf numFmtId="49" fontId="7" fillId="0" borderId="84" xfId="0" applyNumberFormat="1" applyFont="1" applyBorder="1" applyAlignment="1">
      <alignment vertical="top" wrapText="1"/>
    </xf>
    <xf numFmtId="49" fontId="7" fillId="0" borderId="70" xfId="0" applyNumberFormat="1" applyFont="1" applyBorder="1" applyAlignment="1">
      <alignment vertical="top" wrapText="1"/>
    </xf>
    <xf numFmtId="49" fontId="7" fillId="0" borderId="45" xfId="0" applyNumberFormat="1" applyFont="1" applyBorder="1" applyAlignment="1">
      <alignment vertical="top" wrapText="1"/>
    </xf>
    <xf numFmtId="0" fontId="7" fillId="0" borderId="84" xfId="0" applyFont="1" applyBorder="1" applyAlignment="1">
      <alignment vertical="top" wrapText="1"/>
    </xf>
    <xf numFmtId="0" fontId="7" fillId="0" borderId="70" xfId="0" applyFont="1" applyBorder="1" applyAlignment="1">
      <alignment vertical="top" wrapText="1"/>
    </xf>
    <xf numFmtId="0" fontId="7" fillId="0" borderId="45" xfId="0" applyFont="1" applyBorder="1" applyAlignment="1">
      <alignment vertical="top" wrapText="1"/>
    </xf>
    <xf numFmtId="0" fontId="2" fillId="0" borderId="62" xfId="0" applyFont="1" applyBorder="1" applyAlignment="1">
      <alignment horizontal="right" wrapText="1"/>
    </xf>
    <xf numFmtId="0" fontId="2" fillId="0" borderId="79" xfId="0" applyFont="1" applyBorder="1" applyAlignment="1">
      <alignment horizontal="right" wrapText="1"/>
    </xf>
    <xf numFmtId="0" fontId="2" fillId="5" borderId="62" xfId="0" applyFont="1" applyFill="1" applyBorder="1" applyAlignment="1">
      <alignment horizontal="center" vertical="center" wrapText="1"/>
    </xf>
    <xf numFmtId="0" fontId="2" fillId="5" borderId="78" xfId="0" applyFont="1" applyFill="1" applyBorder="1" applyAlignment="1">
      <alignment horizontal="center" vertical="center" wrapText="1"/>
    </xf>
    <xf numFmtId="0" fontId="2" fillId="5" borderId="79" xfId="0" applyFont="1" applyFill="1" applyBorder="1" applyAlignment="1">
      <alignment horizontal="center" vertical="center" wrapText="1"/>
    </xf>
    <xf numFmtId="4" fontId="2" fillId="5" borderId="62" xfId="0" applyNumberFormat="1" applyFont="1" applyFill="1" applyBorder="1" applyAlignment="1">
      <alignment horizontal="center" vertical="center" wrapText="1"/>
    </xf>
    <xf numFmtId="4" fontId="2" fillId="5" borderId="78" xfId="0" applyNumberFormat="1" applyFont="1" applyFill="1" applyBorder="1" applyAlignment="1">
      <alignment horizontal="center" vertical="center" wrapText="1"/>
    </xf>
    <xf numFmtId="4" fontId="2" fillId="5" borderId="79" xfId="0" applyNumberFormat="1" applyFont="1" applyFill="1" applyBorder="1" applyAlignment="1">
      <alignment horizontal="center" vertical="center" wrapText="1"/>
    </xf>
    <xf numFmtId="0" fontId="7" fillId="0" borderId="78" xfId="0" applyFont="1" applyBorder="1"/>
    <xf numFmtId="0" fontId="22" fillId="0" borderId="0" xfId="0" applyFont="1" applyAlignment="1">
      <alignment horizontal="center" wrapText="1"/>
    </xf>
    <xf numFmtId="0" fontId="7" fillId="0" borderId="79" xfId="0" applyFont="1" applyBorder="1"/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32"/>
  <sheetViews>
    <sheetView tabSelected="1" zoomScale="69" zoomScaleNormal="69" workbookViewId="0">
      <selection activeCell="H119" sqref="H119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125" customWidth="1"/>
    <col min="7" max="7" width="13.5" customWidth="1"/>
    <col min="8" max="8" width="10.625" customWidth="1"/>
    <col min="9" max="9" width="14.125" customWidth="1"/>
    <col min="10" max="10" width="13.5" customWidth="1"/>
    <col min="11" max="11" width="10.625" customWidth="1"/>
    <col min="12" max="12" width="14.125" customWidth="1"/>
    <col min="13" max="13" width="13.5" customWidth="1"/>
    <col min="14" max="14" width="10.625" customWidth="1"/>
    <col min="15" max="15" width="14.1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13" t="s">
        <v>3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13" t="s">
        <v>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15" t="s">
        <v>5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16" t="s">
        <v>6</v>
      </c>
      <c r="B17" s="218" t="s">
        <v>7</v>
      </c>
      <c r="C17" s="218" t="s">
        <v>8</v>
      </c>
      <c r="D17" s="220" t="s">
        <v>9</v>
      </c>
      <c r="E17" s="207" t="s">
        <v>10</v>
      </c>
      <c r="F17" s="208"/>
      <c r="G17" s="209"/>
      <c r="H17" s="207" t="s">
        <v>11</v>
      </c>
      <c r="I17" s="208"/>
      <c r="J17" s="209"/>
      <c r="K17" s="207" t="s">
        <v>12</v>
      </c>
      <c r="L17" s="208"/>
      <c r="M17" s="209"/>
      <c r="N17" s="207" t="s">
        <v>13</v>
      </c>
      <c r="O17" s="208"/>
      <c r="P17" s="209"/>
      <c r="Q17" s="210" t="s">
        <v>14</v>
      </c>
      <c r="R17" s="208"/>
      <c r="S17" s="209"/>
      <c r="T17" s="211" t="s">
        <v>15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17"/>
      <c r="B18" s="219"/>
      <c r="C18" s="219"/>
      <c r="D18" s="221"/>
      <c r="E18" s="16" t="s">
        <v>16</v>
      </c>
      <c r="F18" s="17" t="s">
        <v>17</v>
      </c>
      <c r="G18" s="18" t="s">
        <v>18</v>
      </c>
      <c r="H18" s="16" t="s">
        <v>16</v>
      </c>
      <c r="I18" s="17" t="s">
        <v>17</v>
      </c>
      <c r="J18" s="18" t="s">
        <v>19</v>
      </c>
      <c r="K18" s="16" t="s">
        <v>16</v>
      </c>
      <c r="L18" s="17" t="s">
        <v>17</v>
      </c>
      <c r="M18" s="18" t="s">
        <v>20</v>
      </c>
      <c r="N18" s="16" t="s">
        <v>16</v>
      </c>
      <c r="O18" s="17" t="s">
        <v>17</v>
      </c>
      <c r="P18" s="18" t="s">
        <v>21</v>
      </c>
      <c r="Q18" s="18" t="s">
        <v>22</v>
      </c>
      <c r="R18" s="18" t="s">
        <v>23</v>
      </c>
      <c r="S18" s="18" t="s">
        <v>24</v>
      </c>
      <c r="T18" s="21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25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26</v>
      </c>
      <c r="B20" s="26" t="s">
        <v>27</v>
      </c>
      <c r="C20" s="27" t="s">
        <v>28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29</v>
      </c>
      <c r="B21" s="35" t="s">
        <v>30</v>
      </c>
      <c r="C21" s="36" t="s">
        <v>31</v>
      </c>
      <c r="D21" s="37" t="s">
        <v>32</v>
      </c>
      <c r="E21" s="38"/>
      <c r="F21" s="39"/>
      <c r="G21" s="40">
        <v>0</v>
      </c>
      <c r="H21" s="38"/>
      <c r="I21" s="39"/>
      <c r="J21" s="40">
        <v>0</v>
      </c>
      <c r="K21" s="38">
        <v>1</v>
      </c>
      <c r="L21" s="39">
        <v>999999.79</v>
      </c>
      <c r="M21" s="40">
        <f>K21*L21</f>
        <v>999999.79</v>
      </c>
      <c r="N21" s="38">
        <v>1</v>
      </c>
      <c r="O21" s="39">
        <f>969736.55+150</f>
        <v>969886.55</v>
      </c>
      <c r="P21" s="40">
        <f>N21*O21</f>
        <v>969886.55</v>
      </c>
      <c r="Q21" s="40">
        <f>G21+M21</f>
        <v>999999.79</v>
      </c>
      <c r="R21" s="40">
        <f>J21+P21</f>
        <v>969886.55</v>
      </c>
      <c r="S21" s="40">
        <f>Q21-R21</f>
        <v>30113.239999999991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33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999999.79</v>
      </c>
      <c r="N22" s="46"/>
      <c r="O22" s="47"/>
      <c r="P22" s="48">
        <f t="shared" ref="P22:S22" si="0">SUM(P21)</f>
        <v>969886.55</v>
      </c>
      <c r="Q22" s="48">
        <f t="shared" si="0"/>
        <v>999999.79</v>
      </c>
      <c r="R22" s="48">
        <f t="shared" si="0"/>
        <v>969886.55</v>
      </c>
      <c r="S22" s="48">
        <f t="shared" si="0"/>
        <v>30113.239999999991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27"/>
      <c r="B23" s="214"/>
      <c r="C23" s="214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26</v>
      </c>
      <c r="B24" s="56" t="s">
        <v>34</v>
      </c>
      <c r="C24" s="57" t="s">
        <v>35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thickBot="1" x14ac:dyDescent="0.25">
      <c r="A25" s="63" t="s">
        <v>29</v>
      </c>
      <c r="B25" s="64" t="s">
        <v>30</v>
      </c>
      <c r="C25" s="63" t="s">
        <v>36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thickBot="1" x14ac:dyDescent="0.25">
      <c r="A26" s="71" t="s">
        <v>37</v>
      </c>
      <c r="B26" s="72" t="s">
        <v>38</v>
      </c>
      <c r="C26" s="190" t="s">
        <v>39</v>
      </c>
      <c r="D26" s="73"/>
      <c r="E26" s="74"/>
      <c r="F26" s="75"/>
      <c r="G26" s="76">
        <f>SUM(G27:G49)</f>
        <v>0</v>
      </c>
      <c r="H26" s="74"/>
      <c r="I26" s="75"/>
      <c r="J26" s="76">
        <f>SUM(J27:J49)</f>
        <v>0</v>
      </c>
      <c r="K26" s="74"/>
      <c r="L26" s="75"/>
      <c r="M26" s="76">
        <f>SUM(M27:M49)</f>
        <v>229812</v>
      </c>
      <c r="N26" s="74"/>
      <c r="O26" s="75"/>
      <c r="P26" s="76">
        <f>SUM(P27:P49)</f>
        <v>227416.60000000003</v>
      </c>
      <c r="Q26" s="76">
        <f>SUM(Q27:Q49)</f>
        <v>229812</v>
      </c>
      <c r="R26" s="76">
        <f>SUM(R27:R49)</f>
        <v>227416.60000000003</v>
      </c>
      <c r="S26" s="76">
        <f>SUM(S27:S49)</f>
        <v>2395.400000000001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40</v>
      </c>
      <c r="B27" s="189" t="s">
        <v>41</v>
      </c>
      <c r="C27" s="192" t="s">
        <v>164</v>
      </c>
      <c r="D27" s="116" t="s">
        <v>43</v>
      </c>
      <c r="E27" s="82"/>
      <c r="F27" s="83"/>
      <c r="G27" s="84">
        <f t="shared" ref="G27:G49" si="1">E27*F27</f>
        <v>0</v>
      </c>
      <c r="H27" s="82"/>
      <c r="I27" s="83"/>
      <c r="J27" s="84">
        <f t="shared" ref="J27:J49" si="2">H27*I27</f>
        <v>0</v>
      </c>
      <c r="K27" s="82">
        <v>3</v>
      </c>
      <c r="L27" s="83">
        <v>5100</v>
      </c>
      <c r="M27" s="84">
        <f t="shared" ref="M27:M49" si="3">K27*L27</f>
        <v>15300</v>
      </c>
      <c r="N27" s="82">
        <v>3</v>
      </c>
      <c r="O27" s="83">
        <v>5100</v>
      </c>
      <c r="P27" s="84">
        <f t="shared" ref="P27:P49" si="4">N27*O27</f>
        <v>15300</v>
      </c>
      <c r="Q27" s="84">
        <f t="shared" ref="Q27:Q49" si="5">G27+M27</f>
        <v>15300</v>
      </c>
      <c r="R27" s="84">
        <f t="shared" ref="R27:R49" si="6">J27+P27</f>
        <v>15300</v>
      </c>
      <c r="S27" s="84">
        <f t="shared" ref="S27:S49" si="7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s="173" customFormat="1" ht="30" customHeight="1" x14ac:dyDescent="0.2">
      <c r="A28" s="78" t="s">
        <v>40</v>
      </c>
      <c r="B28" s="189" t="s">
        <v>44</v>
      </c>
      <c r="C28" s="193" t="s">
        <v>164</v>
      </c>
      <c r="D28" s="116" t="s">
        <v>43</v>
      </c>
      <c r="E28" s="82"/>
      <c r="F28" s="83"/>
      <c r="G28" s="84">
        <f t="shared" ref="G28" si="8">E28*F28</f>
        <v>0</v>
      </c>
      <c r="H28" s="82"/>
      <c r="I28" s="83"/>
      <c r="J28" s="84">
        <f t="shared" ref="J28" si="9">H28*I28</f>
        <v>0</v>
      </c>
      <c r="K28" s="82">
        <v>1</v>
      </c>
      <c r="L28" s="83">
        <v>5100</v>
      </c>
      <c r="M28" s="84">
        <f t="shared" ref="M28" si="10">K28*L28</f>
        <v>5100</v>
      </c>
      <c r="N28" s="82">
        <v>1</v>
      </c>
      <c r="O28" s="83">
        <v>5084.07</v>
      </c>
      <c r="P28" s="84">
        <f t="shared" ref="P28" si="11">N28*O28</f>
        <v>5084.07</v>
      </c>
      <c r="Q28" s="84">
        <f t="shared" ref="Q28" si="12">G28+M28</f>
        <v>5100</v>
      </c>
      <c r="R28" s="84">
        <f t="shared" ref="R28" si="13">J28+P28</f>
        <v>5084.07</v>
      </c>
      <c r="S28" s="84">
        <f t="shared" ref="S28" si="14">Q28-R28</f>
        <v>15.930000000000291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173" customFormat="1" ht="30" customHeight="1" x14ac:dyDescent="0.2">
      <c r="A29" s="78" t="s">
        <v>40</v>
      </c>
      <c r="B29" s="189" t="s">
        <v>45</v>
      </c>
      <c r="C29" s="193" t="s">
        <v>165</v>
      </c>
      <c r="D29" s="116" t="s">
        <v>43</v>
      </c>
      <c r="E29" s="82"/>
      <c r="F29" s="83"/>
      <c r="G29" s="84">
        <f t="shared" si="1"/>
        <v>0</v>
      </c>
      <c r="H29" s="82"/>
      <c r="I29" s="83"/>
      <c r="J29" s="84">
        <f t="shared" si="2"/>
        <v>0</v>
      </c>
      <c r="K29" s="82"/>
      <c r="L29" s="83"/>
      <c r="M29" s="84">
        <f t="shared" si="3"/>
        <v>0</v>
      </c>
      <c r="N29" s="82"/>
      <c r="O29" s="83"/>
      <c r="P29" s="84">
        <f t="shared" ref="P29:P48" si="15">N29*O29</f>
        <v>0</v>
      </c>
      <c r="Q29" s="84">
        <f t="shared" ref="Q29:Q48" si="16">G29+M29</f>
        <v>0</v>
      </c>
      <c r="R29" s="84">
        <f t="shared" ref="R29:R48" si="17">J29+P29</f>
        <v>0</v>
      </c>
      <c r="S29" s="84">
        <f t="shared" ref="S29:S48" si="18">Q29-R29</f>
        <v>0</v>
      </c>
      <c r="T29" s="8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173" customFormat="1" ht="30" customHeight="1" x14ac:dyDescent="0.2">
      <c r="A30" s="78" t="s">
        <v>40</v>
      </c>
      <c r="B30" s="189" t="s">
        <v>153</v>
      </c>
      <c r="C30" s="193" t="s">
        <v>166</v>
      </c>
      <c r="D30" s="116" t="s">
        <v>43</v>
      </c>
      <c r="E30" s="82"/>
      <c r="F30" s="83"/>
      <c r="G30" s="84">
        <f t="shared" si="1"/>
        <v>0</v>
      </c>
      <c r="H30" s="82"/>
      <c r="I30" s="83"/>
      <c r="J30" s="84">
        <f t="shared" si="2"/>
        <v>0</v>
      </c>
      <c r="K30" s="82">
        <v>1</v>
      </c>
      <c r="L30" s="83">
        <v>5740</v>
      </c>
      <c r="M30" s="84">
        <f t="shared" si="3"/>
        <v>5740</v>
      </c>
      <c r="N30" s="82">
        <v>1</v>
      </c>
      <c r="O30" s="83">
        <v>5737.5</v>
      </c>
      <c r="P30" s="84">
        <f t="shared" si="15"/>
        <v>5737.5</v>
      </c>
      <c r="Q30" s="84">
        <f t="shared" si="16"/>
        <v>5740</v>
      </c>
      <c r="R30" s="84">
        <f t="shared" si="17"/>
        <v>5737.5</v>
      </c>
      <c r="S30" s="84">
        <f t="shared" si="18"/>
        <v>2.5</v>
      </c>
      <c r="T30" s="8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173" customFormat="1" ht="30" customHeight="1" x14ac:dyDescent="0.2">
      <c r="A31" s="78" t="s">
        <v>40</v>
      </c>
      <c r="B31" s="189" t="s">
        <v>154</v>
      </c>
      <c r="C31" s="193" t="s">
        <v>166</v>
      </c>
      <c r="D31" s="116" t="s">
        <v>43</v>
      </c>
      <c r="E31" s="82"/>
      <c r="F31" s="83"/>
      <c r="G31" s="84">
        <f t="shared" ref="G31:G33" si="19">E31*F31</f>
        <v>0</v>
      </c>
      <c r="H31" s="82"/>
      <c r="I31" s="83"/>
      <c r="J31" s="84">
        <f t="shared" ref="J31:J33" si="20">H31*I31</f>
        <v>0</v>
      </c>
      <c r="K31" s="82">
        <v>1</v>
      </c>
      <c r="L31" s="83">
        <v>5740</v>
      </c>
      <c r="M31" s="84">
        <f t="shared" ref="M31:M33" si="21">K31*L31</f>
        <v>5740</v>
      </c>
      <c r="N31" s="82">
        <v>1</v>
      </c>
      <c r="O31" s="83">
        <v>5741.32</v>
      </c>
      <c r="P31" s="84">
        <f t="shared" ref="P31:P33" si="22">N31*O31</f>
        <v>5741.32</v>
      </c>
      <c r="Q31" s="84">
        <f t="shared" ref="Q31:Q33" si="23">G31+M31</f>
        <v>5740</v>
      </c>
      <c r="R31" s="84">
        <f t="shared" ref="R31:R33" si="24">J31+P31</f>
        <v>5741.32</v>
      </c>
      <c r="S31" s="84">
        <f t="shared" ref="S31:S33" si="25">Q31-R31</f>
        <v>-1.319999999999709</v>
      </c>
      <c r="T31" s="85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173" customFormat="1" ht="30" customHeight="1" x14ac:dyDescent="0.2">
      <c r="A32" s="78" t="s">
        <v>40</v>
      </c>
      <c r="B32" s="189" t="s">
        <v>155</v>
      </c>
      <c r="C32" s="193" t="s">
        <v>166</v>
      </c>
      <c r="D32" s="116" t="s">
        <v>43</v>
      </c>
      <c r="E32" s="82"/>
      <c r="F32" s="83"/>
      <c r="G32" s="84">
        <f t="shared" si="19"/>
        <v>0</v>
      </c>
      <c r="H32" s="82"/>
      <c r="I32" s="83"/>
      <c r="J32" s="84">
        <f t="shared" si="20"/>
        <v>0</v>
      </c>
      <c r="K32" s="82">
        <v>1</v>
      </c>
      <c r="L32" s="83">
        <v>5740</v>
      </c>
      <c r="M32" s="84">
        <f t="shared" si="21"/>
        <v>5740</v>
      </c>
      <c r="N32" s="82">
        <v>1</v>
      </c>
      <c r="O32" s="83">
        <v>5737.5</v>
      </c>
      <c r="P32" s="84">
        <f t="shared" si="22"/>
        <v>5737.5</v>
      </c>
      <c r="Q32" s="84">
        <f t="shared" si="23"/>
        <v>5740</v>
      </c>
      <c r="R32" s="84">
        <f t="shared" si="24"/>
        <v>5737.5</v>
      </c>
      <c r="S32" s="84">
        <f t="shared" si="25"/>
        <v>2.5</v>
      </c>
      <c r="T32" s="85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173" customFormat="1" ht="30" customHeight="1" x14ac:dyDescent="0.2">
      <c r="A33" s="78" t="s">
        <v>40</v>
      </c>
      <c r="B33" s="189" t="s">
        <v>156</v>
      </c>
      <c r="C33" s="193" t="s">
        <v>166</v>
      </c>
      <c r="D33" s="116" t="s">
        <v>43</v>
      </c>
      <c r="E33" s="82"/>
      <c r="F33" s="83"/>
      <c r="G33" s="84">
        <f t="shared" si="19"/>
        <v>0</v>
      </c>
      <c r="H33" s="82"/>
      <c r="I33" s="83"/>
      <c r="J33" s="84">
        <f t="shared" si="20"/>
        <v>0</v>
      </c>
      <c r="K33" s="82">
        <v>1</v>
      </c>
      <c r="L33" s="83">
        <v>5740</v>
      </c>
      <c r="M33" s="84">
        <f t="shared" si="21"/>
        <v>5740</v>
      </c>
      <c r="N33" s="82">
        <v>1</v>
      </c>
      <c r="O33" s="83">
        <v>5744.83</v>
      </c>
      <c r="P33" s="84">
        <f t="shared" si="22"/>
        <v>5744.83</v>
      </c>
      <c r="Q33" s="84">
        <f t="shared" si="23"/>
        <v>5740</v>
      </c>
      <c r="R33" s="84">
        <f t="shared" si="24"/>
        <v>5744.83</v>
      </c>
      <c r="S33" s="84">
        <f t="shared" si="25"/>
        <v>-4.8299999999999272</v>
      </c>
      <c r="T33" s="85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173" customFormat="1" ht="30" customHeight="1" x14ac:dyDescent="0.2">
      <c r="A34" s="78" t="s">
        <v>40</v>
      </c>
      <c r="B34" s="189" t="s">
        <v>157</v>
      </c>
      <c r="C34" s="193" t="s">
        <v>167</v>
      </c>
      <c r="D34" s="116" t="s">
        <v>43</v>
      </c>
      <c r="E34" s="82"/>
      <c r="F34" s="83"/>
      <c r="G34" s="84">
        <f t="shared" si="1"/>
        <v>0</v>
      </c>
      <c r="H34" s="82"/>
      <c r="I34" s="83"/>
      <c r="J34" s="84">
        <f t="shared" si="2"/>
        <v>0</v>
      </c>
      <c r="K34" s="82">
        <v>4</v>
      </c>
      <c r="L34" s="83">
        <v>5800</v>
      </c>
      <c r="M34" s="84">
        <f t="shared" si="3"/>
        <v>23200</v>
      </c>
      <c r="N34" s="82">
        <v>4</v>
      </c>
      <c r="O34" s="83">
        <v>5800</v>
      </c>
      <c r="P34" s="84">
        <f t="shared" si="15"/>
        <v>23200</v>
      </c>
      <c r="Q34" s="84">
        <f t="shared" si="16"/>
        <v>23200</v>
      </c>
      <c r="R34" s="84">
        <f t="shared" si="17"/>
        <v>23200</v>
      </c>
      <c r="S34" s="84">
        <f t="shared" si="18"/>
        <v>0</v>
      </c>
      <c r="T34" s="85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173" customFormat="1" ht="30" customHeight="1" x14ac:dyDescent="0.2">
      <c r="A35" s="78" t="s">
        <v>40</v>
      </c>
      <c r="B35" s="189" t="s">
        <v>158</v>
      </c>
      <c r="C35" s="193" t="s">
        <v>168</v>
      </c>
      <c r="D35" s="116" t="s">
        <v>43</v>
      </c>
      <c r="E35" s="82"/>
      <c r="F35" s="83"/>
      <c r="G35" s="84">
        <f t="shared" si="1"/>
        <v>0</v>
      </c>
      <c r="H35" s="82"/>
      <c r="I35" s="83"/>
      <c r="J35" s="84">
        <f t="shared" si="2"/>
        <v>0</v>
      </c>
      <c r="K35" s="82"/>
      <c r="L35" s="83"/>
      <c r="M35" s="84">
        <f t="shared" si="3"/>
        <v>0</v>
      </c>
      <c r="N35" s="82"/>
      <c r="O35" s="83"/>
      <c r="P35" s="84">
        <f t="shared" si="15"/>
        <v>0</v>
      </c>
      <c r="Q35" s="84">
        <f t="shared" si="16"/>
        <v>0</v>
      </c>
      <c r="R35" s="84">
        <f t="shared" si="17"/>
        <v>0</v>
      </c>
      <c r="S35" s="84">
        <f t="shared" si="18"/>
        <v>0</v>
      </c>
      <c r="T35" s="85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173" customFormat="1" ht="30" customHeight="1" x14ac:dyDescent="0.2">
      <c r="A36" s="78" t="s">
        <v>40</v>
      </c>
      <c r="B36" s="189" t="s">
        <v>159</v>
      </c>
      <c r="C36" s="193" t="s">
        <v>169</v>
      </c>
      <c r="D36" s="116" t="s">
        <v>43</v>
      </c>
      <c r="E36" s="82"/>
      <c r="F36" s="83"/>
      <c r="G36" s="84">
        <f t="shared" si="1"/>
        <v>0</v>
      </c>
      <c r="H36" s="82"/>
      <c r="I36" s="83"/>
      <c r="J36" s="84">
        <f t="shared" si="2"/>
        <v>0</v>
      </c>
      <c r="K36" s="82">
        <v>4</v>
      </c>
      <c r="L36" s="175">
        <v>5800</v>
      </c>
      <c r="M36" s="84">
        <f t="shared" si="3"/>
        <v>23200</v>
      </c>
      <c r="N36" s="82">
        <v>4</v>
      </c>
      <c r="O36" s="175">
        <v>5800</v>
      </c>
      <c r="P36" s="84">
        <f t="shared" si="15"/>
        <v>23200</v>
      </c>
      <c r="Q36" s="84">
        <f t="shared" si="16"/>
        <v>23200</v>
      </c>
      <c r="R36" s="84">
        <f t="shared" si="17"/>
        <v>23200</v>
      </c>
      <c r="S36" s="84">
        <f t="shared" si="18"/>
        <v>0</v>
      </c>
      <c r="T36" s="85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173" customFormat="1" ht="30" customHeight="1" x14ac:dyDescent="0.2">
      <c r="A37" s="78" t="s">
        <v>40</v>
      </c>
      <c r="B37" s="189" t="s">
        <v>160</v>
      </c>
      <c r="C37" s="193" t="s">
        <v>170</v>
      </c>
      <c r="D37" s="116" t="s">
        <v>43</v>
      </c>
      <c r="E37" s="82"/>
      <c r="F37" s="83"/>
      <c r="G37" s="84">
        <f t="shared" ref="G37" si="26">E37*F37</f>
        <v>0</v>
      </c>
      <c r="H37" s="82"/>
      <c r="I37" s="83"/>
      <c r="J37" s="84">
        <f t="shared" ref="J37" si="27">H37*I37</f>
        <v>0</v>
      </c>
      <c r="K37" s="82">
        <v>3</v>
      </c>
      <c r="L37" s="175">
        <v>5000</v>
      </c>
      <c r="M37" s="84">
        <f t="shared" ref="M37" si="28">K37*L37</f>
        <v>15000</v>
      </c>
      <c r="N37" s="82">
        <v>3</v>
      </c>
      <c r="O37" s="175">
        <v>5000</v>
      </c>
      <c r="P37" s="84">
        <f t="shared" ref="P37" si="29">N37*O37</f>
        <v>15000</v>
      </c>
      <c r="Q37" s="84">
        <f t="shared" ref="Q37" si="30">G37+M37</f>
        <v>15000</v>
      </c>
      <c r="R37" s="84">
        <f t="shared" ref="R37" si="31">J37+P37</f>
        <v>15000</v>
      </c>
      <c r="S37" s="84">
        <f t="shared" ref="S37" si="32">Q37-R37</f>
        <v>0</v>
      </c>
      <c r="T37" s="85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s="173" customFormat="1" ht="30" customHeight="1" x14ac:dyDescent="0.2">
      <c r="A38" s="78" t="s">
        <v>40</v>
      </c>
      <c r="B38" s="189" t="s">
        <v>161</v>
      </c>
      <c r="C38" s="193" t="s">
        <v>170</v>
      </c>
      <c r="D38" s="116" t="s">
        <v>43</v>
      </c>
      <c r="E38" s="82"/>
      <c r="F38" s="83"/>
      <c r="G38" s="84">
        <f t="shared" si="1"/>
        <v>0</v>
      </c>
      <c r="H38" s="82"/>
      <c r="I38" s="83"/>
      <c r="J38" s="84">
        <f t="shared" si="2"/>
        <v>0</v>
      </c>
      <c r="K38" s="82">
        <v>1</v>
      </c>
      <c r="L38" s="175">
        <v>5000</v>
      </c>
      <c r="M38" s="84">
        <f t="shared" si="3"/>
        <v>5000</v>
      </c>
      <c r="N38" s="82">
        <v>1</v>
      </c>
      <c r="O38" s="175">
        <v>4822.6099999999997</v>
      </c>
      <c r="P38" s="84">
        <f t="shared" si="15"/>
        <v>4822.6099999999997</v>
      </c>
      <c r="Q38" s="84">
        <f t="shared" si="16"/>
        <v>5000</v>
      </c>
      <c r="R38" s="84">
        <f t="shared" si="17"/>
        <v>4822.6099999999997</v>
      </c>
      <c r="S38" s="84">
        <f t="shared" si="18"/>
        <v>177.39000000000033</v>
      </c>
      <c r="T38" s="85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s="173" customFormat="1" ht="30" customHeight="1" x14ac:dyDescent="0.2">
      <c r="A39" s="78" t="s">
        <v>40</v>
      </c>
      <c r="B39" s="189" t="s">
        <v>162</v>
      </c>
      <c r="C39" s="193" t="s">
        <v>211</v>
      </c>
      <c r="D39" s="116" t="s">
        <v>43</v>
      </c>
      <c r="E39" s="82"/>
      <c r="F39" s="83"/>
      <c r="G39" s="84">
        <f t="shared" si="1"/>
        <v>0</v>
      </c>
      <c r="H39" s="82"/>
      <c r="I39" s="83"/>
      <c r="J39" s="84">
        <f t="shared" si="2"/>
        <v>0</v>
      </c>
      <c r="K39" s="82">
        <v>4</v>
      </c>
      <c r="L39" s="175">
        <v>5900</v>
      </c>
      <c r="M39" s="84">
        <f t="shared" si="3"/>
        <v>23600</v>
      </c>
      <c r="N39" s="82">
        <v>4</v>
      </c>
      <c r="O39" s="175">
        <v>5900</v>
      </c>
      <c r="P39" s="84">
        <f t="shared" si="15"/>
        <v>23600</v>
      </c>
      <c r="Q39" s="84">
        <f t="shared" si="16"/>
        <v>23600</v>
      </c>
      <c r="R39" s="84">
        <f t="shared" si="17"/>
        <v>23600</v>
      </c>
      <c r="S39" s="84">
        <f t="shared" si="18"/>
        <v>0</v>
      </c>
      <c r="T39" s="85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s="173" customFormat="1" ht="30" customHeight="1" x14ac:dyDescent="0.2">
      <c r="A40" s="78" t="s">
        <v>40</v>
      </c>
      <c r="B40" s="189" t="s">
        <v>163</v>
      </c>
      <c r="C40" s="193" t="s">
        <v>213</v>
      </c>
      <c r="D40" s="116" t="s">
        <v>43</v>
      </c>
      <c r="E40" s="82"/>
      <c r="F40" s="83"/>
      <c r="G40" s="84">
        <f t="shared" ref="G40" si="33">E40*F40</f>
        <v>0</v>
      </c>
      <c r="H40" s="82"/>
      <c r="I40" s="83"/>
      <c r="J40" s="84">
        <f t="shared" ref="J40" si="34">H40*I40</f>
        <v>0</v>
      </c>
      <c r="K40" s="82">
        <v>3</v>
      </c>
      <c r="L40" s="175">
        <v>6100</v>
      </c>
      <c r="M40" s="84">
        <f t="shared" ref="M40" si="35">K40*L40</f>
        <v>18300</v>
      </c>
      <c r="N40" s="82">
        <v>3</v>
      </c>
      <c r="O40" s="175">
        <v>6100</v>
      </c>
      <c r="P40" s="84">
        <f t="shared" ref="P40" si="36">N40*O40</f>
        <v>18300</v>
      </c>
      <c r="Q40" s="84">
        <f t="shared" ref="Q40" si="37">G40+M40</f>
        <v>18300</v>
      </c>
      <c r="R40" s="84">
        <f t="shared" ref="R40" si="38">J40+P40</f>
        <v>18300</v>
      </c>
      <c r="S40" s="84">
        <f t="shared" ref="S40" si="39">Q40-R40</f>
        <v>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s="173" customFormat="1" ht="30" customHeight="1" x14ac:dyDescent="0.2">
      <c r="A41" s="78" t="s">
        <v>40</v>
      </c>
      <c r="B41" s="189" t="s">
        <v>173</v>
      </c>
      <c r="C41" s="193" t="s">
        <v>213</v>
      </c>
      <c r="D41" s="116" t="s">
        <v>43</v>
      </c>
      <c r="E41" s="82"/>
      <c r="F41" s="83"/>
      <c r="G41" s="84">
        <f t="shared" si="1"/>
        <v>0</v>
      </c>
      <c r="H41" s="82"/>
      <c r="I41" s="83"/>
      <c r="J41" s="84">
        <f t="shared" si="2"/>
        <v>0</v>
      </c>
      <c r="K41" s="82">
        <v>1</v>
      </c>
      <c r="L41" s="175">
        <v>6100</v>
      </c>
      <c r="M41" s="84">
        <f t="shared" si="3"/>
        <v>6100</v>
      </c>
      <c r="N41" s="82">
        <v>1</v>
      </c>
      <c r="O41" s="175">
        <v>5799.59</v>
      </c>
      <c r="P41" s="84">
        <f t="shared" si="15"/>
        <v>5799.59</v>
      </c>
      <c r="Q41" s="84">
        <f t="shared" si="16"/>
        <v>6100</v>
      </c>
      <c r="R41" s="84">
        <f t="shared" si="17"/>
        <v>5799.59</v>
      </c>
      <c r="S41" s="84">
        <f t="shared" si="18"/>
        <v>300.40999999999985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s="173" customFormat="1" ht="30" customHeight="1" x14ac:dyDescent="0.2">
      <c r="A42" s="78" t="s">
        <v>40</v>
      </c>
      <c r="B42" s="189" t="s">
        <v>174</v>
      </c>
      <c r="C42" s="193" t="s">
        <v>208</v>
      </c>
      <c r="D42" s="116" t="s">
        <v>43</v>
      </c>
      <c r="E42" s="82"/>
      <c r="F42" s="83"/>
      <c r="G42" s="84">
        <f t="shared" si="1"/>
        <v>0</v>
      </c>
      <c r="H42" s="82"/>
      <c r="I42" s="83"/>
      <c r="J42" s="84">
        <f t="shared" si="2"/>
        <v>0</v>
      </c>
      <c r="K42" s="82">
        <v>1</v>
      </c>
      <c r="L42" s="175">
        <v>1913</v>
      </c>
      <c r="M42" s="84">
        <f t="shared" si="3"/>
        <v>1913</v>
      </c>
      <c r="N42" s="82">
        <v>1</v>
      </c>
      <c r="O42" s="175"/>
      <c r="P42" s="84">
        <f t="shared" si="15"/>
        <v>0</v>
      </c>
      <c r="Q42" s="84">
        <f t="shared" si="16"/>
        <v>1913</v>
      </c>
      <c r="R42" s="84">
        <f t="shared" si="17"/>
        <v>0</v>
      </c>
      <c r="S42" s="84">
        <f t="shared" si="18"/>
        <v>1913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s="173" customFormat="1" ht="30" customHeight="1" x14ac:dyDescent="0.2">
      <c r="A43" s="78" t="s">
        <v>40</v>
      </c>
      <c r="B43" s="189" t="s">
        <v>175</v>
      </c>
      <c r="C43" s="193" t="s">
        <v>208</v>
      </c>
      <c r="D43" s="116" t="s">
        <v>43</v>
      </c>
      <c r="E43" s="82"/>
      <c r="F43" s="83"/>
      <c r="G43" s="84">
        <f t="shared" ref="G43:G45" si="40">E43*F43</f>
        <v>0</v>
      </c>
      <c r="H43" s="82"/>
      <c r="I43" s="83"/>
      <c r="J43" s="84">
        <f t="shared" ref="J43:J45" si="41">H43*I43</f>
        <v>0</v>
      </c>
      <c r="K43" s="82">
        <v>1</v>
      </c>
      <c r="L43" s="175">
        <v>1913</v>
      </c>
      <c r="M43" s="84">
        <f t="shared" ref="M43:M45" si="42">K43*L43</f>
        <v>1913</v>
      </c>
      <c r="N43" s="82">
        <v>1</v>
      </c>
      <c r="O43" s="175">
        <v>1923.95</v>
      </c>
      <c r="P43" s="84">
        <f t="shared" ref="P43:P45" si="43">N43*O43</f>
        <v>1923.95</v>
      </c>
      <c r="Q43" s="84">
        <f t="shared" ref="Q43:Q45" si="44">G43+M43</f>
        <v>1913</v>
      </c>
      <c r="R43" s="84">
        <f t="shared" ref="R43:R45" si="45">J43+P43</f>
        <v>1923.95</v>
      </c>
      <c r="S43" s="84">
        <f t="shared" ref="S43:S45" si="46">Q43-R43</f>
        <v>-10.950000000000045</v>
      </c>
      <c r="T43" s="8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s="173" customFormat="1" ht="30" customHeight="1" x14ac:dyDescent="0.2">
      <c r="A44" s="78" t="s">
        <v>40</v>
      </c>
      <c r="B44" s="189" t="s">
        <v>176</v>
      </c>
      <c r="C44" s="193" t="s">
        <v>208</v>
      </c>
      <c r="D44" s="116" t="s">
        <v>43</v>
      </c>
      <c r="E44" s="82"/>
      <c r="F44" s="83"/>
      <c r="G44" s="84">
        <f t="shared" si="40"/>
        <v>0</v>
      </c>
      <c r="H44" s="82"/>
      <c r="I44" s="83"/>
      <c r="J44" s="84">
        <f t="shared" si="41"/>
        <v>0</v>
      </c>
      <c r="K44" s="82">
        <v>1</v>
      </c>
      <c r="L44" s="175">
        <v>1913</v>
      </c>
      <c r="M44" s="84">
        <f t="shared" si="42"/>
        <v>1913</v>
      </c>
      <c r="N44" s="82">
        <v>1</v>
      </c>
      <c r="O44" s="175">
        <v>1912.5</v>
      </c>
      <c r="P44" s="84">
        <f t="shared" si="43"/>
        <v>1912.5</v>
      </c>
      <c r="Q44" s="84">
        <f t="shared" si="44"/>
        <v>1913</v>
      </c>
      <c r="R44" s="84">
        <f t="shared" si="45"/>
        <v>1912.5</v>
      </c>
      <c r="S44" s="84">
        <f t="shared" si="46"/>
        <v>0.5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173" customFormat="1" ht="30" customHeight="1" x14ac:dyDescent="0.2">
      <c r="A45" s="78" t="s">
        <v>40</v>
      </c>
      <c r="B45" s="189" t="s">
        <v>177</v>
      </c>
      <c r="C45" s="193" t="s">
        <v>208</v>
      </c>
      <c r="D45" s="116" t="s">
        <v>43</v>
      </c>
      <c r="E45" s="82"/>
      <c r="F45" s="83"/>
      <c r="G45" s="84">
        <f t="shared" si="40"/>
        <v>0</v>
      </c>
      <c r="H45" s="82"/>
      <c r="I45" s="83"/>
      <c r="J45" s="84">
        <f t="shared" si="41"/>
        <v>0</v>
      </c>
      <c r="K45" s="82">
        <v>1</v>
      </c>
      <c r="L45" s="175">
        <v>1913</v>
      </c>
      <c r="M45" s="84">
        <f t="shared" si="42"/>
        <v>1913</v>
      </c>
      <c r="N45" s="82">
        <v>1</v>
      </c>
      <c r="O45" s="175">
        <v>1934.48</v>
      </c>
      <c r="P45" s="84">
        <f t="shared" si="43"/>
        <v>1934.48</v>
      </c>
      <c r="Q45" s="84">
        <f t="shared" si="44"/>
        <v>1913</v>
      </c>
      <c r="R45" s="84">
        <f t="shared" si="45"/>
        <v>1934.48</v>
      </c>
      <c r="S45" s="84">
        <f t="shared" si="46"/>
        <v>-21.480000000000018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s="173" customFormat="1" ht="30" customHeight="1" x14ac:dyDescent="0.2">
      <c r="A46" s="78" t="s">
        <v>40</v>
      </c>
      <c r="B46" s="189" t="s">
        <v>178</v>
      </c>
      <c r="C46" s="193" t="s">
        <v>209</v>
      </c>
      <c r="D46" s="116" t="s">
        <v>43</v>
      </c>
      <c r="E46" s="82"/>
      <c r="F46" s="83"/>
      <c r="G46" s="84">
        <f t="shared" si="1"/>
        <v>0</v>
      </c>
      <c r="H46" s="82"/>
      <c r="I46" s="83"/>
      <c r="J46" s="84">
        <f t="shared" si="2"/>
        <v>0</v>
      </c>
      <c r="K46" s="82">
        <v>4</v>
      </c>
      <c r="L46" s="83">
        <v>5100</v>
      </c>
      <c r="M46" s="84">
        <f t="shared" si="3"/>
        <v>20400</v>
      </c>
      <c r="N46" s="82">
        <v>4</v>
      </c>
      <c r="O46" s="83">
        <v>5100</v>
      </c>
      <c r="P46" s="84">
        <f t="shared" si="15"/>
        <v>20400</v>
      </c>
      <c r="Q46" s="84">
        <f t="shared" si="16"/>
        <v>20400</v>
      </c>
      <c r="R46" s="84">
        <f t="shared" si="17"/>
        <v>20400</v>
      </c>
      <c r="S46" s="84">
        <f t="shared" si="18"/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s="173" customFormat="1" ht="30" customHeight="1" x14ac:dyDescent="0.2">
      <c r="A47" s="78" t="s">
        <v>40</v>
      </c>
      <c r="B47" s="189" t="s">
        <v>179</v>
      </c>
      <c r="C47" s="193" t="s">
        <v>171</v>
      </c>
      <c r="D47" s="116" t="s">
        <v>43</v>
      </c>
      <c r="E47" s="82"/>
      <c r="F47" s="83"/>
      <c r="G47" s="84">
        <f t="shared" ref="G47" si="47">E47*F47</f>
        <v>0</v>
      </c>
      <c r="H47" s="82"/>
      <c r="I47" s="83"/>
      <c r="J47" s="84">
        <f t="shared" ref="J47" si="48">H47*I47</f>
        <v>0</v>
      </c>
      <c r="K47" s="82">
        <v>3</v>
      </c>
      <c r="L47" s="83">
        <v>5900</v>
      </c>
      <c r="M47" s="84">
        <f t="shared" ref="M47" si="49">K47*L47</f>
        <v>17700</v>
      </c>
      <c r="N47" s="82">
        <v>3</v>
      </c>
      <c r="O47" s="83">
        <v>5900</v>
      </c>
      <c r="P47" s="84">
        <f t="shared" ref="P47" si="50">N47*O47</f>
        <v>17700</v>
      </c>
      <c r="Q47" s="84">
        <f t="shared" ref="Q47" si="51">G47+M47</f>
        <v>17700</v>
      </c>
      <c r="R47" s="84">
        <f t="shared" ref="R47" si="52">J47+P47</f>
        <v>17700</v>
      </c>
      <c r="S47" s="84">
        <f t="shared" ref="S47" si="53">Q47-R47</f>
        <v>0</v>
      </c>
      <c r="T47" s="8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s="173" customFormat="1" ht="30" customHeight="1" x14ac:dyDescent="0.2">
      <c r="A48" s="78" t="s">
        <v>40</v>
      </c>
      <c r="B48" s="189" t="s">
        <v>180</v>
      </c>
      <c r="C48" s="193" t="s">
        <v>171</v>
      </c>
      <c r="D48" s="116" t="s">
        <v>43</v>
      </c>
      <c r="E48" s="82"/>
      <c r="F48" s="83"/>
      <c r="G48" s="84">
        <f t="shared" si="1"/>
        <v>0</v>
      </c>
      <c r="H48" s="82"/>
      <c r="I48" s="83"/>
      <c r="J48" s="84">
        <f t="shared" si="2"/>
        <v>0</v>
      </c>
      <c r="K48" s="82">
        <v>1</v>
      </c>
      <c r="L48" s="83">
        <v>5900</v>
      </c>
      <c r="M48" s="84">
        <f t="shared" si="3"/>
        <v>5900</v>
      </c>
      <c r="N48" s="82">
        <v>1</v>
      </c>
      <c r="O48" s="83">
        <v>5878.25</v>
      </c>
      <c r="P48" s="84">
        <f t="shared" si="15"/>
        <v>5878.25</v>
      </c>
      <c r="Q48" s="84">
        <f t="shared" si="16"/>
        <v>5900</v>
      </c>
      <c r="R48" s="84">
        <f t="shared" si="17"/>
        <v>5878.25</v>
      </c>
      <c r="S48" s="84">
        <f t="shared" si="18"/>
        <v>21.75</v>
      </c>
      <c r="T48" s="8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thickBot="1" x14ac:dyDescent="0.25">
      <c r="A49" s="86" t="s">
        <v>40</v>
      </c>
      <c r="B49" s="189" t="s">
        <v>181</v>
      </c>
      <c r="C49" s="194" t="s">
        <v>172</v>
      </c>
      <c r="D49" s="116" t="s">
        <v>43</v>
      </c>
      <c r="E49" s="82"/>
      <c r="F49" s="83"/>
      <c r="G49" s="84">
        <f t="shared" si="1"/>
        <v>0</v>
      </c>
      <c r="H49" s="82"/>
      <c r="I49" s="83"/>
      <c r="J49" s="84">
        <f t="shared" si="2"/>
        <v>0</v>
      </c>
      <c r="K49" s="82">
        <v>4</v>
      </c>
      <c r="L49" s="83">
        <v>5100</v>
      </c>
      <c r="M49" s="84">
        <f t="shared" si="3"/>
        <v>20400</v>
      </c>
      <c r="N49" s="82">
        <v>4</v>
      </c>
      <c r="O49" s="83">
        <v>5100</v>
      </c>
      <c r="P49" s="84">
        <f t="shared" si="4"/>
        <v>20400</v>
      </c>
      <c r="Q49" s="84">
        <f t="shared" si="5"/>
        <v>20400</v>
      </c>
      <c r="R49" s="84">
        <f t="shared" si="6"/>
        <v>20400</v>
      </c>
      <c r="S49" s="84">
        <f t="shared" si="7"/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thickBot="1" x14ac:dyDescent="0.25">
      <c r="A50" s="71" t="s">
        <v>37</v>
      </c>
      <c r="B50" s="72" t="s">
        <v>46</v>
      </c>
      <c r="C50" s="191" t="s">
        <v>47</v>
      </c>
      <c r="D50" s="73"/>
      <c r="E50" s="74"/>
      <c r="F50" s="75"/>
      <c r="G50" s="76"/>
      <c r="H50" s="74"/>
      <c r="I50" s="75"/>
      <c r="J50" s="76"/>
      <c r="K50" s="74"/>
      <c r="L50" s="75"/>
      <c r="M50" s="76">
        <f>SUM(M51:M53)</f>
        <v>0</v>
      </c>
      <c r="N50" s="74"/>
      <c r="O50" s="75"/>
      <c r="P50" s="76">
        <f t="shared" ref="P50:S50" si="54">SUM(P51:P53)</f>
        <v>0</v>
      </c>
      <c r="Q50" s="76">
        <f t="shared" si="54"/>
        <v>0</v>
      </c>
      <c r="R50" s="76">
        <f t="shared" si="54"/>
        <v>0</v>
      </c>
      <c r="S50" s="76">
        <f t="shared" si="54"/>
        <v>0</v>
      </c>
      <c r="T50" s="7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30" customHeight="1" x14ac:dyDescent="0.2">
      <c r="A51" s="78" t="s">
        <v>40</v>
      </c>
      <c r="B51" s="79" t="s">
        <v>48</v>
      </c>
      <c r="C51" s="80" t="s">
        <v>42</v>
      </c>
      <c r="D51" s="81"/>
      <c r="E51" s="228" t="s">
        <v>49</v>
      </c>
      <c r="F51" s="214"/>
      <c r="G51" s="229"/>
      <c r="H51" s="228" t="s">
        <v>49</v>
      </c>
      <c r="I51" s="214"/>
      <c r="J51" s="229"/>
      <c r="K51" s="82"/>
      <c r="L51" s="83"/>
      <c r="M51" s="84">
        <f t="shared" ref="M51:M53" si="55">K51*L51</f>
        <v>0</v>
      </c>
      <c r="N51" s="82"/>
      <c r="O51" s="83"/>
      <c r="P51" s="84">
        <f t="shared" ref="P51:P53" si="56">N51*O51</f>
        <v>0</v>
      </c>
      <c r="Q51" s="84">
        <f t="shared" ref="Q51:Q53" si="57">G51+M51</f>
        <v>0</v>
      </c>
      <c r="R51" s="84">
        <f t="shared" ref="R51:R53" si="58">J51+P51</f>
        <v>0</v>
      </c>
      <c r="S51" s="84">
        <f t="shared" ref="S51:S53" si="59">Q51-R51</f>
        <v>0</v>
      </c>
      <c r="T51" s="85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30" customHeight="1" x14ac:dyDescent="0.2">
      <c r="A52" s="86" t="s">
        <v>40</v>
      </c>
      <c r="B52" s="87" t="s">
        <v>50</v>
      </c>
      <c r="C52" s="80" t="s">
        <v>42</v>
      </c>
      <c r="D52" s="81"/>
      <c r="E52" s="230"/>
      <c r="F52" s="214"/>
      <c r="G52" s="229"/>
      <c r="H52" s="230"/>
      <c r="I52" s="214"/>
      <c r="J52" s="229"/>
      <c r="K52" s="82"/>
      <c r="L52" s="83"/>
      <c r="M52" s="84">
        <f t="shared" si="55"/>
        <v>0</v>
      </c>
      <c r="N52" s="82"/>
      <c r="O52" s="83"/>
      <c r="P52" s="84">
        <f t="shared" si="56"/>
        <v>0</v>
      </c>
      <c r="Q52" s="84">
        <f t="shared" si="57"/>
        <v>0</v>
      </c>
      <c r="R52" s="84">
        <f t="shared" si="58"/>
        <v>0</v>
      </c>
      <c r="S52" s="84">
        <f t="shared" si="59"/>
        <v>0</v>
      </c>
      <c r="T52" s="85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30" customHeight="1" x14ac:dyDescent="0.2">
      <c r="A53" s="88" t="s">
        <v>40</v>
      </c>
      <c r="B53" s="89" t="s">
        <v>51</v>
      </c>
      <c r="C53" s="90" t="s">
        <v>42</v>
      </c>
      <c r="D53" s="91"/>
      <c r="E53" s="230"/>
      <c r="F53" s="214"/>
      <c r="G53" s="229"/>
      <c r="H53" s="230"/>
      <c r="I53" s="214"/>
      <c r="J53" s="229"/>
      <c r="K53" s="92"/>
      <c r="L53" s="93"/>
      <c r="M53" s="94">
        <f t="shared" si="55"/>
        <v>0</v>
      </c>
      <c r="N53" s="92"/>
      <c r="O53" s="93"/>
      <c r="P53" s="94">
        <f t="shared" si="56"/>
        <v>0</v>
      </c>
      <c r="Q53" s="94">
        <f t="shared" si="57"/>
        <v>0</v>
      </c>
      <c r="R53" s="94">
        <f t="shared" si="58"/>
        <v>0</v>
      </c>
      <c r="S53" s="94">
        <f t="shared" si="59"/>
        <v>0</v>
      </c>
      <c r="T53" s="95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2">
      <c r="A54" s="71" t="s">
        <v>37</v>
      </c>
      <c r="B54" s="72" t="s">
        <v>52</v>
      </c>
      <c r="C54" s="71" t="s">
        <v>53</v>
      </c>
      <c r="D54" s="73"/>
      <c r="E54" s="74"/>
      <c r="F54" s="75"/>
      <c r="G54" s="76"/>
      <c r="H54" s="74"/>
      <c r="I54" s="75"/>
      <c r="J54" s="76"/>
      <c r="K54" s="74"/>
      <c r="L54" s="75"/>
      <c r="M54" s="76">
        <f>SUM(M55:M57)</f>
        <v>0</v>
      </c>
      <c r="N54" s="74"/>
      <c r="O54" s="75"/>
      <c r="P54" s="76">
        <f t="shared" ref="P54:S54" si="60">SUM(P55:P57)</f>
        <v>0</v>
      </c>
      <c r="Q54" s="76">
        <f t="shared" si="60"/>
        <v>0</v>
      </c>
      <c r="R54" s="76">
        <f t="shared" si="60"/>
        <v>0</v>
      </c>
      <c r="S54" s="76">
        <f t="shared" si="60"/>
        <v>0</v>
      </c>
      <c r="T54" s="7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0" customHeight="1" x14ac:dyDescent="0.2">
      <c r="A55" s="78" t="s">
        <v>40</v>
      </c>
      <c r="B55" s="79" t="s">
        <v>54</v>
      </c>
      <c r="C55" s="80" t="s">
        <v>42</v>
      </c>
      <c r="D55" s="81"/>
      <c r="E55" s="228" t="s">
        <v>49</v>
      </c>
      <c r="F55" s="214"/>
      <c r="G55" s="229"/>
      <c r="H55" s="228" t="s">
        <v>49</v>
      </c>
      <c r="I55" s="214"/>
      <c r="J55" s="229"/>
      <c r="K55" s="82"/>
      <c r="L55" s="83"/>
      <c r="M55" s="84">
        <f t="shared" ref="M55:M57" si="61">K55*L55</f>
        <v>0</v>
      </c>
      <c r="N55" s="82"/>
      <c r="O55" s="83"/>
      <c r="P55" s="84">
        <f t="shared" ref="P55:P57" si="62">N55*O55</f>
        <v>0</v>
      </c>
      <c r="Q55" s="84">
        <f t="shared" ref="Q55:Q57" si="63">G55+M55</f>
        <v>0</v>
      </c>
      <c r="R55" s="84">
        <f t="shared" ref="R55:R57" si="64">J55+P55</f>
        <v>0</v>
      </c>
      <c r="S55" s="84">
        <f t="shared" ref="S55:S57" si="65">Q55-R55</f>
        <v>0</v>
      </c>
      <c r="T55" s="85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30" customHeight="1" x14ac:dyDescent="0.2">
      <c r="A56" s="86" t="s">
        <v>40</v>
      </c>
      <c r="B56" s="87" t="s">
        <v>55</v>
      </c>
      <c r="C56" s="80" t="s">
        <v>42</v>
      </c>
      <c r="D56" s="81"/>
      <c r="E56" s="230"/>
      <c r="F56" s="214"/>
      <c r="G56" s="229"/>
      <c r="H56" s="230"/>
      <c r="I56" s="214"/>
      <c r="J56" s="229"/>
      <c r="K56" s="82"/>
      <c r="L56" s="83"/>
      <c r="M56" s="84">
        <f t="shared" si="61"/>
        <v>0</v>
      </c>
      <c r="N56" s="82"/>
      <c r="O56" s="83"/>
      <c r="P56" s="84">
        <f t="shared" si="62"/>
        <v>0</v>
      </c>
      <c r="Q56" s="84">
        <f t="shared" si="63"/>
        <v>0</v>
      </c>
      <c r="R56" s="84">
        <f t="shared" si="64"/>
        <v>0</v>
      </c>
      <c r="S56" s="84">
        <f t="shared" si="65"/>
        <v>0</v>
      </c>
      <c r="T56" s="85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30" customHeight="1" x14ac:dyDescent="0.2">
      <c r="A57" s="88" t="s">
        <v>40</v>
      </c>
      <c r="B57" s="89" t="s">
        <v>56</v>
      </c>
      <c r="C57" s="90" t="s">
        <v>42</v>
      </c>
      <c r="D57" s="91"/>
      <c r="E57" s="231"/>
      <c r="F57" s="232"/>
      <c r="G57" s="233"/>
      <c r="H57" s="231"/>
      <c r="I57" s="232"/>
      <c r="J57" s="233"/>
      <c r="K57" s="92"/>
      <c r="L57" s="93"/>
      <c r="M57" s="94">
        <f t="shared" si="61"/>
        <v>0</v>
      </c>
      <c r="N57" s="92"/>
      <c r="O57" s="93"/>
      <c r="P57" s="94">
        <f t="shared" si="62"/>
        <v>0</v>
      </c>
      <c r="Q57" s="84">
        <f t="shared" si="63"/>
        <v>0</v>
      </c>
      <c r="R57" s="84">
        <f t="shared" si="64"/>
        <v>0</v>
      </c>
      <c r="S57" s="84">
        <f t="shared" si="65"/>
        <v>0</v>
      </c>
      <c r="T57" s="95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30" customHeight="1" x14ac:dyDescent="0.2">
      <c r="A58" s="96" t="s">
        <v>57</v>
      </c>
      <c r="B58" s="97"/>
      <c r="C58" s="98"/>
      <c r="D58" s="99"/>
      <c r="E58" s="100"/>
      <c r="F58" s="101"/>
      <c r="G58" s="102">
        <f>G26+G50+G54</f>
        <v>0</v>
      </c>
      <c r="H58" s="100"/>
      <c r="I58" s="101"/>
      <c r="J58" s="102">
        <f>J26+J50+J54</f>
        <v>0</v>
      </c>
      <c r="K58" s="100"/>
      <c r="L58" s="101"/>
      <c r="M58" s="102">
        <f>M26+M50+M54</f>
        <v>229812</v>
      </c>
      <c r="N58" s="100"/>
      <c r="O58" s="101"/>
      <c r="P58" s="102">
        <f>P26+P50+P54</f>
        <v>227416.60000000003</v>
      </c>
      <c r="Q58" s="102">
        <f>Q26+Q50+Q54</f>
        <v>229812</v>
      </c>
      <c r="R58" s="102">
        <f>R26+R50+R54</f>
        <v>227416.60000000003</v>
      </c>
      <c r="S58" s="102">
        <f>S26+S50+S54</f>
        <v>2395.400000000001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thickBot="1" x14ac:dyDescent="0.25">
      <c r="A59" s="71" t="s">
        <v>29</v>
      </c>
      <c r="B59" s="72" t="s">
        <v>58</v>
      </c>
      <c r="C59" s="71" t="s">
        <v>59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s="173" customFormat="1" ht="30" customHeight="1" thickBot="1" x14ac:dyDescent="0.25">
      <c r="A60" s="78" t="s">
        <v>40</v>
      </c>
      <c r="B60" s="105" t="s">
        <v>60</v>
      </c>
      <c r="C60" s="80" t="s">
        <v>61</v>
      </c>
      <c r="D60" s="81"/>
      <c r="E60" s="82"/>
      <c r="F60" s="106">
        <v>0.22</v>
      </c>
      <c r="G60" s="84">
        <f t="shared" ref="G60:G61" si="66">E60*F60</f>
        <v>0</v>
      </c>
      <c r="H60" s="82"/>
      <c r="I60" s="106">
        <v>0.22</v>
      </c>
      <c r="J60" s="84">
        <f t="shared" ref="J60:J61" si="67">H60*I60</f>
        <v>0</v>
      </c>
      <c r="K60" s="82">
        <v>1</v>
      </c>
      <c r="L60" s="106">
        <v>12640</v>
      </c>
      <c r="M60" s="84">
        <f t="shared" ref="M60:M61" si="68">K60*L60</f>
        <v>12640</v>
      </c>
      <c r="N60" s="82">
        <v>1</v>
      </c>
      <c r="O60" s="106">
        <v>12209.96</v>
      </c>
      <c r="P60" s="84">
        <f t="shared" ref="P60:P61" si="69">N60*O60</f>
        <v>12209.96</v>
      </c>
      <c r="Q60" s="84">
        <f t="shared" ref="Q60:Q61" si="70">G60+M60</f>
        <v>12640</v>
      </c>
      <c r="R60" s="84">
        <f t="shared" ref="R60:R61" si="71">J60+P60</f>
        <v>12209.96</v>
      </c>
      <c r="S60" s="84">
        <f t="shared" ref="S60:S61" si="72">Q60-R60</f>
        <v>430.04000000000087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s="173" customFormat="1" ht="30" customHeight="1" thickBot="1" x14ac:dyDescent="0.25">
      <c r="A61" s="78" t="s">
        <v>40</v>
      </c>
      <c r="B61" s="105" t="s">
        <v>62</v>
      </c>
      <c r="C61" s="80" t="s">
        <v>61</v>
      </c>
      <c r="D61" s="81"/>
      <c r="E61" s="82"/>
      <c r="F61" s="106">
        <v>0.22</v>
      </c>
      <c r="G61" s="84">
        <f t="shared" si="66"/>
        <v>0</v>
      </c>
      <c r="H61" s="82"/>
      <c r="I61" s="106">
        <v>0.22</v>
      </c>
      <c r="J61" s="84">
        <f t="shared" si="67"/>
        <v>0</v>
      </c>
      <c r="K61" s="82">
        <v>1</v>
      </c>
      <c r="L61" s="106">
        <v>12640</v>
      </c>
      <c r="M61" s="84">
        <f t="shared" si="68"/>
        <v>12640</v>
      </c>
      <c r="N61" s="82">
        <v>1</v>
      </c>
      <c r="O61" s="106">
        <v>12603.33</v>
      </c>
      <c r="P61" s="84">
        <f t="shared" si="69"/>
        <v>12603.33</v>
      </c>
      <c r="Q61" s="84">
        <f t="shared" si="70"/>
        <v>12640</v>
      </c>
      <c r="R61" s="84">
        <f t="shared" si="71"/>
        <v>12603.33</v>
      </c>
      <c r="S61" s="84">
        <f t="shared" si="72"/>
        <v>36.670000000000073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s="173" customFormat="1" ht="30" customHeight="1" thickBot="1" x14ac:dyDescent="0.25">
      <c r="A62" s="78" t="s">
        <v>40</v>
      </c>
      <c r="B62" s="105" t="s">
        <v>182</v>
      </c>
      <c r="C62" s="80" t="s">
        <v>61</v>
      </c>
      <c r="D62" s="81"/>
      <c r="E62" s="82"/>
      <c r="F62" s="106">
        <v>0.22</v>
      </c>
      <c r="G62" s="84">
        <f t="shared" ref="G62" si="73">E62*F62</f>
        <v>0</v>
      </c>
      <c r="H62" s="82"/>
      <c r="I62" s="106">
        <v>0.22</v>
      </c>
      <c r="J62" s="84">
        <f t="shared" ref="J62" si="74">H62*I62</f>
        <v>0</v>
      </c>
      <c r="K62" s="82">
        <v>1</v>
      </c>
      <c r="L62" s="106">
        <v>12640</v>
      </c>
      <c r="M62" s="84">
        <f t="shared" ref="M62" si="75">K62*L62</f>
        <v>12640</v>
      </c>
      <c r="N62" s="82">
        <v>1</v>
      </c>
      <c r="O62" s="106">
        <v>12572.91</v>
      </c>
      <c r="P62" s="84">
        <f t="shared" ref="P62" si="76">N62*O62</f>
        <v>12572.91</v>
      </c>
      <c r="Q62" s="84">
        <f t="shared" ref="Q62" si="77">G62+M62</f>
        <v>12640</v>
      </c>
      <c r="R62" s="84">
        <f t="shared" ref="R62" si="78">J62+P62</f>
        <v>12572.91</v>
      </c>
      <c r="S62" s="84">
        <f t="shared" ref="S62" si="79">Q62-R62</f>
        <v>67.090000000000146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thickBot="1" x14ac:dyDescent="0.25">
      <c r="A63" s="78" t="s">
        <v>40</v>
      </c>
      <c r="B63" s="105" t="s">
        <v>183</v>
      </c>
      <c r="C63" s="80" t="s">
        <v>61</v>
      </c>
      <c r="D63" s="81"/>
      <c r="E63" s="82"/>
      <c r="F63" s="106">
        <v>0.22</v>
      </c>
      <c r="G63" s="84">
        <f t="shared" ref="G63:G64" si="80">E63*F63</f>
        <v>0</v>
      </c>
      <c r="H63" s="82"/>
      <c r="I63" s="106">
        <v>0.22</v>
      </c>
      <c r="J63" s="84">
        <f t="shared" ref="J63:J64" si="81">H63*I63</f>
        <v>0</v>
      </c>
      <c r="K63" s="82">
        <v>1</v>
      </c>
      <c r="L63" s="106">
        <v>12640</v>
      </c>
      <c r="M63" s="84">
        <f t="shared" ref="M63:M64" si="82">K63*L63</f>
        <v>12640</v>
      </c>
      <c r="N63" s="82">
        <v>1</v>
      </c>
      <c r="O63" s="106">
        <v>12645.45</v>
      </c>
      <c r="P63" s="84">
        <f t="shared" ref="P63:P64" si="83">N63*O63</f>
        <v>12645.45</v>
      </c>
      <c r="Q63" s="84">
        <f t="shared" ref="Q63:Q64" si="84">G63+M63</f>
        <v>12640</v>
      </c>
      <c r="R63" s="84">
        <f t="shared" ref="R63:R64" si="85">J63+P63</f>
        <v>12645.45</v>
      </c>
      <c r="S63" s="84">
        <f t="shared" ref="S63:S64" si="86">Q63-R63</f>
        <v>-5.4500000000007276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thickBot="1" x14ac:dyDescent="0.25">
      <c r="A64" s="86" t="s">
        <v>40</v>
      </c>
      <c r="B64" s="105" t="s">
        <v>184</v>
      </c>
      <c r="C64" s="80" t="s">
        <v>47</v>
      </c>
      <c r="D64" s="81"/>
      <c r="E64" s="82"/>
      <c r="F64" s="106">
        <v>0.22</v>
      </c>
      <c r="G64" s="84">
        <f t="shared" si="80"/>
        <v>0</v>
      </c>
      <c r="H64" s="82"/>
      <c r="I64" s="106">
        <v>0.22</v>
      </c>
      <c r="J64" s="84">
        <f t="shared" si="81"/>
        <v>0</v>
      </c>
      <c r="K64" s="82"/>
      <c r="L64" s="106">
        <v>0.22</v>
      </c>
      <c r="M64" s="84">
        <f t="shared" si="82"/>
        <v>0</v>
      </c>
      <c r="N64" s="82"/>
      <c r="O64" s="106">
        <v>0.22</v>
      </c>
      <c r="P64" s="84">
        <f t="shared" si="83"/>
        <v>0</v>
      </c>
      <c r="Q64" s="84">
        <f t="shared" si="84"/>
        <v>0</v>
      </c>
      <c r="R64" s="84">
        <f t="shared" si="85"/>
        <v>0</v>
      </c>
      <c r="S64" s="84">
        <f t="shared" si="86"/>
        <v>0</v>
      </c>
      <c r="T64" s="8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thickBot="1" x14ac:dyDescent="0.25">
      <c r="A65" s="96" t="s">
        <v>63</v>
      </c>
      <c r="B65" s="97"/>
      <c r="C65" s="98"/>
      <c r="D65" s="99"/>
      <c r="E65" s="100"/>
      <c r="F65" s="101"/>
      <c r="G65" s="102">
        <f>SUM(G63:G64)</f>
        <v>0</v>
      </c>
      <c r="H65" s="100"/>
      <c r="I65" s="101"/>
      <c r="J65" s="102">
        <f>SUM(J63:J64)</f>
        <v>0</v>
      </c>
      <c r="K65" s="100"/>
      <c r="L65" s="101"/>
      <c r="M65" s="102">
        <f>SUM(M60:M64)</f>
        <v>50560</v>
      </c>
      <c r="N65" s="100"/>
      <c r="O65" s="101"/>
      <c r="P65" s="102">
        <f>SUM(P60:P64)</f>
        <v>50031.649999999994</v>
      </c>
      <c r="Q65" s="102">
        <f>SUM(Q60:Q64)</f>
        <v>50560</v>
      </c>
      <c r="R65" s="102">
        <f>SUM(R60:R64)</f>
        <v>50031.649999999994</v>
      </c>
      <c r="S65" s="102">
        <f>SUM(S60:S64)</f>
        <v>528.35000000000036</v>
      </c>
      <c r="T65" s="103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30" customHeight="1" x14ac:dyDescent="0.2">
      <c r="A66" s="71" t="s">
        <v>29</v>
      </c>
      <c r="B66" s="72" t="s">
        <v>64</v>
      </c>
      <c r="C66" s="71" t="s">
        <v>65</v>
      </c>
      <c r="D66" s="73"/>
      <c r="E66" s="74"/>
      <c r="F66" s="75"/>
      <c r="G66" s="104"/>
      <c r="H66" s="74"/>
      <c r="I66" s="75"/>
      <c r="J66" s="104"/>
      <c r="K66" s="74"/>
      <c r="L66" s="75"/>
      <c r="M66" s="104"/>
      <c r="N66" s="74"/>
      <c r="O66" s="75"/>
      <c r="P66" s="104"/>
      <c r="Q66" s="104"/>
      <c r="R66" s="104"/>
      <c r="S66" s="104"/>
      <c r="T66" s="77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</row>
    <row r="67" spans="1:38" ht="30" customHeight="1" x14ac:dyDescent="0.2">
      <c r="A67" s="78" t="s">
        <v>40</v>
      </c>
      <c r="B67" s="105" t="s">
        <v>66</v>
      </c>
      <c r="C67" s="107" t="s">
        <v>185</v>
      </c>
      <c r="D67" s="81" t="s">
        <v>43</v>
      </c>
      <c r="E67" s="82"/>
      <c r="F67" s="83"/>
      <c r="G67" s="84">
        <f t="shared" ref="G67:G69" si="87">E67*F67</f>
        <v>0</v>
      </c>
      <c r="H67" s="82"/>
      <c r="I67" s="83"/>
      <c r="J67" s="84">
        <f t="shared" ref="J67:J69" si="88">H67*I67</f>
        <v>0</v>
      </c>
      <c r="K67" s="82">
        <v>3</v>
      </c>
      <c r="L67" s="83">
        <v>25600</v>
      </c>
      <c r="M67" s="84">
        <f t="shared" ref="M67:M69" si="89">K67*L67</f>
        <v>76800</v>
      </c>
      <c r="N67" s="82">
        <v>3</v>
      </c>
      <c r="O67" s="83">
        <v>0</v>
      </c>
      <c r="P67" s="84">
        <f t="shared" ref="P67:P69" si="90">N67*O67</f>
        <v>0</v>
      </c>
      <c r="Q67" s="84">
        <f t="shared" ref="Q67:Q69" si="91">G67+M67</f>
        <v>76800</v>
      </c>
      <c r="R67" s="84">
        <f t="shared" ref="R67:R69" si="92">J67+P67</f>
        <v>0</v>
      </c>
      <c r="S67" s="84">
        <f t="shared" ref="S67:S69" si="93">Q67-R67</f>
        <v>76800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86" t="s">
        <v>40</v>
      </c>
      <c r="B68" s="87" t="s">
        <v>68</v>
      </c>
      <c r="C68" s="107" t="s">
        <v>67</v>
      </c>
      <c r="D68" s="81" t="s">
        <v>43</v>
      </c>
      <c r="E68" s="82"/>
      <c r="F68" s="83"/>
      <c r="G68" s="84">
        <f t="shared" si="87"/>
        <v>0</v>
      </c>
      <c r="H68" s="82"/>
      <c r="I68" s="83"/>
      <c r="J68" s="84">
        <f t="shared" si="88"/>
        <v>0</v>
      </c>
      <c r="K68" s="82"/>
      <c r="L68" s="83"/>
      <c r="M68" s="84">
        <f t="shared" si="89"/>
        <v>0</v>
      </c>
      <c r="N68" s="82"/>
      <c r="O68" s="83"/>
      <c r="P68" s="84">
        <f t="shared" si="90"/>
        <v>0</v>
      </c>
      <c r="Q68" s="84">
        <f t="shared" si="91"/>
        <v>0</v>
      </c>
      <c r="R68" s="84">
        <f t="shared" si="92"/>
        <v>0</v>
      </c>
      <c r="S68" s="84">
        <f t="shared" si="93"/>
        <v>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">
      <c r="A69" s="88" t="s">
        <v>40</v>
      </c>
      <c r="B69" s="89" t="s">
        <v>69</v>
      </c>
      <c r="C69" s="107" t="s">
        <v>67</v>
      </c>
      <c r="D69" s="91" t="s">
        <v>43</v>
      </c>
      <c r="E69" s="92"/>
      <c r="F69" s="93"/>
      <c r="G69" s="94">
        <f t="shared" si="87"/>
        <v>0</v>
      </c>
      <c r="H69" s="92"/>
      <c r="I69" s="93"/>
      <c r="J69" s="94">
        <f t="shared" si="88"/>
        <v>0</v>
      </c>
      <c r="K69" s="92"/>
      <c r="L69" s="93"/>
      <c r="M69" s="94">
        <f t="shared" si="89"/>
        <v>0</v>
      </c>
      <c r="N69" s="92"/>
      <c r="O69" s="93"/>
      <c r="P69" s="94">
        <f t="shared" si="90"/>
        <v>0</v>
      </c>
      <c r="Q69" s="84">
        <f t="shared" si="91"/>
        <v>0</v>
      </c>
      <c r="R69" s="84">
        <f t="shared" si="92"/>
        <v>0</v>
      </c>
      <c r="S69" s="84">
        <f t="shared" si="93"/>
        <v>0</v>
      </c>
      <c r="T69" s="9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">
      <c r="A70" s="96" t="s">
        <v>70</v>
      </c>
      <c r="B70" s="97"/>
      <c r="C70" s="98"/>
      <c r="D70" s="99"/>
      <c r="E70" s="100"/>
      <c r="F70" s="101"/>
      <c r="G70" s="102">
        <f>SUM(G67:G69)</f>
        <v>0</v>
      </c>
      <c r="H70" s="100"/>
      <c r="I70" s="101"/>
      <c r="J70" s="102">
        <f>SUM(J67:J69)</f>
        <v>0</v>
      </c>
      <c r="K70" s="100"/>
      <c r="L70" s="101"/>
      <c r="M70" s="102">
        <f>SUM(M67:M69)</f>
        <v>76800</v>
      </c>
      <c r="N70" s="100"/>
      <c r="O70" s="101"/>
      <c r="P70" s="102">
        <f t="shared" ref="P70:S70" si="94">SUM(P67:P69)</f>
        <v>0</v>
      </c>
      <c r="Q70" s="102">
        <f t="shared" si="94"/>
        <v>76800</v>
      </c>
      <c r="R70" s="102">
        <f t="shared" si="94"/>
        <v>0</v>
      </c>
      <c r="S70" s="102">
        <f t="shared" si="94"/>
        <v>76800</v>
      </c>
      <c r="T70" s="103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30" customHeight="1" x14ac:dyDescent="0.2">
      <c r="A71" s="71" t="s">
        <v>29</v>
      </c>
      <c r="B71" s="72" t="s">
        <v>71</v>
      </c>
      <c r="C71" s="108" t="s">
        <v>72</v>
      </c>
      <c r="D71" s="73"/>
      <c r="E71" s="74"/>
      <c r="F71" s="75"/>
      <c r="G71" s="104"/>
      <c r="H71" s="74"/>
      <c r="I71" s="75"/>
      <c r="J71" s="104"/>
      <c r="K71" s="74"/>
      <c r="L71" s="75"/>
      <c r="M71" s="104"/>
      <c r="N71" s="74"/>
      <c r="O71" s="75"/>
      <c r="P71" s="104"/>
      <c r="Q71" s="104"/>
      <c r="R71" s="104"/>
      <c r="S71" s="104"/>
      <c r="T71" s="77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</row>
    <row r="72" spans="1:38" ht="30" customHeight="1" x14ac:dyDescent="0.2">
      <c r="A72" s="78" t="s">
        <v>40</v>
      </c>
      <c r="B72" s="105" t="s">
        <v>73</v>
      </c>
      <c r="C72" s="107" t="s">
        <v>74</v>
      </c>
      <c r="D72" s="81" t="s">
        <v>43</v>
      </c>
      <c r="E72" s="82"/>
      <c r="F72" s="83"/>
      <c r="G72" s="84">
        <f t="shared" ref="G72:G75" si="95">E72*F72</f>
        <v>0</v>
      </c>
      <c r="H72" s="82"/>
      <c r="I72" s="83"/>
      <c r="J72" s="84">
        <f t="shared" ref="J72:J75" si="96">H72*I72</f>
        <v>0</v>
      </c>
      <c r="K72" s="176">
        <v>4</v>
      </c>
      <c r="L72" s="177">
        <v>152.56</v>
      </c>
      <c r="M72" s="84">
        <f t="shared" ref="M72:M75" si="97">K72*L72</f>
        <v>610.24</v>
      </c>
      <c r="N72" s="82">
        <v>4</v>
      </c>
      <c r="O72" s="83">
        <v>0</v>
      </c>
      <c r="P72" s="84">
        <f t="shared" ref="P72:P75" si="98">N72*O72</f>
        <v>0</v>
      </c>
      <c r="Q72" s="84">
        <f t="shared" ref="Q72:Q75" si="99">G72+M72</f>
        <v>610.24</v>
      </c>
      <c r="R72" s="84">
        <f t="shared" ref="R72:R75" si="100">J72+P72</f>
        <v>0</v>
      </c>
      <c r="S72" s="84">
        <f t="shared" ref="S72:S75" si="101">Q72-R72</f>
        <v>610.24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86" t="s">
        <v>40</v>
      </c>
      <c r="B73" s="89" t="s">
        <v>75</v>
      </c>
      <c r="C73" s="107" t="s">
        <v>76</v>
      </c>
      <c r="D73" s="81" t="s">
        <v>43</v>
      </c>
      <c r="E73" s="82"/>
      <c r="F73" s="83"/>
      <c r="G73" s="84">
        <f t="shared" si="95"/>
        <v>0</v>
      </c>
      <c r="H73" s="82"/>
      <c r="I73" s="83"/>
      <c r="J73" s="84">
        <f t="shared" si="96"/>
        <v>0</v>
      </c>
      <c r="K73" s="178">
        <v>3</v>
      </c>
      <c r="L73" s="179">
        <v>1682.85</v>
      </c>
      <c r="M73" s="84">
        <f t="shared" si="97"/>
        <v>5048.5499999999993</v>
      </c>
      <c r="N73" s="82">
        <v>3</v>
      </c>
      <c r="O73" s="83">
        <v>0</v>
      </c>
      <c r="P73" s="84">
        <f t="shared" si="98"/>
        <v>0</v>
      </c>
      <c r="Q73" s="84">
        <f t="shared" si="99"/>
        <v>5048.5499999999993</v>
      </c>
      <c r="R73" s="84">
        <f t="shared" si="100"/>
        <v>0</v>
      </c>
      <c r="S73" s="84">
        <f t="shared" si="101"/>
        <v>5048.5499999999993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">
      <c r="A74" s="86" t="s">
        <v>40</v>
      </c>
      <c r="B74" s="87" t="s">
        <v>77</v>
      </c>
      <c r="C74" s="109" t="s">
        <v>78</v>
      </c>
      <c r="D74" s="81" t="s">
        <v>43</v>
      </c>
      <c r="E74" s="82"/>
      <c r="F74" s="83"/>
      <c r="G74" s="84">
        <f t="shared" si="95"/>
        <v>0</v>
      </c>
      <c r="H74" s="82"/>
      <c r="I74" s="83"/>
      <c r="J74" s="84">
        <f t="shared" si="96"/>
        <v>0</v>
      </c>
      <c r="K74" s="180">
        <v>3</v>
      </c>
      <c r="L74" s="181">
        <v>270</v>
      </c>
      <c r="M74" s="84">
        <f t="shared" si="97"/>
        <v>810</v>
      </c>
      <c r="N74" s="82">
        <v>3</v>
      </c>
      <c r="O74" s="83">
        <v>0</v>
      </c>
      <c r="P74" s="84">
        <f t="shared" si="98"/>
        <v>0</v>
      </c>
      <c r="Q74" s="84">
        <f t="shared" si="99"/>
        <v>810</v>
      </c>
      <c r="R74" s="84">
        <f t="shared" si="100"/>
        <v>0</v>
      </c>
      <c r="S74" s="84">
        <f t="shared" si="101"/>
        <v>810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45.75" customHeight="1" x14ac:dyDescent="0.2">
      <c r="A75" s="88" t="s">
        <v>40</v>
      </c>
      <c r="B75" s="87" t="s">
        <v>79</v>
      </c>
      <c r="C75" s="110" t="s">
        <v>80</v>
      </c>
      <c r="D75" s="91" t="s">
        <v>43</v>
      </c>
      <c r="E75" s="92"/>
      <c r="F75" s="93"/>
      <c r="G75" s="94">
        <f t="shared" si="95"/>
        <v>0</v>
      </c>
      <c r="H75" s="92"/>
      <c r="I75" s="93"/>
      <c r="J75" s="94">
        <f t="shared" si="96"/>
        <v>0</v>
      </c>
      <c r="K75" s="92"/>
      <c r="L75" s="93"/>
      <c r="M75" s="94">
        <f t="shared" si="97"/>
        <v>0</v>
      </c>
      <c r="N75" s="92"/>
      <c r="O75" s="93"/>
      <c r="P75" s="94">
        <f t="shared" si="98"/>
        <v>0</v>
      </c>
      <c r="Q75" s="84">
        <f t="shared" si="99"/>
        <v>0</v>
      </c>
      <c r="R75" s="84">
        <f t="shared" si="100"/>
        <v>0</v>
      </c>
      <c r="S75" s="84">
        <f t="shared" si="101"/>
        <v>0</v>
      </c>
      <c r="T75" s="9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">
      <c r="A76" s="111" t="s">
        <v>81</v>
      </c>
      <c r="B76" s="97"/>
      <c r="C76" s="98"/>
      <c r="D76" s="99"/>
      <c r="E76" s="100"/>
      <c r="F76" s="101"/>
      <c r="G76" s="102">
        <f>SUM(G72:G75)</f>
        <v>0</v>
      </c>
      <c r="H76" s="100"/>
      <c r="I76" s="101"/>
      <c r="J76" s="102">
        <f>SUM(J72:J75)</f>
        <v>0</v>
      </c>
      <c r="K76" s="100"/>
      <c r="L76" s="101"/>
      <c r="M76" s="102">
        <f>SUM(M72:M75)</f>
        <v>6468.7899999999991</v>
      </c>
      <c r="N76" s="100"/>
      <c r="O76" s="101"/>
      <c r="P76" s="102">
        <f t="shared" ref="P76:S76" si="102">SUM(P72:P75)</f>
        <v>0</v>
      </c>
      <c r="Q76" s="102">
        <f t="shared" si="102"/>
        <v>6468.7899999999991</v>
      </c>
      <c r="R76" s="102">
        <f t="shared" si="102"/>
        <v>0</v>
      </c>
      <c r="S76" s="102">
        <f t="shared" si="102"/>
        <v>6468.7899999999991</v>
      </c>
      <c r="T76" s="103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30" customHeight="1" x14ac:dyDescent="0.2">
      <c r="A77" s="71" t="s">
        <v>29</v>
      </c>
      <c r="B77" s="72" t="s">
        <v>82</v>
      </c>
      <c r="C77" s="71" t="s">
        <v>83</v>
      </c>
      <c r="D77" s="73"/>
      <c r="E77" s="74"/>
      <c r="F77" s="75"/>
      <c r="G77" s="104"/>
      <c r="H77" s="74"/>
      <c r="I77" s="75"/>
      <c r="J77" s="104"/>
      <c r="K77" s="74"/>
      <c r="L77" s="75"/>
      <c r="M77" s="104"/>
      <c r="N77" s="74"/>
      <c r="O77" s="75"/>
      <c r="P77" s="104"/>
      <c r="Q77" s="104"/>
      <c r="R77" s="104"/>
      <c r="S77" s="104"/>
      <c r="T77" s="77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</row>
    <row r="78" spans="1:38" ht="30" customHeight="1" x14ac:dyDescent="0.2">
      <c r="A78" s="78" t="s">
        <v>40</v>
      </c>
      <c r="B78" s="105" t="s">
        <v>84</v>
      </c>
      <c r="C78" s="112" t="s">
        <v>85</v>
      </c>
      <c r="D78" s="81" t="s">
        <v>43</v>
      </c>
      <c r="E78" s="82"/>
      <c r="F78" s="83"/>
      <c r="G78" s="84">
        <f t="shared" ref="G78:G80" si="103">E78*F78</f>
        <v>0</v>
      </c>
      <c r="H78" s="82"/>
      <c r="I78" s="83"/>
      <c r="J78" s="84">
        <f t="shared" ref="J78:J80" si="104">H78*I78</f>
        <v>0</v>
      </c>
      <c r="K78" s="82"/>
      <c r="L78" s="83"/>
      <c r="M78" s="84">
        <f t="shared" ref="M78:M80" si="105">K78*L78</f>
        <v>0</v>
      </c>
      <c r="N78" s="82"/>
      <c r="O78" s="83"/>
      <c r="P78" s="84">
        <f t="shared" ref="P78:P80" si="106">N78*O78</f>
        <v>0</v>
      </c>
      <c r="Q78" s="84">
        <f t="shared" ref="Q78:Q80" si="107">G78+M78</f>
        <v>0</v>
      </c>
      <c r="R78" s="84">
        <f t="shared" ref="R78:R80" si="108">J78+P78</f>
        <v>0</v>
      </c>
      <c r="S78" s="84">
        <f t="shared" ref="S78:S80" si="109">Q78-R78</f>
        <v>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">
      <c r="A79" s="86" t="s">
        <v>40</v>
      </c>
      <c r="B79" s="87" t="s">
        <v>86</v>
      </c>
      <c r="C79" s="112" t="s">
        <v>87</v>
      </c>
      <c r="D79" s="81" t="s">
        <v>43</v>
      </c>
      <c r="E79" s="82"/>
      <c r="F79" s="83"/>
      <c r="G79" s="84">
        <f t="shared" si="103"/>
        <v>0</v>
      </c>
      <c r="H79" s="82"/>
      <c r="I79" s="83"/>
      <c r="J79" s="84">
        <f t="shared" si="104"/>
        <v>0</v>
      </c>
      <c r="K79" s="82"/>
      <c r="L79" s="83"/>
      <c r="M79" s="84">
        <f t="shared" si="105"/>
        <v>0</v>
      </c>
      <c r="N79" s="82"/>
      <c r="O79" s="83"/>
      <c r="P79" s="84">
        <f t="shared" si="106"/>
        <v>0</v>
      </c>
      <c r="Q79" s="84">
        <f t="shared" si="107"/>
        <v>0</v>
      </c>
      <c r="R79" s="84">
        <f t="shared" si="108"/>
        <v>0</v>
      </c>
      <c r="S79" s="84">
        <f t="shared" si="109"/>
        <v>0</v>
      </c>
      <c r="T79" s="8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x14ac:dyDescent="0.2">
      <c r="A80" s="88" t="s">
        <v>40</v>
      </c>
      <c r="B80" s="89" t="s">
        <v>88</v>
      </c>
      <c r="C80" s="113" t="s">
        <v>89</v>
      </c>
      <c r="D80" s="91" t="s">
        <v>43</v>
      </c>
      <c r="E80" s="92"/>
      <c r="F80" s="93"/>
      <c r="G80" s="94">
        <f t="shared" si="103"/>
        <v>0</v>
      </c>
      <c r="H80" s="92"/>
      <c r="I80" s="93"/>
      <c r="J80" s="94">
        <f t="shared" si="104"/>
        <v>0</v>
      </c>
      <c r="K80" s="92"/>
      <c r="L80" s="93"/>
      <c r="M80" s="94">
        <f t="shared" si="105"/>
        <v>0</v>
      </c>
      <c r="N80" s="92"/>
      <c r="O80" s="93"/>
      <c r="P80" s="94">
        <f t="shared" si="106"/>
        <v>0</v>
      </c>
      <c r="Q80" s="84">
        <f t="shared" si="107"/>
        <v>0</v>
      </c>
      <c r="R80" s="84">
        <f t="shared" si="108"/>
        <v>0</v>
      </c>
      <c r="S80" s="84">
        <f t="shared" si="109"/>
        <v>0</v>
      </c>
      <c r="T80" s="9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x14ac:dyDescent="0.2">
      <c r="A81" s="96" t="s">
        <v>90</v>
      </c>
      <c r="B81" s="97"/>
      <c r="C81" s="98"/>
      <c r="D81" s="99"/>
      <c r="E81" s="100"/>
      <c r="F81" s="101"/>
      <c r="G81" s="102">
        <f>SUM(G78:G80)</f>
        <v>0</v>
      </c>
      <c r="H81" s="100"/>
      <c r="I81" s="101"/>
      <c r="J81" s="102">
        <f>SUM(J78:J80)</f>
        <v>0</v>
      </c>
      <c r="K81" s="100"/>
      <c r="L81" s="101"/>
      <c r="M81" s="102">
        <f>SUM(M78:M80)</f>
        <v>0</v>
      </c>
      <c r="N81" s="100"/>
      <c r="O81" s="101"/>
      <c r="P81" s="102">
        <f t="shared" ref="P81:S81" si="110">SUM(P78:P80)</f>
        <v>0</v>
      </c>
      <c r="Q81" s="102">
        <f t="shared" si="110"/>
        <v>0</v>
      </c>
      <c r="R81" s="102">
        <f t="shared" si="110"/>
        <v>0</v>
      </c>
      <c r="S81" s="102">
        <f t="shared" si="110"/>
        <v>0</v>
      </c>
      <c r="T81" s="103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30" customHeight="1" x14ac:dyDescent="0.2">
      <c r="A82" s="71" t="s">
        <v>29</v>
      </c>
      <c r="B82" s="72" t="s">
        <v>91</v>
      </c>
      <c r="C82" s="71" t="s">
        <v>92</v>
      </c>
      <c r="D82" s="73"/>
      <c r="E82" s="74"/>
      <c r="F82" s="75"/>
      <c r="G82" s="104"/>
      <c r="H82" s="74"/>
      <c r="I82" s="75"/>
      <c r="J82" s="104"/>
      <c r="K82" s="74"/>
      <c r="L82" s="75"/>
      <c r="M82" s="104"/>
      <c r="N82" s="74"/>
      <c r="O82" s="75"/>
      <c r="P82" s="104"/>
      <c r="Q82" s="104"/>
      <c r="R82" s="104"/>
      <c r="S82" s="104"/>
      <c r="T82" s="77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</row>
    <row r="83" spans="1:38" ht="30" customHeight="1" x14ac:dyDescent="0.2">
      <c r="A83" s="78" t="s">
        <v>40</v>
      </c>
      <c r="B83" s="105" t="s">
        <v>93</v>
      </c>
      <c r="C83" s="112" t="s">
        <v>94</v>
      </c>
      <c r="D83" s="81" t="s">
        <v>95</v>
      </c>
      <c r="E83" s="82"/>
      <c r="F83" s="83"/>
      <c r="G83" s="84">
        <f t="shared" ref="G83:G85" si="111">E83*F83</f>
        <v>0</v>
      </c>
      <c r="H83" s="82"/>
      <c r="I83" s="83"/>
      <c r="J83" s="84">
        <f t="shared" ref="J83:J85" si="112">H83*I83</f>
        <v>0</v>
      </c>
      <c r="K83" s="82"/>
      <c r="L83" s="83"/>
      <c r="M83" s="84">
        <f t="shared" ref="M83:M85" si="113">K83*L83</f>
        <v>0</v>
      </c>
      <c r="N83" s="82"/>
      <c r="O83" s="83"/>
      <c r="P83" s="84">
        <f t="shared" ref="P83:P85" si="114">N83*O83</f>
        <v>0</v>
      </c>
      <c r="Q83" s="84">
        <f t="shared" ref="Q83:Q85" si="115">G83+M83</f>
        <v>0</v>
      </c>
      <c r="R83" s="84">
        <f t="shared" ref="R83:R85" si="116">J83+P83</f>
        <v>0</v>
      </c>
      <c r="S83" s="84">
        <f t="shared" ref="S83:S85" si="117">Q83-R83</f>
        <v>0</v>
      </c>
      <c r="T83" s="8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x14ac:dyDescent="0.2">
      <c r="A84" s="86" t="s">
        <v>40</v>
      </c>
      <c r="B84" s="87" t="s">
        <v>96</v>
      </c>
      <c r="C84" s="112" t="s">
        <v>94</v>
      </c>
      <c r="D84" s="81" t="s">
        <v>95</v>
      </c>
      <c r="E84" s="82"/>
      <c r="F84" s="83"/>
      <c r="G84" s="84">
        <f t="shared" si="111"/>
        <v>0</v>
      </c>
      <c r="H84" s="82"/>
      <c r="I84" s="83"/>
      <c r="J84" s="84">
        <f t="shared" si="112"/>
        <v>0</v>
      </c>
      <c r="K84" s="82"/>
      <c r="L84" s="83"/>
      <c r="M84" s="84">
        <f t="shared" si="113"/>
        <v>0</v>
      </c>
      <c r="N84" s="82"/>
      <c r="O84" s="83"/>
      <c r="P84" s="84">
        <f t="shared" si="114"/>
        <v>0</v>
      </c>
      <c r="Q84" s="84">
        <f t="shared" si="115"/>
        <v>0</v>
      </c>
      <c r="R84" s="84">
        <f t="shared" si="116"/>
        <v>0</v>
      </c>
      <c r="S84" s="84">
        <f t="shared" si="117"/>
        <v>0</v>
      </c>
      <c r="T84" s="8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 x14ac:dyDescent="0.2">
      <c r="A85" s="88" t="s">
        <v>40</v>
      </c>
      <c r="B85" s="89" t="s">
        <v>97</v>
      </c>
      <c r="C85" s="113" t="s">
        <v>94</v>
      </c>
      <c r="D85" s="91" t="s">
        <v>95</v>
      </c>
      <c r="E85" s="92"/>
      <c r="F85" s="93"/>
      <c r="G85" s="94">
        <f t="shared" si="111"/>
        <v>0</v>
      </c>
      <c r="H85" s="92"/>
      <c r="I85" s="93"/>
      <c r="J85" s="94">
        <f t="shared" si="112"/>
        <v>0</v>
      </c>
      <c r="K85" s="92"/>
      <c r="L85" s="93"/>
      <c r="M85" s="94">
        <f t="shared" si="113"/>
        <v>0</v>
      </c>
      <c r="N85" s="92"/>
      <c r="O85" s="93"/>
      <c r="P85" s="94">
        <f t="shared" si="114"/>
        <v>0</v>
      </c>
      <c r="Q85" s="84">
        <f t="shared" si="115"/>
        <v>0</v>
      </c>
      <c r="R85" s="84">
        <f t="shared" si="116"/>
        <v>0</v>
      </c>
      <c r="S85" s="84">
        <f t="shared" si="117"/>
        <v>0</v>
      </c>
      <c r="T85" s="9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0" customHeight="1" x14ac:dyDescent="0.2">
      <c r="A86" s="96" t="s">
        <v>98</v>
      </c>
      <c r="B86" s="97"/>
      <c r="C86" s="98"/>
      <c r="D86" s="99"/>
      <c r="E86" s="100"/>
      <c r="F86" s="101"/>
      <c r="G86" s="102">
        <f>SUM(G83:G85)</f>
        <v>0</v>
      </c>
      <c r="H86" s="100"/>
      <c r="I86" s="101"/>
      <c r="J86" s="102">
        <f>SUM(J83:J85)</f>
        <v>0</v>
      </c>
      <c r="K86" s="100"/>
      <c r="L86" s="101"/>
      <c r="M86" s="102">
        <f>SUM(M83:M85)</f>
        <v>0</v>
      </c>
      <c r="N86" s="100"/>
      <c r="O86" s="101"/>
      <c r="P86" s="102">
        <f t="shared" ref="P86:S86" si="118">SUM(P83:P85)</f>
        <v>0</v>
      </c>
      <c r="Q86" s="102">
        <f t="shared" si="118"/>
        <v>0</v>
      </c>
      <c r="R86" s="102">
        <f t="shared" si="118"/>
        <v>0</v>
      </c>
      <c r="S86" s="102">
        <f t="shared" si="118"/>
        <v>0</v>
      </c>
      <c r="T86" s="103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42" customHeight="1" x14ac:dyDescent="0.2">
      <c r="A87" s="71" t="s">
        <v>29</v>
      </c>
      <c r="B87" s="72" t="s">
        <v>99</v>
      </c>
      <c r="C87" s="108" t="s">
        <v>100</v>
      </c>
      <c r="D87" s="73"/>
      <c r="E87" s="74"/>
      <c r="F87" s="75"/>
      <c r="G87" s="104"/>
      <c r="H87" s="74"/>
      <c r="I87" s="75"/>
      <c r="J87" s="104"/>
      <c r="K87" s="74"/>
      <c r="L87" s="75"/>
      <c r="M87" s="104"/>
      <c r="N87" s="74"/>
      <c r="O87" s="75"/>
      <c r="P87" s="104"/>
      <c r="Q87" s="104"/>
      <c r="R87" s="104"/>
      <c r="S87" s="104"/>
      <c r="T87" s="77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</row>
    <row r="88" spans="1:38" ht="30" customHeight="1" x14ac:dyDescent="0.2">
      <c r="A88" s="78" t="s">
        <v>40</v>
      </c>
      <c r="B88" s="105" t="s">
        <v>101</v>
      </c>
      <c r="C88" s="112" t="s">
        <v>102</v>
      </c>
      <c r="D88" s="81" t="s">
        <v>43</v>
      </c>
      <c r="E88" s="82"/>
      <c r="F88" s="83"/>
      <c r="G88" s="84">
        <f t="shared" ref="G88:G90" si="119">E88*F88</f>
        <v>0</v>
      </c>
      <c r="H88" s="82"/>
      <c r="I88" s="83"/>
      <c r="J88" s="84">
        <f t="shared" ref="J88:J90" si="120">H88*I88</f>
        <v>0</v>
      </c>
      <c r="K88" s="82"/>
      <c r="L88" s="83"/>
      <c r="M88" s="84">
        <f t="shared" ref="M88:M90" si="121">K88*L88</f>
        <v>0</v>
      </c>
      <c r="N88" s="82"/>
      <c r="O88" s="83"/>
      <c r="P88" s="84">
        <f t="shared" ref="P88:P90" si="122">N88*O88</f>
        <v>0</v>
      </c>
      <c r="Q88" s="84">
        <f t="shared" ref="Q88:Q90" si="123">G88+M88</f>
        <v>0</v>
      </c>
      <c r="R88" s="84">
        <f t="shared" ref="R88:R90" si="124">J88+P88</f>
        <v>0</v>
      </c>
      <c r="S88" s="84">
        <f t="shared" ref="S88:S90" si="125">Q88-R88</f>
        <v>0</v>
      </c>
      <c r="T88" s="8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x14ac:dyDescent="0.2">
      <c r="A89" s="86" t="s">
        <v>40</v>
      </c>
      <c r="B89" s="87" t="s">
        <v>103</v>
      </c>
      <c r="C89" s="112" t="s">
        <v>104</v>
      </c>
      <c r="D89" s="81" t="s">
        <v>43</v>
      </c>
      <c r="E89" s="82"/>
      <c r="F89" s="83"/>
      <c r="G89" s="84">
        <f t="shared" si="119"/>
        <v>0</v>
      </c>
      <c r="H89" s="82"/>
      <c r="I89" s="83"/>
      <c r="J89" s="84">
        <f t="shared" si="120"/>
        <v>0</v>
      </c>
      <c r="K89" s="82">
        <v>4</v>
      </c>
      <c r="L89" s="83">
        <v>1500</v>
      </c>
      <c r="M89" s="84">
        <f t="shared" si="121"/>
        <v>6000</v>
      </c>
      <c r="N89" s="82">
        <v>4</v>
      </c>
      <c r="O89" s="83">
        <v>0</v>
      </c>
      <c r="P89" s="84">
        <f t="shared" si="122"/>
        <v>0</v>
      </c>
      <c r="Q89" s="84">
        <f t="shared" si="123"/>
        <v>6000</v>
      </c>
      <c r="R89" s="84">
        <f t="shared" si="124"/>
        <v>0</v>
      </c>
      <c r="S89" s="84">
        <f t="shared" si="125"/>
        <v>6000</v>
      </c>
      <c r="T89" s="85" t="s">
        <v>186</v>
      </c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0" customHeight="1" x14ac:dyDescent="0.2">
      <c r="A90" s="88" t="s">
        <v>40</v>
      </c>
      <c r="B90" s="89" t="s">
        <v>105</v>
      </c>
      <c r="C90" s="113" t="s">
        <v>106</v>
      </c>
      <c r="D90" s="91" t="s">
        <v>43</v>
      </c>
      <c r="E90" s="92"/>
      <c r="F90" s="93"/>
      <c r="G90" s="94">
        <f t="shared" si="119"/>
        <v>0</v>
      </c>
      <c r="H90" s="92"/>
      <c r="I90" s="93"/>
      <c r="J90" s="94">
        <f t="shared" si="120"/>
        <v>0</v>
      </c>
      <c r="K90" s="92"/>
      <c r="L90" s="93"/>
      <c r="M90" s="94">
        <f t="shared" si="121"/>
        <v>0</v>
      </c>
      <c r="N90" s="92"/>
      <c r="O90" s="93"/>
      <c r="P90" s="94">
        <f t="shared" si="122"/>
        <v>0</v>
      </c>
      <c r="Q90" s="84">
        <f t="shared" si="123"/>
        <v>0</v>
      </c>
      <c r="R90" s="84">
        <f t="shared" si="124"/>
        <v>0</v>
      </c>
      <c r="S90" s="84">
        <f t="shared" si="125"/>
        <v>0</v>
      </c>
      <c r="T90" s="95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0" customHeight="1" x14ac:dyDescent="0.2">
      <c r="A91" s="96" t="s">
        <v>107</v>
      </c>
      <c r="B91" s="97"/>
      <c r="C91" s="98"/>
      <c r="D91" s="99"/>
      <c r="E91" s="100"/>
      <c r="F91" s="101"/>
      <c r="G91" s="102">
        <f>SUM(G88:G90)</f>
        <v>0</v>
      </c>
      <c r="H91" s="100"/>
      <c r="I91" s="101"/>
      <c r="J91" s="102">
        <f>SUM(J88:J90)</f>
        <v>0</v>
      </c>
      <c r="K91" s="100"/>
      <c r="L91" s="101"/>
      <c r="M91" s="102">
        <f>SUM(M88:M90)</f>
        <v>6000</v>
      </c>
      <c r="N91" s="100"/>
      <c r="O91" s="101"/>
      <c r="P91" s="102">
        <f t="shared" ref="P91:S91" si="126">SUM(P88:P90)</f>
        <v>0</v>
      </c>
      <c r="Q91" s="102">
        <f t="shared" si="126"/>
        <v>6000</v>
      </c>
      <c r="R91" s="102">
        <f t="shared" si="126"/>
        <v>0</v>
      </c>
      <c r="S91" s="102">
        <f t="shared" si="126"/>
        <v>6000</v>
      </c>
      <c r="T91" s="103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30" customHeight="1" x14ac:dyDescent="0.2">
      <c r="A92" s="71" t="s">
        <v>29</v>
      </c>
      <c r="B92" s="72" t="s">
        <v>108</v>
      </c>
      <c r="C92" s="108" t="s">
        <v>109</v>
      </c>
      <c r="D92" s="73"/>
      <c r="E92" s="74"/>
      <c r="F92" s="75"/>
      <c r="G92" s="104"/>
      <c r="H92" s="74"/>
      <c r="I92" s="75"/>
      <c r="J92" s="104"/>
      <c r="K92" s="74"/>
      <c r="L92" s="75"/>
      <c r="M92" s="104"/>
      <c r="N92" s="74"/>
      <c r="O92" s="75"/>
      <c r="P92" s="104"/>
      <c r="Q92" s="104"/>
      <c r="R92" s="104"/>
      <c r="S92" s="104"/>
      <c r="T92" s="77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</row>
    <row r="93" spans="1:38" ht="30" customHeight="1" x14ac:dyDescent="0.2">
      <c r="A93" s="78" t="s">
        <v>40</v>
      </c>
      <c r="B93" s="105" t="s">
        <v>110</v>
      </c>
      <c r="C93" s="107" t="s">
        <v>111</v>
      </c>
      <c r="D93" s="81"/>
      <c r="E93" s="82"/>
      <c r="F93" s="83"/>
      <c r="G93" s="84">
        <f t="shared" ref="G93:G95" si="127">E93*F93</f>
        <v>0</v>
      </c>
      <c r="H93" s="82"/>
      <c r="I93" s="83"/>
      <c r="J93" s="84">
        <f t="shared" ref="J93:J95" si="128">H93*I93</f>
        <v>0</v>
      </c>
      <c r="K93" s="82"/>
      <c r="L93" s="83"/>
      <c r="M93" s="84">
        <f t="shared" ref="M93:M95" si="129">K93*L93</f>
        <v>0</v>
      </c>
      <c r="N93" s="82"/>
      <c r="O93" s="83"/>
      <c r="P93" s="84">
        <f t="shared" ref="P93:P95" si="130">N93*O93</f>
        <v>0</v>
      </c>
      <c r="Q93" s="84">
        <f t="shared" ref="Q93:Q95" si="131">G93+M93</f>
        <v>0</v>
      </c>
      <c r="R93" s="84">
        <f t="shared" ref="R93:R95" si="132">J93+P93</f>
        <v>0</v>
      </c>
      <c r="S93" s="84">
        <f t="shared" ref="S93:S95" si="133">Q93-R93</f>
        <v>0</v>
      </c>
      <c r="T93" s="8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x14ac:dyDescent="0.2">
      <c r="A94" s="78" t="s">
        <v>40</v>
      </c>
      <c r="B94" s="79" t="s">
        <v>112</v>
      </c>
      <c r="C94" s="107" t="s">
        <v>113</v>
      </c>
      <c r="D94" s="81"/>
      <c r="E94" s="82"/>
      <c r="F94" s="83"/>
      <c r="G94" s="84">
        <f t="shared" si="127"/>
        <v>0</v>
      </c>
      <c r="H94" s="82"/>
      <c r="I94" s="83"/>
      <c r="J94" s="84">
        <f t="shared" si="128"/>
        <v>0</v>
      </c>
      <c r="K94" s="82">
        <v>4</v>
      </c>
      <c r="L94" s="83">
        <v>760</v>
      </c>
      <c r="M94" s="84">
        <f t="shared" si="129"/>
        <v>3040</v>
      </c>
      <c r="N94" s="82">
        <v>1</v>
      </c>
      <c r="O94" s="83">
        <v>653</v>
      </c>
      <c r="P94" s="84">
        <f t="shared" si="130"/>
        <v>653</v>
      </c>
      <c r="Q94" s="84">
        <f t="shared" si="131"/>
        <v>3040</v>
      </c>
      <c r="R94" s="84">
        <f t="shared" si="132"/>
        <v>653</v>
      </c>
      <c r="S94" s="84">
        <f t="shared" si="133"/>
        <v>2387</v>
      </c>
      <c r="T94" s="85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30" customHeight="1" x14ac:dyDescent="0.2">
      <c r="A95" s="86" t="s">
        <v>40</v>
      </c>
      <c r="B95" s="87" t="s">
        <v>114</v>
      </c>
      <c r="C95" s="107" t="s">
        <v>115</v>
      </c>
      <c r="D95" s="81"/>
      <c r="E95" s="82"/>
      <c r="F95" s="83"/>
      <c r="G95" s="84">
        <f t="shared" si="127"/>
        <v>0</v>
      </c>
      <c r="H95" s="82"/>
      <c r="I95" s="83"/>
      <c r="J95" s="84">
        <f t="shared" si="128"/>
        <v>0</v>
      </c>
      <c r="K95" s="82"/>
      <c r="L95" s="83"/>
      <c r="M95" s="84">
        <f t="shared" si="129"/>
        <v>0</v>
      </c>
      <c r="N95" s="82"/>
      <c r="O95" s="83"/>
      <c r="P95" s="84">
        <f t="shared" si="130"/>
        <v>0</v>
      </c>
      <c r="Q95" s="84">
        <f t="shared" si="131"/>
        <v>0</v>
      </c>
      <c r="R95" s="84">
        <f t="shared" si="132"/>
        <v>0</v>
      </c>
      <c r="S95" s="84">
        <f t="shared" si="133"/>
        <v>0</v>
      </c>
      <c r="T95" s="85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30" customHeight="1" thickBot="1" x14ac:dyDescent="0.25">
      <c r="A96" s="111" t="s">
        <v>116</v>
      </c>
      <c r="B96" s="114"/>
      <c r="C96" s="98"/>
      <c r="D96" s="99"/>
      <c r="E96" s="100"/>
      <c r="F96" s="101"/>
      <c r="G96" s="102">
        <f>SUM(G93:G95)</f>
        <v>0</v>
      </c>
      <c r="H96" s="100"/>
      <c r="I96" s="101"/>
      <c r="J96" s="102">
        <f>SUM(J93:J95)</f>
        <v>0</v>
      </c>
      <c r="K96" s="100"/>
      <c r="L96" s="101"/>
      <c r="M96" s="102">
        <f>SUM(M93:M95)</f>
        <v>3040</v>
      </c>
      <c r="N96" s="100"/>
      <c r="O96" s="101"/>
      <c r="P96" s="102">
        <f t="shared" ref="P96:S96" si="134">SUM(P93:P95)</f>
        <v>653</v>
      </c>
      <c r="Q96" s="102">
        <f t="shared" si="134"/>
        <v>3040</v>
      </c>
      <c r="R96" s="102">
        <f t="shared" si="134"/>
        <v>653</v>
      </c>
      <c r="S96" s="102">
        <f t="shared" si="134"/>
        <v>2387</v>
      </c>
      <c r="T96" s="103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30" customHeight="1" thickBot="1" x14ac:dyDescent="0.3">
      <c r="A97" s="71" t="s">
        <v>29</v>
      </c>
      <c r="B97" s="186" t="s">
        <v>117</v>
      </c>
      <c r="C97" s="115" t="s">
        <v>118</v>
      </c>
      <c r="D97" s="73"/>
      <c r="E97" s="74"/>
      <c r="F97" s="75"/>
      <c r="G97" s="104"/>
      <c r="H97" s="74"/>
      <c r="I97" s="75"/>
      <c r="J97" s="104"/>
      <c r="K97" s="74"/>
      <c r="L97" s="75"/>
      <c r="M97" s="104"/>
      <c r="N97" s="74"/>
      <c r="O97" s="75"/>
      <c r="P97" s="104"/>
      <c r="Q97" s="104"/>
      <c r="R97" s="104"/>
      <c r="S97" s="104"/>
      <c r="T97" s="77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</row>
    <row r="98" spans="1:38" ht="30" customHeight="1" x14ac:dyDescent="0.2">
      <c r="A98" s="78" t="s">
        <v>40</v>
      </c>
      <c r="B98" s="187" t="s">
        <v>119</v>
      </c>
      <c r="C98" s="184" t="s">
        <v>188</v>
      </c>
      <c r="D98" s="81" t="s">
        <v>43</v>
      </c>
      <c r="E98" s="234" t="s">
        <v>49</v>
      </c>
      <c r="F98" s="235"/>
      <c r="G98" s="236"/>
      <c r="H98" s="234" t="s">
        <v>49</v>
      </c>
      <c r="I98" s="235"/>
      <c r="J98" s="236"/>
      <c r="K98" s="176">
        <v>1</v>
      </c>
      <c r="L98" s="182">
        <v>119229</v>
      </c>
      <c r="M98" s="84">
        <f t="shared" ref="M98" si="135">K98*L98</f>
        <v>119229</v>
      </c>
      <c r="N98" s="82">
        <v>1</v>
      </c>
      <c r="O98" s="83">
        <v>119229.6</v>
      </c>
      <c r="P98" s="84">
        <f t="shared" ref="P98" si="136">N98*O98</f>
        <v>119229.6</v>
      </c>
      <c r="Q98" s="84">
        <f t="shared" ref="Q98" si="137">G98+M98</f>
        <v>119229</v>
      </c>
      <c r="R98" s="84">
        <f t="shared" ref="R98" si="138">J98+P98</f>
        <v>119229.6</v>
      </c>
      <c r="S98" s="84">
        <f t="shared" ref="S98" si="139">Q98-R98</f>
        <v>-0.60000000000582077</v>
      </c>
      <c r="T98" s="85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s="173" customFormat="1" ht="30" customHeight="1" x14ac:dyDescent="0.2">
      <c r="A99" s="78" t="s">
        <v>40</v>
      </c>
      <c r="B99" s="188" t="s">
        <v>120</v>
      </c>
      <c r="C99" s="184" t="s">
        <v>188</v>
      </c>
      <c r="D99" s="81" t="s">
        <v>43</v>
      </c>
      <c r="E99" s="228"/>
      <c r="F99" s="237"/>
      <c r="G99" s="229"/>
      <c r="H99" s="228"/>
      <c r="I99" s="237"/>
      <c r="J99" s="229"/>
      <c r="K99" s="176">
        <v>1</v>
      </c>
      <c r="L99" s="182">
        <v>119229</v>
      </c>
      <c r="M99" s="84">
        <f t="shared" ref="M99:M102" si="140">K99*L99</f>
        <v>119229</v>
      </c>
      <c r="N99" s="82">
        <v>1</v>
      </c>
      <c r="O99" s="83">
        <v>119595</v>
      </c>
      <c r="P99" s="84">
        <f t="shared" ref="P99:P102" si="141">N99*O99</f>
        <v>119595</v>
      </c>
      <c r="Q99" s="84">
        <f t="shared" ref="Q99:Q102" si="142">G99+M99</f>
        <v>119229</v>
      </c>
      <c r="R99" s="84">
        <f t="shared" ref="R99:R102" si="143">J99+P99</f>
        <v>119595</v>
      </c>
      <c r="S99" s="84">
        <f t="shared" ref="S99:S102" si="144">Q99-R99</f>
        <v>-366</v>
      </c>
      <c r="T99" s="85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s="173" customFormat="1" ht="30" customHeight="1" x14ac:dyDescent="0.2">
      <c r="A100" s="78" t="s">
        <v>40</v>
      </c>
      <c r="B100" s="188" t="s">
        <v>187</v>
      </c>
      <c r="C100" s="184" t="s">
        <v>188</v>
      </c>
      <c r="D100" s="81" t="s">
        <v>43</v>
      </c>
      <c r="E100" s="228"/>
      <c r="F100" s="237"/>
      <c r="G100" s="229"/>
      <c r="H100" s="228"/>
      <c r="I100" s="237"/>
      <c r="J100" s="229"/>
      <c r="K100" s="176">
        <v>1</v>
      </c>
      <c r="L100" s="182">
        <v>119229</v>
      </c>
      <c r="M100" s="84">
        <f t="shared" si="140"/>
        <v>119229</v>
      </c>
      <c r="N100" s="82">
        <v>1</v>
      </c>
      <c r="O100" s="83">
        <v>119960.4</v>
      </c>
      <c r="P100" s="84">
        <f t="shared" si="141"/>
        <v>119960.4</v>
      </c>
      <c r="Q100" s="84">
        <f t="shared" si="142"/>
        <v>119229</v>
      </c>
      <c r="R100" s="84">
        <f t="shared" si="143"/>
        <v>119960.4</v>
      </c>
      <c r="S100" s="84">
        <f t="shared" si="144"/>
        <v>-731.39999999999418</v>
      </c>
      <c r="T100" s="85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s="173" customFormat="1" ht="30" customHeight="1" x14ac:dyDescent="0.2">
      <c r="A101" s="78" t="s">
        <v>40</v>
      </c>
      <c r="B101" s="188" t="s">
        <v>191</v>
      </c>
      <c r="C101" s="184" t="s">
        <v>188</v>
      </c>
      <c r="D101" s="81" t="s">
        <v>43</v>
      </c>
      <c r="E101" s="228"/>
      <c r="F101" s="237"/>
      <c r="G101" s="229"/>
      <c r="H101" s="228"/>
      <c r="I101" s="237"/>
      <c r="J101" s="229"/>
      <c r="K101" s="176">
        <v>1</v>
      </c>
      <c r="L101" s="182">
        <v>119229</v>
      </c>
      <c r="M101" s="84">
        <f t="shared" ref="M101" si="145">K101*L101</f>
        <v>119229</v>
      </c>
      <c r="N101" s="82">
        <v>1</v>
      </c>
      <c r="O101" s="83">
        <v>119584.5</v>
      </c>
      <c r="P101" s="84">
        <f t="shared" ref="P101" si="146">N101*O101</f>
        <v>119584.5</v>
      </c>
      <c r="Q101" s="84">
        <f t="shared" ref="Q101" si="147">G101+M101</f>
        <v>119229</v>
      </c>
      <c r="R101" s="84">
        <f t="shared" ref="R101" si="148">J101+P101</f>
        <v>119584.5</v>
      </c>
      <c r="S101" s="84">
        <f t="shared" ref="S101" si="149">Q101-R101</f>
        <v>-355.5</v>
      </c>
      <c r="T101" s="85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s="173" customFormat="1" ht="30" customHeight="1" x14ac:dyDescent="0.2">
      <c r="A102" s="78" t="s">
        <v>40</v>
      </c>
      <c r="B102" s="188" t="s">
        <v>192</v>
      </c>
      <c r="C102" s="184" t="s">
        <v>188</v>
      </c>
      <c r="D102" s="81" t="s">
        <v>43</v>
      </c>
      <c r="E102" s="228"/>
      <c r="F102" s="237"/>
      <c r="G102" s="229"/>
      <c r="H102" s="228"/>
      <c r="I102" s="237"/>
      <c r="J102" s="229"/>
      <c r="K102" s="176"/>
      <c r="L102" s="182"/>
      <c r="M102" s="84">
        <f t="shared" si="140"/>
        <v>0</v>
      </c>
      <c r="N102" s="82">
        <v>1</v>
      </c>
      <c r="O102" s="83">
        <v>80946.8</v>
      </c>
      <c r="P102" s="84">
        <f t="shared" si="141"/>
        <v>80946.8</v>
      </c>
      <c r="Q102" s="84">
        <f t="shared" si="142"/>
        <v>0</v>
      </c>
      <c r="R102" s="84">
        <f t="shared" si="143"/>
        <v>80946.8</v>
      </c>
      <c r="S102" s="84">
        <f t="shared" si="144"/>
        <v>-80946.8</v>
      </c>
      <c r="T102" s="85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s="173" customFormat="1" ht="30" customHeight="1" x14ac:dyDescent="0.2">
      <c r="A103" s="86" t="s">
        <v>40</v>
      </c>
      <c r="B103" s="188" t="s">
        <v>193</v>
      </c>
      <c r="C103" s="185" t="s">
        <v>189</v>
      </c>
      <c r="D103" s="81" t="s">
        <v>43</v>
      </c>
      <c r="E103" s="228"/>
      <c r="F103" s="237"/>
      <c r="G103" s="229"/>
      <c r="H103" s="228"/>
      <c r="I103" s="237"/>
      <c r="J103" s="229"/>
      <c r="K103" s="176">
        <v>2</v>
      </c>
      <c r="L103" s="182">
        <v>6801</v>
      </c>
      <c r="M103" s="84">
        <f t="shared" ref="M103:M108" si="150">K103*L103</f>
        <v>13602</v>
      </c>
      <c r="N103" s="82">
        <v>2</v>
      </c>
      <c r="O103" s="83">
        <v>6801</v>
      </c>
      <c r="P103" s="84">
        <f t="shared" ref="P103:P108" si="151">N103*O103</f>
        <v>13602</v>
      </c>
      <c r="Q103" s="84">
        <f t="shared" ref="Q103:Q108" si="152">G103+M103</f>
        <v>13602</v>
      </c>
      <c r="R103" s="84">
        <f t="shared" ref="R103:R108" si="153">J103+P103</f>
        <v>13602</v>
      </c>
      <c r="S103" s="84">
        <f t="shared" ref="S103:S108" si="154">Q103-R103</f>
        <v>0</v>
      </c>
      <c r="T103" s="85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s="173" customFormat="1" ht="30" customHeight="1" x14ac:dyDescent="0.2">
      <c r="A104" s="86" t="s">
        <v>40</v>
      </c>
      <c r="B104" s="188" t="s">
        <v>194</v>
      </c>
      <c r="C104" s="185" t="s">
        <v>189</v>
      </c>
      <c r="D104" s="81" t="s">
        <v>43</v>
      </c>
      <c r="E104" s="228"/>
      <c r="F104" s="237"/>
      <c r="G104" s="229"/>
      <c r="H104" s="228"/>
      <c r="I104" s="237"/>
      <c r="J104" s="229"/>
      <c r="K104" s="176">
        <v>1</v>
      </c>
      <c r="L104" s="182">
        <v>6801</v>
      </c>
      <c r="M104" s="84">
        <f t="shared" ref="M104" si="155">K104*L104</f>
        <v>6801</v>
      </c>
      <c r="N104" s="82">
        <v>1</v>
      </c>
      <c r="O104" s="83">
        <v>602</v>
      </c>
      <c r="P104" s="84">
        <f t="shared" ref="P104" si="156">N104*O104</f>
        <v>602</v>
      </c>
      <c r="Q104" s="84">
        <f t="shared" ref="Q104" si="157">G104+M104</f>
        <v>6801</v>
      </c>
      <c r="R104" s="84">
        <f t="shared" ref="R104" si="158">J104+P104</f>
        <v>602</v>
      </c>
      <c r="S104" s="84">
        <f t="shared" ref="S104" si="159">Q104-R104</f>
        <v>6199</v>
      </c>
      <c r="T104" s="85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s="173" customFormat="1" ht="30" customHeight="1" x14ac:dyDescent="0.2">
      <c r="A105" s="86" t="s">
        <v>40</v>
      </c>
      <c r="B105" s="188" t="s">
        <v>195</v>
      </c>
      <c r="C105" s="184" t="s">
        <v>190</v>
      </c>
      <c r="D105" s="91" t="s">
        <v>43</v>
      </c>
      <c r="E105" s="228"/>
      <c r="F105" s="237"/>
      <c r="G105" s="229"/>
      <c r="H105" s="228"/>
      <c r="I105" s="237"/>
      <c r="J105" s="229"/>
      <c r="K105" s="183">
        <v>2</v>
      </c>
      <c r="L105" s="182">
        <v>16000</v>
      </c>
      <c r="M105" s="84">
        <f t="shared" si="150"/>
        <v>32000</v>
      </c>
      <c r="N105" s="82">
        <v>1</v>
      </c>
      <c r="O105" s="83">
        <v>16697.7</v>
      </c>
      <c r="P105" s="84">
        <f t="shared" si="151"/>
        <v>16697.7</v>
      </c>
      <c r="Q105" s="84">
        <f t="shared" si="152"/>
        <v>32000</v>
      </c>
      <c r="R105" s="84">
        <f t="shared" si="153"/>
        <v>16697.7</v>
      </c>
      <c r="S105" s="84">
        <f t="shared" si="154"/>
        <v>15302.3</v>
      </c>
      <c r="T105" s="85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s="173" customFormat="1" ht="30" customHeight="1" x14ac:dyDescent="0.2">
      <c r="A106" s="86" t="s">
        <v>40</v>
      </c>
      <c r="B106" s="188" t="s">
        <v>196</v>
      </c>
      <c r="C106" s="184" t="s">
        <v>190</v>
      </c>
      <c r="D106" s="91" t="s">
        <v>43</v>
      </c>
      <c r="E106" s="228"/>
      <c r="F106" s="237"/>
      <c r="G106" s="229"/>
      <c r="H106" s="228"/>
      <c r="I106" s="237"/>
      <c r="J106" s="229"/>
      <c r="K106" s="183">
        <v>1</v>
      </c>
      <c r="L106" s="182">
        <v>16000</v>
      </c>
      <c r="M106" s="84">
        <f t="shared" si="150"/>
        <v>16000</v>
      </c>
      <c r="N106" s="82">
        <v>1</v>
      </c>
      <c r="O106" s="83">
        <v>17124.599999999999</v>
      </c>
      <c r="P106" s="84">
        <f t="shared" si="151"/>
        <v>17124.599999999999</v>
      </c>
      <c r="Q106" s="84">
        <f t="shared" si="152"/>
        <v>16000</v>
      </c>
      <c r="R106" s="84">
        <f t="shared" si="153"/>
        <v>17124.599999999999</v>
      </c>
      <c r="S106" s="84">
        <f t="shared" si="154"/>
        <v>-1124.5999999999985</v>
      </c>
      <c r="T106" s="85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s="173" customFormat="1" ht="30" customHeight="1" x14ac:dyDescent="0.2">
      <c r="A107" s="86" t="s">
        <v>40</v>
      </c>
      <c r="B107" s="188" t="s">
        <v>197</v>
      </c>
      <c r="C107" s="184" t="s">
        <v>190</v>
      </c>
      <c r="D107" s="91" t="s">
        <v>43</v>
      </c>
      <c r="E107" s="228"/>
      <c r="F107" s="237"/>
      <c r="G107" s="229"/>
      <c r="H107" s="228"/>
      <c r="I107" s="237"/>
      <c r="J107" s="229"/>
      <c r="K107" s="183">
        <v>1</v>
      </c>
      <c r="L107" s="182">
        <v>16000</v>
      </c>
      <c r="M107" s="84">
        <f t="shared" si="150"/>
        <v>16000</v>
      </c>
      <c r="N107" s="82">
        <v>1</v>
      </c>
      <c r="O107" s="83">
        <v>17247.3</v>
      </c>
      <c r="P107" s="84">
        <f t="shared" si="151"/>
        <v>17247.3</v>
      </c>
      <c r="Q107" s="84">
        <f t="shared" si="152"/>
        <v>16000</v>
      </c>
      <c r="R107" s="84">
        <f t="shared" si="153"/>
        <v>17247.3</v>
      </c>
      <c r="S107" s="84">
        <f t="shared" si="154"/>
        <v>-1247.2999999999993</v>
      </c>
      <c r="T107" s="85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s="173" customFormat="1" ht="30" customHeight="1" thickBot="1" x14ac:dyDescent="0.25">
      <c r="A108" s="86" t="s">
        <v>40</v>
      </c>
      <c r="B108" s="188" t="s">
        <v>198</v>
      </c>
      <c r="C108" s="184" t="s">
        <v>190</v>
      </c>
      <c r="D108" s="91" t="s">
        <v>43</v>
      </c>
      <c r="E108" s="228"/>
      <c r="F108" s="237"/>
      <c r="G108" s="229"/>
      <c r="H108" s="228"/>
      <c r="I108" s="237"/>
      <c r="J108" s="229"/>
      <c r="K108" s="183">
        <v>1</v>
      </c>
      <c r="L108" s="182">
        <v>16000</v>
      </c>
      <c r="M108" s="84">
        <f t="shared" si="150"/>
        <v>16000</v>
      </c>
      <c r="N108" s="82">
        <v>1</v>
      </c>
      <c r="O108" s="83">
        <v>17195.400000000001</v>
      </c>
      <c r="P108" s="84">
        <f t="shared" si="151"/>
        <v>17195.400000000001</v>
      </c>
      <c r="Q108" s="84">
        <f t="shared" si="152"/>
        <v>16000</v>
      </c>
      <c r="R108" s="84">
        <f t="shared" si="153"/>
        <v>17195.400000000001</v>
      </c>
      <c r="S108" s="84">
        <f t="shared" si="154"/>
        <v>-1195.4000000000015</v>
      </c>
      <c r="T108" s="85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30" customHeight="1" thickBot="1" x14ac:dyDescent="0.25">
      <c r="A109" s="111" t="s">
        <v>121</v>
      </c>
      <c r="B109" s="117"/>
      <c r="C109" s="118"/>
      <c r="D109" s="99"/>
      <c r="E109" s="100"/>
      <c r="F109" s="101"/>
      <c r="G109" s="102">
        <f>SUM(G98:G108)</f>
        <v>0</v>
      </c>
      <c r="H109" s="100"/>
      <c r="I109" s="101"/>
      <c r="J109" s="102">
        <f>SUM(J98:J108)</f>
        <v>0</v>
      </c>
      <c r="K109" s="100"/>
      <c r="L109" s="101"/>
      <c r="M109" s="102">
        <f>SUM(M98:M108)</f>
        <v>577319</v>
      </c>
      <c r="N109" s="100"/>
      <c r="O109" s="101"/>
      <c r="P109" s="102">
        <f>SUM(P98:P108)</f>
        <v>641785.30000000005</v>
      </c>
      <c r="Q109" s="102">
        <f>SUM(Q98:Q108)</f>
        <v>577319</v>
      </c>
      <c r="R109" s="102">
        <f>SUM(R98:R108)</f>
        <v>641785.30000000005</v>
      </c>
      <c r="S109" s="102">
        <f>SUM(S98:S108)</f>
        <v>-64466.299999999996</v>
      </c>
      <c r="T109" s="103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ht="30" customHeight="1" x14ac:dyDescent="0.25">
      <c r="A110" s="71" t="s">
        <v>29</v>
      </c>
      <c r="B110" s="119" t="s">
        <v>122</v>
      </c>
      <c r="C110" s="115" t="s">
        <v>123</v>
      </c>
      <c r="D110" s="73"/>
      <c r="E110" s="74"/>
      <c r="F110" s="75"/>
      <c r="G110" s="104"/>
      <c r="H110" s="74"/>
      <c r="I110" s="75"/>
      <c r="J110" s="104"/>
      <c r="K110" s="74"/>
      <c r="L110" s="75"/>
      <c r="M110" s="104"/>
      <c r="N110" s="74"/>
      <c r="O110" s="75"/>
      <c r="P110" s="104"/>
      <c r="Q110" s="104"/>
      <c r="R110" s="104"/>
      <c r="S110" s="104"/>
      <c r="T110" s="77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</row>
    <row r="111" spans="1:38" ht="41.25" customHeight="1" x14ac:dyDescent="0.2">
      <c r="A111" s="86" t="s">
        <v>40</v>
      </c>
      <c r="B111" s="120" t="s">
        <v>124</v>
      </c>
      <c r="C111" s="121" t="s">
        <v>123</v>
      </c>
      <c r="D111" s="116" t="s">
        <v>125</v>
      </c>
      <c r="E111" s="238" t="s">
        <v>49</v>
      </c>
      <c r="F111" s="239"/>
      <c r="G111" s="240"/>
      <c r="H111" s="238" t="s">
        <v>49</v>
      </c>
      <c r="I111" s="239"/>
      <c r="J111" s="240"/>
      <c r="K111" s="82">
        <v>1</v>
      </c>
      <c r="L111" s="83">
        <v>50000</v>
      </c>
      <c r="M111" s="84">
        <f>K111*L111</f>
        <v>50000</v>
      </c>
      <c r="N111" s="82">
        <v>1</v>
      </c>
      <c r="O111" s="83">
        <v>50000</v>
      </c>
      <c r="P111" s="84">
        <f>N111*O111</f>
        <v>50000</v>
      </c>
      <c r="Q111" s="84">
        <f>G111+M111</f>
        <v>50000</v>
      </c>
      <c r="R111" s="84">
        <f>J111+P111</f>
        <v>50000</v>
      </c>
      <c r="S111" s="84">
        <f>Q111-R111</f>
        <v>0</v>
      </c>
      <c r="T111" s="85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ht="30" customHeight="1" x14ac:dyDescent="0.2">
      <c r="A112" s="111" t="s">
        <v>126</v>
      </c>
      <c r="B112" s="122"/>
      <c r="C112" s="118"/>
      <c r="D112" s="99"/>
      <c r="E112" s="100"/>
      <c r="F112" s="101"/>
      <c r="G112" s="102">
        <f>SUM(G111)</f>
        <v>0</v>
      </c>
      <c r="H112" s="100"/>
      <c r="I112" s="101"/>
      <c r="J112" s="102">
        <f>SUM(J111)</f>
        <v>0</v>
      </c>
      <c r="K112" s="100"/>
      <c r="L112" s="101"/>
      <c r="M112" s="102">
        <f>SUM(M111)</f>
        <v>50000</v>
      </c>
      <c r="N112" s="100"/>
      <c r="O112" s="101"/>
      <c r="P112" s="102">
        <f t="shared" ref="P112:S112" si="160">SUM(P111)</f>
        <v>50000</v>
      </c>
      <c r="Q112" s="102">
        <f t="shared" si="160"/>
        <v>50000</v>
      </c>
      <c r="R112" s="102">
        <f t="shared" si="160"/>
        <v>50000</v>
      </c>
      <c r="S112" s="102">
        <f t="shared" si="160"/>
        <v>0</v>
      </c>
      <c r="T112" s="103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ht="19.5" customHeight="1" x14ac:dyDescent="0.2">
      <c r="A113" s="123" t="s">
        <v>127</v>
      </c>
      <c r="B113" s="124"/>
      <c r="C113" s="125"/>
      <c r="D113" s="126"/>
      <c r="E113" s="127"/>
      <c r="F113" s="128"/>
      <c r="G113" s="129">
        <f>G58+G65+G70+G76+G81+G86+G91+G96+G109+G112</f>
        <v>0</v>
      </c>
      <c r="H113" s="127"/>
      <c r="I113" s="128"/>
      <c r="J113" s="129">
        <f>J58+J65+J70+J76+J81+J86+J91+J96+J109+J112</f>
        <v>0</v>
      </c>
      <c r="K113" s="127"/>
      <c r="L113" s="128"/>
      <c r="M113" s="129">
        <f>M58+M65+M70+M76+M81+M86+M91+M96+M109+M112</f>
        <v>999999.79</v>
      </c>
      <c r="N113" s="127"/>
      <c r="O113" s="128"/>
      <c r="P113" s="129">
        <f>P58+P65+P70+P76+P81+P86+P91+P96+P109+P112</f>
        <v>969886.55</v>
      </c>
      <c r="Q113" s="129">
        <f>Q58+Q65+Q70+Q76+Q81+Q86+Q91+Q96+Q109+Q112</f>
        <v>999999.79</v>
      </c>
      <c r="R113" s="129">
        <f>R58+R65+R70+R76+R81+R86+R91+R96+R109+R112</f>
        <v>969886.55</v>
      </c>
      <c r="S113" s="129">
        <f>S58+S65+S70+S76+S81+S86+S91+S96+S109+S112</f>
        <v>30113.239999999998</v>
      </c>
      <c r="T113" s="130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</row>
    <row r="114" spans="1:38" ht="15.75" customHeight="1" x14ac:dyDescent="0.25">
      <c r="A114" s="241"/>
      <c r="B114" s="223"/>
      <c r="C114" s="223"/>
      <c r="D114" s="132"/>
      <c r="E114" s="133"/>
      <c r="F114" s="134"/>
      <c r="G114" s="135"/>
      <c r="H114" s="133"/>
      <c r="I114" s="134"/>
      <c r="J114" s="135"/>
      <c r="K114" s="133"/>
      <c r="L114" s="134"/>
      <c r="M114" s="135"/>
      <c r="N114" s="133"/>
      <c r="O114" s="134"/>
      <c r="P114" s="135"/>
      <c r="Q114" s="135"/>
      <c r="R114" s="135"/>
      <c r="S114" s="135"/>
      <c r="T114" s="136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9.5" customHeight="1" x14ac:dyDescent="0.25">
      <c r="A115" s="222" t="s">
        <v>128</v>
      </c>
      <c r="B115" s="223"/>
      <c r="C115" s="224"/>
      <c r="D115" s="137"/>
      <c r="E115" s="138"/>
      <c r="F115" s="139"/>
      <c r="G115" s="140">
        <f>G22-G113</f>
        <v>0</v>
      </c>
      <c r="H115" s="138"/>
      <c r="I115" s="139"/>
      <c r="J115" s="140">
        <f>J22-J113</f>
        <v>0</v>
      </c>
      <c r="K115" s="141"/>
      <c r="L115" s="139"/>
      <c r="M115" s="142">
        <f>M22-M113</f>
        <v>0</v>
      </c>
      <c r="N115" s="141"/>
      <c r="O115" s="139"/>
      <c r="P115" s="142">
        <f>P22-P113</f>
        <v>0</v>
      </c>
      <c r="Q115" s="143">
        <f>Q22-Q113</f>
        <v>0</v>
      </c>
      <c r="R115" s="143">
        <f>R22-R113</f>
        <v>0</v>
      </c>
      <c r="S115" s="143">
        <f>S22-S113</f>
        <v>0</v>
      </c>
      <c r="T115" s="144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45"/>
      <c r="B116" s="146"/>
      <c r="C116" s="145"/>
      <c r="D116" s="145"/>
      <c r="E116" s="51"/>
      <c r="F116" s="145"/>
      <c r="G116" s="145"/>
      <c r="H116" s="51"/>
      <c r="I116" s="145"/>
      <c r="J116" s="145"/>
      <c r="K116" s="51"/>
      <c r="L116" s="145"/>
      <c r="M116" s="145"/>
      <c r="N116" s="51"/>
      <c r="O116" s="145"/>
      <c r="P116" s="145"/>
      <c r="Q116" s="145"/>
      <c r="R116" s="145"/>
      <c r="S116" s="145"/>
      <c r="T116" s="145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45"/>
      <c r="B117" s="146"/>
      <c r="C117" s="145"/>
      <c r="D117" s="145"/>
      <c r="E117" s="51"/>
      <c r="F117" s="145"/>
      <c r="G117" s="145"/>
      <c r="H117" s="51"/>
      <c r="I117" s="145"/>
      <c r="J117" s="145"/>
      <c r="K117" s="51"/>
      <c r="L117" s="145"/>
      <c r="M117" s="145"/>
      <c r="N117" s="51"/>
      <c r="O117" s="145"/>
      <c r="P117" s="145"/>
      <c r="Q117" s="145"/>
      <c r="R117" s="145"/>
      <c r="S117" s="145"/>
      <c r="T117" s="145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45" t="s">
        <v>129</v>
      </c>
      <c r="B118" s="146"/>
      <c r="C118" s="147" t="s">
        <v>288</v>
      </c>
      <c r="D118" s="145"/>
      <c r="E118" s="148"/>
      <c r="F118" s="147"/>
      <c r="G118" s="145"/>
      <c r="H118" s="242" t="s">
        <v>289</v>
      </c>
      <c r="I118" s="242"/>
      <c r="J118" s="242"/>
      <c r="K118" s="242"/>
      <c r="L118" s="145"/>
      <c r="M118" s="145"/>
      <c r="N118" s="51"/>
      <c r="O118" s="145"/>
      <c r="P118" s="145"/>
      <c r="Q118" s="145"/>
      <c r="R118" s="145"/>
      <c r="S118" s="145"/>
      <c r="T118" s="145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1"/>
      <c r="C119" s="149" t="s">
        <v>130</v>
      </c>
      <c r="D119" s="145"/>
      <c r="E119" s="225" t="s">
        <v>131</v>
      </c>
      <c r="F119" s="226"/>
      <c r="G119" s="145"/>
      <c r="H119" s="51"/>
      <c r="I119" s="150" t="s">
        <v>132</v>
      </c>
      <c r="J119" s="145"/>
      <c r="K119" s="51"/>
      <c r="L119" s="150"/>
      <c r="M119" s="145"/>
      <c r="N119" s="51"/>
      <c r="O119" s="150"/>
      <c r="P119" s="145"/>
      <c r="Q119" s="145"/>
      <c r="R119" s="145"/>
      <c r="S119" s="145"/>
      <c r="T119" s="145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35">
      <c r="A120" s="1"/>
      <c r="B120" s="1"/>
      <c r="C120" s="151"/>
      <c r="D120" s="152"/>
      <c r="E120" s="153"/>
      <c r="F120" s="154"/>
      <c r="G120" s="155"/>
      <c r="H120" s="153"/>
      <c r="I120" s="154"/>
      <c r="J120" s="155"/>
      <c r="K120" s="156"/>
      <c r="L120" s="154"/>
      <c r="M120" s="155"/>
      <c r="N120" s="156"/>
      <c r="O120" s="154"/>
      <c r="P120" s="155"/>
      <c r="Q120" s="155"/>
      <c r="R120" s="155"/>
      <c r="S120" s="155"/>
      <c r="T120" s="145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45"/>
      <c r="B121" s="146"/>
      <c r="C121" s="145"/>
      <c r="D121" s="145"/>
      <c r="E121" s="51"/>
      <c r="F121" s="145"/>
      <c r="G121" s="145"/>
      <c r="H121" s="51"/>
      <c r="I121" s="145"/>
      <c r="J121" s="145"/>
      <c r="K121" s="51"/>
      <c r="L121" s="145"/>
      <c r="M121" s="145"/>
      <c r="N121" s="51"/>
      <c r="O121" s="145"/>
      <c r="P121" s="145"/>
      <c r="Q121" s="145"/>
      <c r="R121" s="145"/>
      <c r="S121" s="145"/>
      <c r="T121" s="145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45"/>
      <c r="B122" s="146"/>
      <c r="C122" s="145"/>
      <c r="D122" s="145"/>
      <c r="E122" s="51"/>
      <c r="F122" s="145"/>
      <c r="G122" s="145"/>
      <c r="H122" s="51"/>
      <c r="I122" s="145"/>
      <c r="J122" s="145"/>
      <c r="K122" s="51"/>
      <c r="L122" s="145"/>
      <c r="M122" s="145"/>
      <c r="N122" s="51"/>
      <c r="O122" s="145"/>
      <c r="P122" s="145"/>
      <c r="Q122" s="145"/>
      <c r="R122" s="145"/>
      <c r="S122" s="145"/>
      <c r="T122" s="145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45"/>
      <c r="B123" s="146"/>
      <c r="C123" s="145"/>
      <c r="D123" s="145"/>
      <c r="E123" s="51"/>
      <c r="F123" s="145"/>
      <c r="G123" s="145"/>
      <c r="H123" s="51"/>
      <c r="I123" s="145"/>
      <c r="J123" s="145"/>
      <c r="K123" s="51"/>
      <c r="L123" s="145"/>
      <c r="M123" s="145"/>
      <c r="N123" s="51"/>
      <c r="O123" s="145"/>
      <c r="P123" s="145"/>
      <c r="Q123" s="145"/>
      <c r="R123" s="145"/>
      <c r="S123" s="145"/>
      <c r="T123" s="145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45"/>
      <c r="B124" s="146"/>
      <c r="C124" s="145"/>
      <c r="D124" s="145"/>
      <c r="E124" s="51"/>
      <c r="F124" s="145"/>
      <c r="G124" s="145"/>
      <c r="H124" s="51"/>
      <c r="I124" s="145"/>
      <c r="J124" s="145"/>
      <c r="K124" s="51"/>
      <c r="L124" s="145"/>
      <c r="M124" s="145"/>
      <c r="N124" s="51"/>
      <c r="O124" s="145"/>
      <c r="P124" s="145"/>
      <c r="Q124" s="145"/>
      <c r="R124" s="145"/>
      <c r="S124" s="145"/>
      <c r="T124" s="145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45"/>
      <c r="B125" s="146"/>
      <c r="C125" s="145"/>
      <c r="D125" s="145"/>
      <c r="E125" s="51"/>
      <c r="F125" s="145"/>
      <c r="G125" s="145"/>
      <c r="H125" s="51"/>
      <c r="I125" s="145"/>
      <c r="J125" s="145"/>
      <c r="K125" s="51"/>
      <c r="L125" s="145"/>
      <c r="M125" s="145"/>
      <c r="N125" s="51"/>
      <c r="O125" s="145"/>
      <c r="P125" s="145"/>
      <c r="Q125" s="145"/>
      <c r="R125" s="145"/>
      <c r="S125" s="145"/>
      <c r="T125" s="145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25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25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25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25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 x14ac:dyDescent="0.25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 x14ac:dyDescent="0.25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 x14ac:dyDescent="0.25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 x14ac:dyDescent="0.25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 x14ac:dyDescent="0.25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 x14ac:dyDescent="0.25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 x14ac:dyDescent="0.25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3"/>
      <c r="L315" s="1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 x14ac:dyDescent="0.25">
      <c r="A316" s="1"/>
      <c r="B316" s="2"/>
      <c r="C316" s="1"/>
      <c r="D316" s="1"/>
      <c r="E316" s="3"/>
      <c r="F316" s="1"/>
      <c r="G316" s="1"/>
      <c r="H316" s="3"/>
      <c r="I316" s="1"/>
      <c r="J316" s="1"/>
      <c r="K316" s="3"/>
      <c r="L316" s="1"/>
      <c r="M316" s="1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.75" customHeight="1" x14ac:dyDescent="0.25">
      <c r="A317" s="1"/>
      <c r="B317" s="2"/>
      <c r="C317" s="1"/>
      <c r="D317" s="1"/>
      <c r="E317" s="3"/>
      <c r="F317" s="1"/>
      <c r="G317" s="1"/>
      <c r="H317" s="3"/>
      <c r="I317" s="1"/>
      <c r="J317" s="1"/>
      <c r="K317" s="3"/>
      <c r="L317" s="1"/>
      <c r="M317" s="1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.75" customHeight="1" x14ac:dyDescent="0.25">
      <c r="A318" s="1"/>
      <c r="B318" s="2"/>
      <c r="C318" s="1"/>
      <c r="D318" s="1"/>
      <c r="E318" s="3"/>
      <c r="F318" s="1"/>
      <c r="G318" s="1"/>
      <c r="H318" s="3"/>
      <c r="I318" s="1"/>
      <c r="J318" s="1"/>
      <c r="K318" s="3"/>
      <c r="L318" s="1"/>
      <c r="M318" s="1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.75" customHeight="1" x14ac:dyDescent="0.25">
      <c r="A319" s="1"/>
      <c r="B319" s="2"/>
      <c r="C319" s="1"/>
      <c r="D319" s="1"/>
      <c r="E319" s="3"/>
      <c r="F319" s="1"/>
      <c r="G319" s="1"/>
      <c r="H319" s="3"/>
      <c r="I319" s="1"/>
      <c r="J319" s="1"/>
      <c r="K319" s="3"/>
      <c r="L319" s="1"/>
      <c r="M319" s="1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</sheetData>
  <autoFilter ref="A19:T19"/>
  <mergeCells count="26">
    <mergeCell ref="A115:C115"/>
    <mergeCell ref="E119:F119"/>
    <mergeCell ref="E17:G17"/>
    <mergeCell ref="H17:J17"/>
    <mergeCell ref="A23:C23"/>
    <mergeCell ref="E51:G53"/>
    <mergeCell ref="H51:J53"/>
    <mergeCell ref="E55:G57"/>
    <mergeCell ref="H55:J57"/>
    <mergeCell ref="E98:G108"/>
    <mergeCell ref="H98:J108"/>
    <mergeCell ref="E111:G111"/>
    <mergeCell ref="H111:J111"/>
    <mergeCell ref="A114:C114"/>
    <mergeCell ref="H118:K118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honeticPr fontId="25" type="noConversion"/>
  <printOptions horizontalCentered="1"/>
  <pageMargins left="0" right="0" top="0" bottom="0" header="0" footer="0"/>
  <pageSetup paperSize="9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148"/>
  <sheetViews>
    <sheetView topLeftCell="B10" workbookViewId="0">
      <pane ySplit="2" topLeftCell="A96" activePane="bottomLeft" state="frozen"/>
      <selection activeCell="B10" sqref="B10"/>
      <selection pane="bottomLeft" activeCell="E156" sqref="E156"/>
    </sheetView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62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16.125" customWidth="1"/>
    <col min="11" max="26" width="6.625" customWidth="1"/>
  </cols>
  <sheetData>
    <row r="1" spans="1:26" ht="15" customHeight="1" x14ac:dyDescent="0.25">
      <c r="A1" s="157"/>
      <c r="B1" s="157"/>
      <c r="C1" s="157"/>
      <c r="D1" s="158"/>
      <c r="E1" s="157"/>
      <c r="F1" s="158"/>
      <c r="G1" s="157"/>
      <c r="H1" s="157"/>
      <c r="I1" s="159"/>
      <c r="J1" s="160" t="s">
        <v>133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15" customHeight="1" x14ac:dyDescent="0.25">
      <c r="A2" s="157"/>
      <c r="B2" s="157"/>
      <c r="C2" s="157"/>
      <c r="D2" s="158"/>
      <c r="E2" s="157"/>
      <c r="F2" s="158"/>
      <c r="G2" s="157"/>
      <c r="H2" s="301" t="s">
        <v>134</v>
      </c>
      <c r="I2" s="214"/>
      <c r="J2" s="214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26" ht="15" customHeight="1" x14ac:dyDescent="0.25">
      <c r="A3" s="157"/>
      <c r="B3" s="157"/>
      <c r="C3" s="157"/>
      <c r="D3" s="158"/>
      <c r="E3" s="157"/>
      <c r="F3" s="158"/>
      <c r="G3" s="157"/>
      <c r="H3" s="301" t="s">
        <v>135</v>
      </c>
      <c r="I3" s="214"/>
      <c r="J3" s="214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6" ht="14.25" customHeight="1" x14ac:dyDescent="0.2">
      <c r="A4" s="157"/>
      <c r="B4" s="157"/>
      <c r="C4" s="157"/>
      <c r="D4" s="158"/>
      <c r="E4" s="157"/>
      <c r="F4" s="158"/>
      <c r="G4" s="157"/>
      <c r="H4" s="157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</row>
    <row r="5" spans="1:26" ht="21" customHeight="1" x14ac:dyDescent="0.3">
      <c r="A5" s="157"/>
      <c r="B5" s="299" t="s">
        <v>136</v>
      </c>
      <c r="C5" s="214"/>
      <c r="D5" s="214"/>
      <c r="E5" s="214"/>
      <c r="F5" s="214"/>
      <c r="G5" s="214"/>
      <c r="H5" s="214"/>
      <c r="I5" s="214"/>
      <c r="J5" s="214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</row>
    <row r="6" spans="1:26" ht="21" customHeight="1" x14ac:dyDescent="0.3">
      <c r="A6" s="157"/>
      <c r="B6" s="299" t="s">
        <v>137</v>
      </c>
      <c r="C6" s="214"/>
      <c r="D6" s="214"/>
      <c r="E6" s="214"/>
      <c r="F6" s="214"/>
      <c r="G6" s="214"/>
      <c r="H6" s="214"/>
      <c r="I6" s="214"/>
      <c r="J6" s="214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</row>
    <row r="7" spans="1:26" ht="21" customHeight="1" x14ac:dyDescent="0.3">
      <c r="A7" s="157"/>
      <c r="B7" s="302" t="s">
        <v>138</v>
      </c>
      <c r="C7" s="214"/>
      <c r="D7" s="214"/>
      <c r="E7" s="214"/>
      <c r="F7" s="214"/>
      <c r="G7" s="214"/>
      <c r="H7" s="214"/>
      <c r="I7" s="214"/>
      <c r="J7" s="214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1:26" ht="21" customHeight="1" x14ac:dyDescent="0.3">
      <c r="A8" s="157"/>
      <c r="B8" s="299" t="s">
        <v>139</v>
      </c>
      <c r="C8" s="214"/>
      <c r="D8" s="214"/>
      <c r="E8" s="214"/>
      <c r="F8" s="214"/>
      <c r="G8" s="214"/>
      <c r="H8" s="214"/>
      <c r="I8" s="214"/>
      <c r="J8" s="214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</row>
    <row r="9" spans="1:26" ht="14.25" customHeight="1" x14ac:dyDescent="0.2">
      <c r="A9" s="157"/>
      <c r="B9" s="157"/>
      <c r="C9" s="157"/>
      <c r="D9" s="158"/>
      <c r="E9" s="157"/>
      <c r="F9" s="158"/>
      <c r="G9" s="157"/>
      <c r="H9" s="157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</row>
    <row r="10" spans="1:26" ht="44.25" customHeight="1" x14ac:dyDescent="0.2">
      <c r="A10" s="161"/>
      <c r="B10" s="292" t="s">
        <v>140</v>
      </c>
      <c r="C10" s="298"/>
      <c r="D10" s="300"/>
      <c r="E10" s="295" t="s">
        <v>141</v>
      </c>
      <c r="F10" s="298"/>
      <c r="G10" s="298"/>
      <c r="H10" s="298"/>
      <c r="I10" s="298"/>
      <c r="J10" s="300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</row>
    <row r="11" spans="1:26" ht="61.5" customHeight="1" x14ac:dyDescent="0.2">
      <c r="A11" s="162" t="s">
        <v>142</v>
      </c>
      <c r="B11" s="162" t="s">
        <v>143</v>
      </c>
      <c r="C11" s="162" t="s">
        <v>8</v>
      </c>
      <c r="D11" s="163" t="s">
        <v>144</v>
      </c>
      <c r="E11" s="162" t="s">
        <v>145</v>
      </c>
      <c r="F11" s="163" t="s">
        <v>144</v>
      </c>
      <c r="G11" s="162" t="s">
        <v>146</v>
      </c>
      <c r="H11" s="162" t="s">
        <v>147</v>
      </c>
      <c r="I11" s="162" t="s">
        <v>148</v>
      </c>
      <c r="J11" s="162" t="s">
        <v>149</v>
      </c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</row>
    <row r="12" spans="1:26" ht="14.25" x14ac:dyDescent="0.2">
      <c r="A12" s="164"/>
      <c r="B12" s="261" t="s">
        <v>38</v>
      </c>
      <c r="C12" s="243" t="s">
        <v>36</v>
      </c>
      <c r="D12" s="270">
        <f>Звіт!O28</f>
        <v>5084.07</v>
      </c>
      <c r="E12" s="269" t="s">
        <v>164</v>
      </c>
      <c r="F12" s="270">
        <f>D12</f>
        <v>5084.07</v>
      </c>
      <c r="G12" s="271" t="s">
        <v>215</v>
      </c>
      <c r="H12" s="274" t="s">
        <v>216</v>
      </c>
      <c r="I12" s="166">
        <v>4092.68</v>
      </c>
      <c r="J12" s="196" t="s">
        <v>199</v>
      </c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</row>
    <row r="13" spans="1:26" s="174" customFormat="1" ht="14.25" x14ac:dyDescent="0.2">
      <c r="A13" s="164"/>
      <c r="B13" s="262"/>
      <c r="C13" s="264"/>
      <c r="D13" s="267"/>
      <c r="E13" s="264"/>
      <c r="F13" s="267"/>
      <c r="G13" s="272"/>
      <c r="H13" s="275"/>
      <c r="I13" s="166">
        <f>MROUND(F12*18%,0.01)</f>
        <v>915.13</v>
      </c>
      <c r="J13" s="196" t="s">
        <v>201</v>
      </c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</row>
    <row r="14" spans="1:26" s="174" customFormat="1" ht="14.25" x14ac:dyDescent="0.2">
      <c r="A14" s="164"/>
      <c r="B14" s="263"/>
      <c r="C14" s="265"/>
      <c r="D14" s="268"/>
      <c r="E14" s="265"/>
      <c r="F14" s="268"/>
      <c r="G14" s="273"/>
      <c r="H14" s="276"/>
      <c r="I14" s="166">
        <f>MROUND(F12*1.5%,0.01)</f>
        <v>76.260000000000005</v>
      </c>
      <c r="J14" s="196" t="s">
        <v>200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</row>
    <row r="15" spans="1:26" s="174" customFormat="1" ht="14.1" customHeight="1" x14ac:dyDescent="0.2">
      <c r="A15" s="164"/>
      <c r="B15" s="261" t="s">
        <v>38</v>
      </c>
      <c r="C15" s="243" t="s">
        <v>36</v>
      </c>
      <c r="D15" s="270">
        <f>Звіт!O46</f>
        <v>5100</v>
      </c>
      <c r="E15" s="269" t="s">
        <v>209</v>
      </c>
      <c r="F15" s="270">
        <v>5100</v>
      </c>
      <c r="G15" s="271" t="s">
        <v>215</v>
      </c>
      <c r="H15" s="274" t="s">
        <v>216</v>
      </c>
      <c r="I15" s="166">
        <v>4105.5</v>
      </c>
      <c r="J15" s="196" t="s">
        <v>202</v>
      </c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</row>
    <row r="16" spans="1:26" s="174" customFormat="1" ht="14.25" x14ac:dyDescent="0.2">
      <c r="A16" s="164"/>
      <c r="B16" s="262"/>
      <c r="C16" s="264"/>
      <c r="D16" s="267"/>
      <c r="E16" s="264"/>
      <c r="F16" s="267"/>
      <c r="G16" s="272"/>
      <c r="H16" s="275"/>
      <c r="I16" s="166">
        <f>MROUND(F15*18%,0.01)</f>
        <v>918</v>
      </c>
      <c r="J16" s="196" t="s">
        <v>206</v>
      </c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74" customFormat="1" ht="14.25" x14ac:dyDescent="0.2">
      <c r="A17" s="164"/>
      <c r="B17" s="263"/>
      <c r="C17" s="265"/>
      <c r="D17" s="268"/>
      <c r="E17" s="265"/>
      <c r="F17" s="268"/>
      <c r="G17" s="273"/>
      <c r="H17" s="276"/>
      <c r="I17" s="166">
        <f>MROUND(F15*1.5%,0.01)</f>
        <v>76.5</v>
      </c>
      <c r="J17" s="196" t="s">
        <v>203</v>
      </c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s="174" customFormat="1" ht="14.1" customHeight="1" x14ac:dyDescent="0.2">
      <c r="A18" s="164"/>
      <c r="B18" s="261" t="s">
        <v>38</v>
      </c>
      <c r="C18" s="243" t="s">
        <v>36</v>
      </c>
      <c r="D18" s="270">
        <f>Звіт!O30</f>
        <v>5737.5</v>
      </c>
      <c r="E18" s="269" t="s">
        <v>166</v>
      </c>
      <c r="F18" s="270">
        <f>D18</f>
        <v>5737.5</v>
      </c>
      <c r="G18" s="271" t="s">
        <v>215</v>
      </c>
      <c r="H18" s="274" t="s">
        <v>216</v>
      </c>
      <c r="I18" s="166">
        <v>4618.6899999999996</v>
      </c>
      <c r="J18" s="196" t="s">
        <v>204</v>
      </c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s="174" customFormat="1" ht="14.25" x14ac:dyDescent="0.2">
      <c r="A19" s="164"/>
      <c r="B19" s="262"/>
      <c r="C19" s="264"/>
      <c r="D19" s="267"/>
      <c r="E19" s="264"/>
      <c r="F19" s="267"/>
      <c r="G19" s="272"/>
      <c r="H19" s="275"/>
      <c r="I19" s="166">
        <f>MROUND(F18*18%,0.01)</f>
        <v>1032.75</v>
      </c>
      <c r="J19" s="196" t="s">
        <v>201</v>
      </c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s="174" customFormat="1" ht="14.25" x14ac:dyDescent="0.2">
      <c r="A20" s="164"/>
      <c r="B20" s="263"/>
      <c r="C20" s="265"/>
      <c r="D20" s="268"/>
      <c r="E20" s="265"/>
      <c r="F20" s="268"/>
      <c r="G20" s="273"/>
      <c r="H20" s="276"/>
      <c r="I20" s="166">
        <f>MROUND(F18*1.5%,0.01)</f>
        <v>86.06</v>
      </c>
      <c r="J20" s="196" t="s">
        <v>200</v>
      </c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s="174" customFormat="1" ht="14.1" customHeight="1" x14ac:dyDescent="0.2">
      <c r="A21" s="164"/>
      <c r="B21" s="261" t="s">
        <v>38</v>
      </c>
      <c r="C21" s="243" t="s">
        <v>36</v>
      </c>
      <c r="D21" s="270">
        <f>Звіт!O34</f>
        <v>5800</v>
      </c>
      <c r="E21" s="269" t="s">
        <v>167</v>
      </c>
      <c r="F21" s="270">
        <f>D21</f>
        <v>5800</v>
      </c>
      <c r="G21" s="271" t="s">
        <v>215</v>
      </c>
      <c r="H21" s="274" t="s">
        <v>216</v>
      </c>
      <c r="I21" s="166">
        <v>4669</v>
      </c>
      <c r="J21" s="196" t="s">
        <v>205</v>
      </c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s="174" customFormat="1" ht="14.25" x14ac:dyDescent="0.2">
      <c r="A22" s="164"/>
      <c r="B22" s="262"/>
      <c r="C22" s="264"/>
      <c r="D22" s="267"/>
      <c r="E22" s="264"/>
      <c r="F22" s="267"/>
      <c r="G22" s="272"/>
      <c r="H22" s="275"/>
      <c r="I22" s="166">
        <f>MROUND(F21*18%,0.01)</f>
        <v>1044</v>
      </c>
      <c r="J22" s="196" t="s">
        <v>201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spans="1:26" s="174" customFormat="1" ht="14.25" x14ac:dyDescent="0.2">
      <c r="A23" s="164"/>
      <c r="B23" s="263"/>
      <c r="C23" s="265"/>
      <c r="D23" s="268"/>
      <c r="E23" s="265"/>
      <c r="F23" s="268"/>
      <c r="G23" s="273"/>
      <c r="H23" s="276"/>
      <c r="I23" s="166">
        <f>MROUND(F21*1.5%,0.01)</f>
        <v>87</v>
      </c>
      <c r="J23" s="196" t="s">
        <v>200</v>
      </c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s="174" customFormat="1" ht="14.1" customHeight="1" x14ac:dyDescent="0.2">
      <c r="A24" s="164"/>
      <c r="B24" s="261" t="s">
        <v>38</v>
      </c>
      <c r="C24" s="243" t="s">
        <v>36</v>
      </c>
      <c r="D24" s="270">
        <f>Звіт!O49</f>
        <v>5100</v>
      </c>
      <c r="E24" s="269" t="s">
        <v>172</v>
      </c>
      <c r="F24" s="270">
        <f>D24</f>
        <v>5100</v>
      </c>
      <c r="G24" s="271" t="s">
        <v>215</v>
      </c>
      <c r="H24" s="274" t="s">
        <v>216</v>
      </c>
      <c r="I24" s="166">
        <v>4105.5</v>
      </c>
      <c r="J24" s="196" t="s">
        <v>207</v>
      </c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s="174" customFormat="1" ht="14.25" x14ac:dyDescent="0.2">
      <c r="A25" s="164"/>
      <c r="B25" s="262"/>
      <c r="C25" s="264"/>
      <c r="D25" s="267"/>
      <c r="E25" s="264"/>
      <c r="F25" s="267"/>
      <c r="G25" s="272"/>
      <c r="H25" s="275"/>
      <c r="I25" s="166">
        <f>MROUND(F24*18%,0.01)</f>
        <v>918</v>
      </c>
      <c r="J25" s="196" t="s">
        <v>201</v>
      </c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s="174" customFormat="1" ht="14.25" x14ac:dyDescent="0.2">
      <c r="A26" s="164"/>
      <c r="B26" s="263"/>
      <c r="C26" s="265"/>
      <c r="D26" s="268"/>
      <c r="E26" s="265"/>
      <c r="F26" s="268"/>
      <c r="G26" s="273"/>
      <c r="H26" s="276"/>
      <c r="I26" s="166">
        <f>MROUND(F24*1.5%,0.01)</f>
        <v>76.5</v>
      </c>
      <c r="J26" s="196" t="s">
        <v>200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s="174" customFormat="1" ht="14.1" customHeight="1" x14ac:dyDescent="0.2">
      <c r="A27" s="164"/>
      <c r="B27" s="261" t="s">
        <v>38</v>
      </c>
      <c r="C27" s="243" t="s">
        <v>36</v>
      </c>
      <c r="D27" s="270">
        <v>5800</v>
      </c>
      <c r="E27" s="269" t="s">
        <v>169</v>
      </c>
      <c r="F27" s="270">
        <f>D27</f>
        <v>5800</v>
      </c>
      <c r="G27" s="271" t="s">
        <v>215</v>
      </c>
      <c r="H27" s="274" t="s">
        <v>216</v>
      </c>
      <c r="I27" s="166">
        <v>4669</v>
      </c>
      <c r="J27" s="196" t="s">
        <v>210</v>
      </c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s="174" customFormat="1" ht="14.25" x14ac:dyDescent="0.2">
      <c r="A28" s="164"/>
      <c r="B28" s="262"/>
      <c r="C28" s="264"/>
      <c r="D28" s="267"/>
      <c r="E28" s="264"/>
      <c r="F28" s="267"/>
      <c r="G28" s="272"/>
      <c r="H28" s="275"/>
      <c r="I28" s="166">
        <f>MROUND(F27*18%,0.01)</f>
        <v>1044</v>
      </c>
      <c r="J28" s="196" t="s">
        <v>201</v>
      </c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s="174" customFormat="1" ht="14.25" x14ac:dyDescent="0.2">
      <c r="A29" s="164"/>
      <c r="B29" s="263"/>
      <c r="C29" s="265"/>
      <c r="D29" s="268"/>
      <c r="E29" s="265"/>
      <c r="F29" s="268"/>
      <c r="G29" s="273"/>
      <c r="H29" s="276"/>
      <c r="I29" s="166">
        <f>MROUND(F27*1.5%,0.01)</f>
        <v>87</v>
      </c>
      <c r="J29" s="196" t="s">
        <v>200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spans="1:26" s="174" customFormat="1" ht="14.1" customHeight="1" x14ac:dyDescent="0.2">
      <c r="A30" s="164"/>
      <c r="B30" s="261" t="s">
        <v>38</v>
      </c>
      <c r="C30" s="243" t="s">
        <v>36</v>
      </c>
      <c r="D30" s="270">
        <f>Звіт!O39</f>
        <v>5900</v>
      </c>
      <c r="E30" s="269" t="s">
        <v>211</v>
      </c>
      <c r="F30" s="270">
        <f>D30</f>
        <v>5900</v>
      </c>
      <c r="G30" s="271" t="s">
        <v>215</v>
      </c>
      <c r="H30" s="274" t="s">
        <v>216</v>
      </c>
      <c r="I30" s="166">
        <v>4749.5</v>
      </c>
      <c r="J30" s="196" t="s">
        <v>212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s="174" customFormat="1" ht="14.25" x14ac:dyDescent="0.2">
      <c r="A31" s="164"/>
      <c r="B31" s="262"/>
      <c r="C31" s="264"/>
      <c r="D31" s="267"/>
      <c r="E31" s="264"/>
      <c r="F31" s="267"/>
      <c r="G31" s="272"/>
      <c r="H31" s="275"/>
      <c r="I31" s="166">
        <f>MROUND(F30*18%,0.01)</f>
        <v>1062</v>
      </c>
      <c r="J31" s="196" t="s">
        <v>201</v>
      </c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6" s="174" customFormat="1" ht="14.25" x14ac:dyDescent="0.2">
      <c r="A32" s="164"/>
      <c r="B32" s="263"/>
      <c r="C32" s="265"/>
      <c r="D32" s="268"/>
      <c r="E32" s="265"/>
      <c r="F32" s="268"/>
      <c r="G32" s="273"/>
      <c r="H32" s="276"/>
      <c r="I32" s="166">
        <f>MROUND(F30*1.5%,0.01)</f>
        <v>88.5</v>
      </c>
      <c r="J32" s="196" t="s">
        <v>200</v>
      </c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s="174" customFormat="1" ht="14.1" customHeight="1" x14ac:dyDescent="0.2">
      <c r="A33" s="164"/>
      <c r="B33" s="261" t="s">
        <v>38</v>
      </c>
      <c r="C33" s="243" t="s">
        <v>36</v>
      </c>
      <c r="D33" s="270">
        <f>Звіт!O40</f>
        <v>6100</v>
      </c>
      <c r="E33" s="269" t="s">
        <v>213</v>
      </c>
      <c r="F33" s="270">
        <f>D33</f>
        <v>6100</v>
      </c>
      <c r="G33" s="271" t="s">
        <v>215</v>
      </c>
      <c r="H33" s="274" t="s">
        <v>216</v>
      </c>
      <c r="I33" s="166">
        <v>4910.5</v>
      </c>
      <c r="J33" s="196" t="s">
        <v>214</v>
      </c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s="174" customFormat="1" ht="14.25" x14ac:dyDescent="0.2">
      <c r="A34" s="164"/>
      <c r="B34" s="262"/>
      <c r="C34" s="264"/>
      <c r="D34" s="267"/>
      <c r="E34" s="264"/>
      <c r="F34" s="267"/>
      <c r="G34" s="272"/>
      <c r="H34" s="275"/>
      <c r="I34" s="166">
        <f>MROUND(F33*18%,0.01)</f>
        <v>1098</v>
      </c>
      <c r="J34" s="196" t="s">
        <v>201</v>
      </c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s="174" customFormat="1" ht="14.25" x14ac:dyDescent="0.2">
      <c r="A35" s="164"/>
      <c r="B35" s="263"/>
      <c r="C35" s="265"/>
      <c r="D35" s="268"/>
      <c r="E35" s="265"/>
      <c r="F35" s="268"/>
      <c r="G35" s="273"/>
      <c r="H35" s="276"/>
      <c r="I35" s="166">
        <f>MROUND(F33*1.5%,0.01)</f>
        <v>91.5</v>
      </c>
      <c r="J35" s="196" t="s">
        <v>200</v>
      </c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s="174" customFormat="1" ht="14.1" customHeight="1" x14ac:dyDescent="0.2">
      <c r="A36" s="164"/>
      <c r="B36" s="261" t="s">
        <v>38</v>
      </c>
      <c r="C36" s="243" t="s">
        <v>36</v>
      </c>
      <c r="D36" s="270">
        <f>Звіт!O37</f>
        <v>5000</v>
      </c>
      <c r="E36" s="269" t="s">
        <v>170</v>
      </c>
      <c r="F36" s="270">
        <f>D36</f>
        <v>5000</v>
      </c>
      <c r="G36" s="271" t="s">
        <v>215</v>
      </c>
      <c r="H36" s="274" t="s">
        <v>216</v>
      </c>
      <c r="I36" s="166">
        <v>2012.5</v>
      </c>
      <c r="J36" s="196" t="s">
        <v>217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s="174" customFormat="1" ht="14.1" customHeight="1" x14ac:dyDescent="0.2">
      <c r="A37" s="164"/>
      <c r="B37" s="262"/>
      <c r="C37" s="247"/>
      <c r="D37" s="267"/>
      <c r="E37" s="264"/>
      <c r="F37" s="267"/>
      <c r="G37" s="277"/>
      <c r="H37" s="275"/>
      <c r="I37" s="166">
        <v>2012.5</v>
      </c>
      <c r="J37" s="196" t="s">
        <v>218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s="174" customFormat="1" ht="28.5" x14ac:dyDescent="0.2">
      <c r="A38" s="164"/>
      <c r="B38" s="262"/>
      <c r="C38" s="264"/>
      <c r="D38" s="267"/>
      <c r="E38" s="264"/>
      <c r="F38" s="267"/>
      <c r="G38" s="272"/>
      <c r="H38" s="275"/>
      <c r="I38" s="197">
        <f>MROUND(F36*18%,0.01)</f>
        <v>900</v>
      </c>
      <c r="J38" s="196" t="s">
        <v>220</v>
      </c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s="174" customFormat="1" ht="28.5" x14ac:dyDescent="0.2">
      <c r="A39" s="164"/>
      <c r="B39" s="263"/>
      <c r="C39" s="265"/>
      <c r="D39" s="268"/>
      <c r="E39" s="265"/>
      <c r="F39" s="268"/>
      <c r="G39" s="273"/>
      <c r="H39" s="276"/>
      <c r="I39" s="197">
        <f>MROUND(F36*1.5%,0.01)</f>
        <v>75</v>
      </c>
      <c r="J39" s="196" t="s">
        <v>221</v>
      </c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s="174" customFormat="1" ht="14.1" customHeight="1" x14ac:dyDescent="0.2">
      <c r="A40" s="164"/>
      <c r="B40" s="261" t="s">
        <v>38</v>
      </c>
      <c r="C40" s="243" t="s">
        <v>36</v>
      </c>
      <c r="D40" s="266">
        <v>5878.25</v>
      </c>
      <c r="E40" s="269" t="s">
        <v>171</v>
      </c>
      <c r="F40" s="270">
        <f>D40</f>
        <v>5878.25</v>
      </c>
      <c r="G40" s="271" t="s">
        <v>215</v>
      </c>
      <c r="H40" s="274" t="s">
        <v>216</v>
      </c>
      <c r="I40" s="166">
        <v>4731.99</v>
      </c>
      <c r="J40" s="196" t="s">
        <v>219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26" s="174" customFormat="1" ht="14.25" x14ac:dyDescent="0.2">
      <c r="A41" s="164"/>
      <c r="B41" s="262"/>
      <c r="C41" s="264"/>
      <c r="D41" s="267"/>
      <c r="E41" s="264"/>
      <c r="F41" s="267"/>
      <c r="G41" s="272"/>
      <c r="H41" s="275"/>
      <c r="I41" s="166">
        <f>MROUND(F40*18%,0.01)</f>
        <v>1058.0899999999999</v>
      </c>
      <c r="J41" s="196" t="s">
        <v>201</v>
      </c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</row>
    <row r="42" spans="1:26" s="174" customFormat="1" ht="14.25" x14ac:dyDescent="0.2">
      <c r="A42" s="164"/>
      <c r="B42" s="263"/>
      <c r="C42" s="265"/>
      <c r="D42" s="268"/>
      <c r="E42" s="265"/>
      <c r="F42" s="268"/>
      <c r="G42" s="273"/>
      <c r="H42" s="276"/>
      <c r="I42" s="166">
        <f>MROUND(F40*1.5%,0.01)</f>
        <v>88.17</v>
      </c>
      <c r="J42" s="196" t="s">
        <v>200</v>
      </c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</row>
    <row r="43" spans="1:26" s="174" customFormat="1" ht="14.25" x14ac:dyDescent="0.2">
      <c r="A43" s="164"/>
      <c r="B43" s="261" t="s">
        <v>38</v>
      </c>
      <c r="C43" s="243" t="s">
        <v>36</v>
      </c>
      <c r="D43" s="270">
        <v>5100</v>
      </c>
      <c r="E43" s="269" t="s">
        <v>164</v>
      </c>
      <c r="F43" s="270">
        <f>D43</f>
        <v>5100</v>
      </c>
      <c r="G43" s="271" t="s">
        <v>222</v>
      </c>
      <c r="H43" s="274" t="s">
        <v>223</v>
      </c>
      <c r="I43" s="166">
        <v>4105.5</v>
      </c>
      <c r="J43" s="196" t="s">
        <v>224</v>
      </c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</row>
    <row r="44" spans="1:26" s="174" customFormat="1" ht="14.25" x14ac:dyDescent="0.2">
      <c r="A44" s="164"/>
      <c r="B44" s="262"/>
      <c r="C44" s="264"/>
      <c r="D44" s="267"/>
      <c r="E44" s="264"/>
      <c r="F44" s="267"/>
      <c r="G44" s="272"/>
      <c r="H44" s="275"/>
      <c r="I44" s="166">
        <f>MROUND(F43*18%,0.01)</f>
        <v>918</v>
      </c>
      <c r="J44" s="196" t="s">
        <v>225</v>
      </c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</row>
    <row r="45" spans="1:26" s="174" customFormat="1" ht="14.25" x14ac:dyDescent="0.2">
      <c r="A45" s="164"/>
      <c r="B45" s="263"/>
      <c r="C45" s="265"/>
      <c r="D45" s="268"/>
      <c r="E45" s="265"/>
      <c r="F45" s="268"/>
      <c r="G45" s="273"/>
      <c r="H45" s="276"/>
      <c r="I45" s="166">
        <f>MROUND(F43*1.5%,0.01)</f>
        <v>76.5</v>
      </c>
      <c r="J45" s="196" t="s">
        <v>226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</row>
    <row r="46" spans="1:26" s="174" customFormat="1" ht="14.1" customHeight="1" x14ac:dyDescent="0.2">
      <c r="A46" s="164"/>
      <c r="B46" s="261" t="s">
        <v>38</v>
      </c>
      <c r="C46" s="243" t="s">
        <v>36</v>
      </c>
      <c r="D46" s="270">
        <v>5100</v>
      </c>
      <c r="E46" s="269" t="s">
        <v>209</v>
      </c>
      <c r="F46" s="270">
        <v>5100</v>
      </c>
      <c r="G46" s="271" t="s">
        <v>222</v>
      </c>
      <c r="H46" s="274" t="s">
        <v>223</v>
      </c>
      <c r="I46" s="166">
        <v>4105.5</v>
      </c>
      <c r="J46" s="198" t="s">
        <v>227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</row>
    <row r="47" spans="1:26" s="174" customFormat="1" ht="14.25" x14ac:dyDescent="0.2">
      <c r="A47" s="164"/>
      <c r="B47" s="262"/>
      <c r="C47" s="264"/>
      <c r="D47" s="267"/>
      <c r="E47" s="264"/>
      <c r="F47" s="267"/>
      <c r="G47" s="272"/>
      <c r="H47" s="275"/>
      <c r="I47" s="166">
        <f>MROUND(F46*18%,0.01)</f>
        <v>918</v>
      </c>
      <c r="J47" s="198" t="s">
        <v>228</v>
      </c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6" s="174" customFormat="1" ht="14.25" x14ac:dyDescent="0.2">
      <c r="A48" s="164"/>
      <c r="B48" s="263"/>
      <c r="C48" s="265"/>
      <c r="D48" s="268"/>
      <c r="E48" s="265"/>
      <c r="F48" s="268"/>
      <c r="G48" s="273"/>
      <c r="H48" s="276"/>
      <c r="I48" s="166">
        <f>MROUND(F46*1.5%,0.01)</f>
        <v>76.5</v>
      </c>
      <c r="J48" s="198" t="s">
        <v>229</v>
      </c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</row>
    <row r="49" spans="1:26" s="203" customFormat="1" ht="14.1" customHeight="1" x14ac:dyDescent="0.2">
      <c r="A49" s="200"/>
      <c r="B49" s="278" t="s">
        <v>38</v>
      </c>
      <c r="C49" s="257" t="s">
        <v>36</v>
      </c>
      <c r="D49" s="281">
        <v>5741.32</v>
      </c>
      <c r="E49" s="257" t="s">
        <v>166</v>
      </c>
      <c r="F49" s="281">
        <f>D49</f>
        <v>5741.32</v>
      </c>
      <c r="G49" s="284" t="s">
        <v>222</v>
      </c>
      <c r="H49" s="287" t="s">
        <v>223</v>
      </c>
      <c r="I49" s="201">
        <v>4621.76</v>
      </c>
      <c r="J49" s="198" t="s">
        <v>230</v>
      </c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</row>
    <row r="50" spans="1:26" s="203" customFormat="1" ht="14.25" x14ac:dyDescent="0.2">
      <c r="A50" s="200"/>
      <c r="B50" s="279"/>
      <c r="C50" s="258"/>
      <c r="D50" s="282"/>
      <c r="E50" s="258"/>
      <c r="F50" s="282"/>
      <c r="G50" s="285"/>
      <c r="H50" s="288"/>
      <c r="I50" s="201">
        <f>MROUND(F49*18%,0.01)</f>
        <v>1033.44</v>
      </c>
      <c r="J50" s="198" t="s">
        <v>225</v>
      </c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</row>
    <row r="51" spans="1:26" s="203" customFormat="1" ht="14.25" x14ac:dyDescent="0.2">
      <c r="A51" s="200"/>
      <c r="B51" s="280"/>
      <c r="C51" s="259"/>
      <c r="D51" s="283"/>
      <c r="E51" s="259"/>
      <c r="F51" s="283"/>
      <c r="G51" s="286"/>
      <c r="H51" s="289"/>
      <c r="I51" s="201">
        <f>MROUND(F49*1.5%,0.01)</f>
        <v>86.12</v>
      </c>
      <c r="J51" s="198" t="s">
        <v>226</v>
      </c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</row>
    <row r="52" spans="1:26" s="174" customFormat="1" ht="14.1" customHeight="1" x14ac:dyDescent="0.2">
      <c r="A52" s="164"/>
      <c r="B52" s="261" t="s">
        <v>38</v>
      </c>
      <c r="C52" s="243" t="s">
        <v>36</v>
      </c>
      <c r="D52" s="270">
        <v>5800</v>
      </c>
      <c r="E52" s="269" t="s">
        <v>167</v>
      </c>
      <c r="F52" s="270">
        <f>D52</f>
        <v>5800</v>
      </c>
      <c r="G52" s="271" t="s">
        <v>222</v>
      </c>
      <c r="H52" s="274" t="s">
        <v>223</v>
      </c>
      <c r="I52" s="166">
        <v>4669</v>
      </c>
      <c r="J52" s="196" t="s">
        <v>231</v>
      </c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</row>
    <row r="53" spans="1:26" s="174" customFormat="1" ht="14.25" x14ac:dyDescent="0.2">
      <c r="A53" s="164"/>
      <c r="B53" s="262"/>
      <c r="C53" s="264"/>
      <c r="D53" s="267"/>
      <c r="E53" s="264"/>
      <c r="F53" s="267"/>
      <c r="G53" s="272"/>
      <c r="H53" s="275"/>
      <c r="I53" s="166">
        <f>MROUND(F52*18%,0.01)</f>
        <v>1044</v>
      </c>
      <c r="J53" s="196" t="s">
        <v>225</v>
      </c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</row>
    <row r="54" spans="1:26" s="174" customFormat="1" ht="14.25" x14ac:dyDescent="0.2">
      <c r="A54" s="164"/>
      <c r="B54" s="263"/>
      <c r="C54" s="265"/>
      <c r="D54" s="268"/>
      <c r="E54" s="265"/>
      <c r="F54" s="268"/>
      <c r="G54" s="273"/>
      <c r="H54" s="276"/>
      <c r="I54" s="166">
        <f>MROUND(F52*1.5%,0.01)</f>
        <v>87</v>
      </c>
      <c r="J54" s="196" t="s">
        <v>226</v>
      </c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</row>
    <row r="55" spans="1:26" s="174" customFormat="1" ht="14.1" customHeight="1" x14ac:dyDescent="0.2">
      <c r="A55" s="164"/>
      <c r="B55" s="261" t="s">
        <v>38</v>
      </c>
      <c r="C55" s="243" t="s">
        <v>36</v>
      </c>
      <c r="D55" s="270">
        <v>5100</v>
      </c>
      <c r="E55" s="269" t="s">
        <v>172</v>
      </c>
      <c r="F55" s="270">
        <f>D55</f>
        <v>5100</v>
      </c>
      <c r="G55" s="271" t="s">
        <v>222</v>
      </c>
      <c r="H55" s="274" t="s">
        <v>223</v>
      </c>
      <c r="I55" s="166">
        <v>4105.5</v>
      </c>
      <c r="J55" s="196" t="s">
        <v>232</v>
      </c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</row>
    <row r="56" spans="1:26" s="174" customFormat="1" ht="14.25" x14ac:dyDescent="0.2">
      <c r="A56" s="164"/>
      <c r="B56" s="262"/>
      <c r="C56" s="264"/>
      <c r="D56" s="267"/>
      <c r="E56" s="264"/>
      <c r="F56" s="267"/>
      <c r="G56" s="272"/>
      <c r="H56" s="275"/>
      <c r="I56" s="166">
        <f>MROUND(F55*18%,0.01)</f>
        <v>918</v>
      </c>
      <c r="J56" s="196" t="s">
        <v>225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</row>
    <row r="57" spans="1:26" s="174" customFormat="1" ht="14.25" x14ac:dyDescent="0.2">
      <c r="A57" s="164"/>
      <c r="B57" s="263"/>
      <c r="C57" s="265"/>
      <c r="D57" s="268"/>
      <c r="E57" s="265"/>
      <c r="F57" s="268"/>
      <c r="G57" s="273"/>
      <c r="H57" s="276"/>
      <c r="I57" s="166">
        <f>MROUND(F55*1.5%,0.01)</f>
        <v>76.5</v>
      </c>
      <c r="J57" s="196" t="s">
        <v>226</v>
      </c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</row>
    <row r="58" spans="1:26" s="174" customFormat="1" ht="14.1" customHeight="1" x14ac:dyDescent="0.2">
      <c r="A58" s="164"/>
      <c r="B58" s="261" t="s">
        <v>38</v>
      </c>
      <c r="C58" s="243" t="s">
        <v>36</v>
      </c>
      <c r="D58" s="270">
        <v>5800</v>
      </c>
      <c r="E58" s="269" t="s">
        <v>169</v>
      </c>
      <c r="F58" s="270">
        <f>D58</f>
        <v>5800</v>
      </c>
      <c r="G58" s="271" t="s">
        <v>222</v>
      </c>
      <c r="H58" s="274" t="s">
        <v>223</v>
      </c>
      <c r="I58" s="166">
        <v>4669</v>
      </c>
      <c r="J58" s="196" t="s">
        <v>233</v>
      </c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</row>
    <row r="59" spans="1:26" s="174" customFormat="1" ht="14.25" x14ac:dyDescent="0.2">
      <c r="A59" s="164"/>
      <c r="B59" s="262"/>
      <c r="C59" s="264"/>
      <c r="D59" s="267"/>
      <c r="E59" s="264"/>
      <c r="F59" s="267"/>
      <c r="G59" s="272"/>
      <c r="H59" s="275"/>
      <c r="I59" s="166">
        <f>MROUND(F58*18%,0.01)</f>
        <v>1044</v>
      </c>
      <c r="J59" s="196" t="s">
        <v>225</v>
      </c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</row>
    <row r="60" spans="1:26" s="174" customFormat="1" ht="14.25" x14ac:dyDescent="0.2">
      <c r="A60" s="164"/>
      <c r="B60" s="263"/>
      <c r="C60" s="265"/>
      <c r="D60" s="268"/>
      <c r="E60" s="265"/>
      <c r="F60" s="268"/>
      <c r="G60" s="273"/>
      <c r="H60" s="276"/>
      <c r="I60" s="166">
        <f>MROUND(F58*1.5%,0.01)</f>
        <v>87</v>
      </c>
      <c r="J60" s="196" t="s">
        <v>226</v>
      </c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</row>
    <row r="61" spans="1:26" s="174" customFormat="1" ht="14.1" customHeight="1" x14ac:dyDescent="0.2">
      <c r="A61" s="164"/>
      <c r="B61" s="261" t="s">
        <v>38</v>
      </c>
      <c r="C61" s="243" t="s">
        <v>36</v>
      </c>
      <c r="D61" s="270">
        <v>5900</v>
      </c>
      <c r="E61" s="269" t="s">
        <v>211</v>
      </c>
      <c r="F61" s="270">
        <f>D61</f>
        <v>5900</v>
      </c>
      <c r="G61" s="271" t="s">
        <v>222</v>
      </c>
      <c r="H61" s="274" t="s">
        <v>223</v>
      </c>
      <c r="I61" s="166">
        <v>4749.5</v>
      </c>
      <c r="J61" s="196" t="s">
        <v>234</v>
      </c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</row>
    <row r="62" spans="1:26" s="174" customFormat="1" ht="14.25" x14ac:dyDescent="0.2">
      <c r="A62" s="164"/>
      <c r="B62" s="262"/>
      <c r="C62" s="264"/>
      <c r="D62" s="267"/>
      <c r="E62" s="264"/>
      <c r="F62" s="267"/>
      <c r="G62" s="272"/>
      <c r="H62" s="275"/>
      <c r="I62" s="166">
        <f>MROUND(F61*18%,0.01)</f>
        <v>1062</v>
      </c>
      <c r="J62" s="196" t="s">
        <v>225</v>
      </c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</row>
    <row r="63" spans="1:26" s="174" customFormat="1" ht="14.25" x14ac:dyDescent="0.2">
      <c r="A63" s="164"/>
      <c r="B63" s="263"/>
      <c r="C63" s="265"/>
      <c r="D63" s="268"/>
      <c r="E63" s="265"/>
      <c r="F63" s="268"/>
      <c r="G63" s="273"/>
      <c r="H63" s="276"/>
      <c r="I63" s="166">
        <f>MROUND(F61*1.5%,0.01)</f>
        <v>88.5</v>
      </c>
      <c r="J63" s="196" t="s">
        <v>226</v>
      </c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</row>
    <row r="64" spans="1:26" s="174" customFormat="1" ht="14.1" customHeight="1" x14ac:dyDescent="0.2">
      <c r="A64" s="164"/>
      <c r="B64" s="261" t="s">
        <v>38</v>
      </c>
      <c r="C64" s="243" t="s">
        <v>36</v>
      </c>
      <c r="D64" s="270">
        <v>6100</v>
      </c>
      <c r="E64" s="269" t="s">
        <v>213</v>
      </c>
      <c r="F64" s="270">
        <f>D64</f>
        <v>6100</v>
      </c>
      <c r="G64" s="271" t="s">
        <v>222</v>
      </c>
      <c r="H64" s="274" t="s">
        <v>223</v>
      </c>
      <c r="I64" s="166">
        <v>4910.5</v>
      </c>
      <c r="J64" s="196" t="s">
        <v>235</v>
      </c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</row>
    <row r="65" spans="1:26" s="174" customFormat="1" ht="14.25" x14ac:dyDescent="0.2">
      <c r="A65" s="164"/>
      <c r="B65" s="262"/>
      <c r="C65" s="264"/>
      <c r="D65" s="267"/>
      <c r="E65" s="264"/>
      <c r="F65" s="267"/>
      <c r="G65" s="272"/>
      <c r="H65" s="275"/>
      <c r="I65" s="166">
        <f>MROUND(F64*18%,0.01)</f>
        <v>1098</v>
      </c>
      <c r="J65" s="196" t="s">
        <v>225</v>
      </c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</row>
    <row r="66" spans="1:26" s="174" customFormat="1" ht="14.25" x14ac:dyDescent="0.2">
      <c r="A66" s="164"/>
      <c r="B66" s="263"/>
      <c r="C66" s="265"/>
      <c r="D66" s="268"/>
      <c r="E66" s="265"/>
      <c r="F66" s="268"/>
      <c r="G66" s="273"/>
      <c r="H66" s="276"/>
      <c r="I66" s="166">
        <f>MROUND(F64*1.5%,0.01)</f>
        <v>91.5</v>
      </c>
      <c r="J66" s="196" t="s">
        <v>226</v>
      </c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</row>
    <row r="67" spans="1:26" s="174" customFormat="1" ht="14.1" customHeight="1" x14ac:dyDescent="0.2">
      <c r="A67" s="164"/>
      <c r="B67" s="261" t="s">
        <v>38</v>
      </c>
      <c r="C67" s="243" t="s">
        <v>36</v>
      </c>
      <c r="D67" s="270">
        <v>4822.6099999999997</v>
      </c>
      <c r="E67" s="269" t="s">
        <v>170</v>
      </c>
      <c r="F67" s="270">
        <f>D67</f>
        <v>4822.6099999999997</v>
      </c>
      <c r="G67" s="271" t="s">
        <v>222</v>
      </c>
      <c r="H67" s="274" t="s">
        <v>223</v>
      </c>
      <c r="I67" s="166">
        <v>1941.1</v>
      </c>
      <c r="J67" s="196" t="s">
        <v>236</v>
      </c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</row>
    <row r="68" spans="1:26" s="174" customFormat="1" ht="14.1" customHeight="1" x14ac:dyDescent="0.2">
      <c r="A68" s="164"/>
      <c r="B68" s="262"/>
      <c r="C68" s="247"/>
      <c r="D68" s="267"/>
      <c r="E68" s="264"/>
      <c r="F68" s="267"/>
      <c r="G68" s="277"/>
      <c r="H68" s="275"/>
      <c r="I68" s="166">
        <v>1941.1</v>
      </c>
      <c r="J68" s="196" t="s">
        <v>218</v>
      </c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</row>
    <row r="69" spans="1:26" s="174" customFormat="1" ht="28.5" x14ac:dyDescent="0.2">
      <c r="A69" s="164"/>
      <c r="B69" s="262"/>
      <c r="C69" s="264"/>
      <c r="D69" s="267"/>
      <c r="E69" s="264"/>
      <c r="F69" s="267"/>
      <c r="G69" s="272"/>
      <c r="H69" s="275"/>
      <c r="I69" s="197">
        <f>MROUND(F67*18%,0.01)</f>
        <v>868.07</v>
      </c>
      <c r="J69" s="198" t="s">
        <v>238</v>
      </c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</row>
    <row r="70" spans="1:26" s="174" customFormat="1" ht="28.5" x14ac:dyDescent="0.2">
      <c r="A70" s="164"/>
      <c r="B70" s="263"/>
      <c r="C70" s="265"/>
      <c r="D70" s="268"/>
      <c r="E70" s="265"/>
      <c r="F70" s="268"/>
      <c r="G70" s="273"/>
      <c r="H70" s="276"/>
      <c r="I70" s="197">
        <f>MROUND(F67*1.5%,0.01)</f>
        <v>72.34</v>
      </c>
      <c r="J70" s="198" t="s">
        <v>237</v>
      </c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</row>
    <row r="71" spans="1:26" s="174" customFormat="1" ht="14.1" customHeight="1" x14ac:dyDescent="0.2">
      <c r="A71" s="164"/>
      <c r="B71" s="261" t="s">
        <v>38</v>
      </c>
      <c r="C71" s="243" t="s">
        <v>36</v>
      </c>
      <c r="D71" s="266">
        <v>5900</v>
      </c>
      <c r="E71" s="269" t="s">
        <v>171</v>
      </c>
      <c r="F71" s="270">
        <f>D71</f>
        <v>5900</v>
      </c>
      <c r="G71" s="271" t="s">
        <v>222</v>
      </c>
      <c r="H71" s="274" t="s">
        <v>223</v>
      </c>
      <c r="I71" s="166">
        <v>4749.5</v>
      </c>
      <c r="J71" s="196" t="s">
        <v>239</v>
      </c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</row>
    <row r="72" spans="1:26" s="174" customFormat="1" ht="14.25" x14ac:dyDescent="0.2">
      <c r="A72" s="164"/>
      <c r="B72" s="262"/>
      <c r="C72" s="264"/>
      <c r="D72" s="267"/>
      <c r="E72" s="264"/>
      <c r="F72" s="267"/>
      <c r="G72" s="272"/>
      <c r="H72" s="275"/>
      <c r="I72" s="166">
        <f>MROUND(F71*18%,0.01)</f>
        <v>1062</v>
      </c>
      <c r="J72" s="196" t="s">
        <v>225</v>
      </c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</row>
    <row r="73" spans="1:26" s="174" customFormat="1" ht="14.25" x14ac:dyDescent="0.2">
      <c r="A73" s="164"/>
      <c r="B73" s="263"/>
      <c r="C73" s="265"/>
      <c r="D73" s="268"/>
      <c r="E73" s="265"/>
      <c r="F73" s="268"/>
      <c r="G73" s="273"/>
      <c r="H73" s="276"/>
      <c r="I73" s="166">
        <f>MROUND(F71*1.5%,0.01)</f>
        <v>88.5</v>
      </c>
      <c r="J73" s="196" t="s">
        <v>226</v>
      </c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</row>
    <row r="74" spans="1:26" s="174" customFormat="1" ht="14.1" customHeight="1" x14ac:dyDescent="0.2">
      <c r="A74" s="164"/>
      <c r="B74" s="261" t="s">
        <v>38</v>
      </c>
      <c r="C74" s="243" t="s">
        <v>36</v>
      </c>
      <c r="D74" s="266">
        <v>1923.95</v>
      </c>
      <c r="E74" s="269" t="s">
        <v>208</v>
      </c>
      <c r="F74" s="270">
        <f>D74</f>
        <v>1923.95</v>
      </c>
      <c r="G74" s="271" t="s">
        <v>222</v>
      </c>
      <c r="H74" s="274" t="s">
        <v>223</v>
      </c>
      <c r="I74" s="166">
        <v>1548.78</v>
      </c>
      <c r="J74" s="196" t="s">
        <v>240</v>
      </c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</row>
    <row r="75" spans="1:26" s="174" customFormat="1" ht="14.25" x14ac:dyDescent="0.2">
      <c r="A75" s="164"/>
      <c r="B75" s="262"/>
      <c r="C75" s="264"/>
      <c r="D75" s="267"/>
      <c r="E75" s="264"/>
      <c r="F75" s="267"/>
      <c r="G75" s="272"/>
      <c r="H75" s="275"/>
      <c r="I75" s="166">
        <f>MROUND(F74*18%,0.01)</f>
        <v>346.31</v>
      </c>
      <c r="J75" s="196" t="s">
        <v>225</v>
      </c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</row>
    <row r="76" spans="1:26" s="174" customFormat="1" ht="14.25" x14ac:dyDescent="0.2">
      <c r="A76" s="164"/>
      <c r="B76" s="263"/>
      <c r="C76" s="265"/>
      <c r="D76" s="268"/>
      <c r="E76" s="265"/>
      <c r="F76" s="268"/>
      <c r="G76" s="273"/>
      <c r="H76" s="276"/>
      <c r="I76" s="166">
        <f>MROUND(F74*1.5%,0.01)</f>
        <v>28.86</v>
      </c>
      <c r="J76" s="196" t="s">
        <v>226</v>
      </c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</row>
    <row r="77" spans="1:26" s="195" customFormat="1" ht="14.25" x14ac:dyDescent="0.2">
      <c r="A77" s="164"/>
      <c r="B77" s="261" t="s">
        <v>38</v>
      </c>
      <c r="C77" s="243" t="s">
        <v>36</v>
      </c>
      <c r="D77" s="270">
        <v>5100</v>
      </c>
      <c r="E77" s="269" t="s">
        <v>164</v>
      </c>
      <c r="F77" s="270">
        <f>D77</f>
        <v>5100</v>
      </c>
      <c r="G77" s="271" t="s">
        <v>241</v>
      </c>
      <c r="H77" s="274" t="s">
        <v>242</v>
      </c>
      <c r="I77" s="166">
        <v>4105.5</v>
      </c>
      <c r="J77" s="196" t="s">
        <v>245</v>
      </c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</row>
    <row r="78" spans="1:26" s="195" customFormat="1" ht="14.25" x14ac:dyDescent="0.2">
      <c r="A78" s="164"/>
      <c r="B78" s="262"/>
      <c r="C78" s="264"/>
      <c r="D78" s="267"/>
      <c r="E78" s="264"/>
      <c r="F78" s="267"/>
      <c r="G78" s="272"/>
      <c r="H78" s="275"/>
      <c r="I78" s="166">
        <f>MROUND(F77*18%,0.01)</f>
        <v>918</v>
      </c>
      <c r="J78" s="196" t="s">
        <v>243</v>
      </c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</row>
    <row r="79" spans="1:26" s="195" customFormat="1" ht="14.25" x14ac:dyDescent="0.2">
      <c r="A79" s="164"/>
      <c r="B79" s="263"/>
      <c r="C79" s="265"/>
      <c r="D79" s="268"/>
      <c r="E79" s="265"/>
      <c r="F79" s="268"/>
      <c r="G79" s="273"/>
      <c r="H79" s="276"/>
      <c r="I79" s="166">
        <f>MROUND(F77*1.5%,0.01)</f>
        <v>76.5</v>
      </c>
      <c r="J79" s="196" t="s">
        <v>244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</row>
    <row r="80" spans="1:26" s="203" customFormat="1" ht="14.1" customHeight="1" x14ac:dyDescent="0.2">
      <c r="A80" s="200"/>
      <c r="B80" s="278" t="s">
        <v>38</v>
      </c>
      <c r="C80" s="257" t="s">
        <v>36</v>
      </c>
      <c r="D80" s="281">
        <v>5100</v>
      </c>
      <c r="E80" s="257" t="s">
        <v>209</v>
      </c>
      <c r="F80" s="281">
        <v>5100</v>
      </c>
      <c r="G80" s="284" t="s">
        <v>241</v>
      </c>
      <c r="H80" s="287" t="s">
        <v>242</v>
      </c>
      <c r="I80" s="201">
        <v>4105.5</v>
      </c>
      <c r="J80" s="198" t="s">
        <v>255</v>
      </c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</row>
    <row r="81" spans="1:26" s="203" customFormat="1" ht="14.25" x14ac:dyDescent="0.2">
      <c r="A81" s="200"/>
      <c r="B81" s="279"/>
      <c r="C81" s="258"/>
      <c r="D81" s="282"/>
      <c r="E81" s="258"/>
      <c r="F81" s="282"/>
      <c r="G81" s="285"/>
      <c r="H81" s="288"/>
      <c r="I81" s="201">
        <f>MROUND(F80*18%,0.01)</f>
        <v>918</v>
      </c>
      <c r="J81" s="198" t="s">
        <v>257</v>
      </c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</row>
    <row r="82" spans="1:26" s="203" customFormat="1" ht="14.25" x14ac:dyDescent="0.2">
      <c r="A82" s="200"/>
      <c r="B82" s="280"/>
      <c r="C82" s="259"/>
      <c r="D82" s="283"/>
      <c r="E82" s="259"/>
      <c r="F82" s="283"/>
      <c r="G82" s="286"/>
      <c r="H82" s="289"/>
      <c r="I82" s="201">
        <f>MROUND(F80*1.5%,0.01)</f>
        <v>76.5</v>
      </c>
      <c r="J82" s="198" t="s">
        <v>256</v>
      </c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</row>
    <row r="83" spans="1:26" s="203" customFormat="1" ht="14.1" customHeight="1" x14ac:dyDescent="0.2">
      <c r="A83" s="200"/>
      <c r="B83" s="278" t="s">
        <v>38</v>
      </c>
      <c r="C83" s="257" t="s">
        <v>36</v>
      </c>
      <c r="D83" s="281">
        <v>5737.5</v>
      </c>
      <c r="E83" s="269" t="s">
        <v>166</v>
      </c>
      <c r="F83" s="281">
        <f>D83</f>
        <v>5737.5</v>
      </c>
      <c r="G83" s="271" t="s">
        <v>241</v>
      </c>
      <c r="H83" s="274" t="s">
        <v>242</v>
      </c>
      <c r="I83" s="201">
        <v>4618.6899999999996</v>
      </c>
      <c r="J83" s="196" t="s">
        <v>246</v>
      </c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</row>
    <row r="84" spans="1:26" s="203" customFormat="1" ht="14.25" x14ac:dyDescent="0.2">
      <c r="A84" s="200"/>
      <c r="B84" s="279"/>
      <c r="C84" s="258"/>
      <c r="D84" s="282"/>
      <c r="E84" s="264"/>
      <c r="F84" s="282"/>
      <c r="G84" s="272"/>
      <c r="H84" s="275"/>
      <c r="I84" s="201">
        <f>MROUND(F83*18%,0.01)</f>
        <v>1032.75</v>
      </c>
      <c r="J84" s="196" t="s">
        <v>243</v>
      </c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</row>
    <row r="85" spans="1:26" s="203" customFormat="1" ht="14.25" x14ac:dyDescent="0.2">
      <c r="A85" s="200"/>
      <c r="B85" s="280"/>
      <c r="C85" s="259"/>
      <c r="D85" s="283"/>
      <c r="E85" s="265"/>
      <c r="F85" s="283"/>
      <c r="G85" s="273"/>
      <c r="H85" s="276"/>
      <c r="I85" s="201">
        <f>MROUND(F83*1.5%,0.01)</f>
        <v>86.06</v>
      </c>
      <c r="J85" s="196" t="s">
        <v>244</v>
      </c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</row>
    <row r="86" spans="1:26" s="195" customFormat="1" ht="14.1" customHeight="1" x14ac:dyDescent="0.2">
      <c r="A86" s="164"/>
      <c r="B86" s="261" t="s">
        <v>38</v>
      </c>
      <c r="C86" s="243" t="s">
        <v>36</v>
      </c>
      <c r="D86" s="270">
        <v>5800</v>
      </c>
      <c r="E86" s="269" t="s">
        <v>167</v>
      </c>
      <c r="F86" s="270">
        <f>D86</f>
        <v>5800</v>
      </c>
      <c r="G86" s="271" t="s">
        <v>241</v>
      </c>
      <c r="H86" s="274" t="s">
        <v>242</v>
      </c>
      <c r="I86" s="166">
        <v>4669</v>
      </c>
      <c r="J86" s="196" t="s">
        <v>247</v>
      </c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</row>
    <row r="87" spans="1:26" s="195" customFormat="1" ht="14.25" x14ac:dyDescent="0.2">
      <c r="A87" s="164"/>
      <c r="B87" s="262"/>
      <c r="C87" s="264"/>
      <c r="D87" s="267"/>
      <c r="E87" s="264"/>
      <c r="F87" s="267"/>
      <c r="G87" s="272"/>
      <c r="H87" s="275"/>
      <c r="I87" s="166">
        <f>MROUND(F86*18%,0.01)</f>
        <v>1044</v>
      </c>
      <c r="J87" s="196" t="s">
        <v>243</v>
      </c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</row>
    <row r="88" spans="1:26" s="195" customFormat="1" ht="14.25" x14ac:dyDescent="0.2">
      <c r="A88" s="164"/>
      <c r="B88" s="263"/>
      <c r="C88" s="265"/>
      <c r="D88" s="268"/>
      <c r="E88" s="265"/>
      <c r="F88" s="268"/>
      <c r="G88" s="273"/>
      <c r="H88" s="276"/>
      <c r="I88" s="166">
        <f>MROUND(F86*1.5%,0.01)</f>
        <v>87</v>
      </c>
      <c r="J88" s="196" t="s">
        <v>244</v>
      </c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</row>
    <row r="89" spans="1:26" s="195" customFormat="1" ht="14.1" customHeight="1" x14ac:dyDescent="0.2">
      <c r="A89" s="164"/>
      <c r="B89" s="261" t="s">
        <v>38</v>
      </c>
      <c r="C89" s="243" t="s">
        <v>36</v>
      </c>
      <c r="D89" s="270">
        <v>5100</v>
      </c>
      <c r="E89" s="269" t="s">
        <v>172</v>
      </c>
      <c r="F89" s="270">
        <f>D89</f>
        <v>5100</v>
      </c>
      <c r="G89" s="271" t="s">
        <v>241</v>
      </c>
      <c r="H89" s="274" t="s">
        <v>242</v>
      </c>
      <c r="I89" s="166">
        <v>4105.5</v>
      </c>
      <c r="J89" s="196" t="s">
        <v>248</v>
      </c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</row>
    <row r="90" spans="1:26" s="195" customFormat="1" ht="14.25" x14ac:dyDescent="0.2">
      <c r="A90" s="164"/>
      <c r="B90" s="262"/>
      <c r="C90" s="264"/>
      <c r="D90" s="267"/>
      <c r="E90" s="264"/>
      <c r="F90" s="267"/>
      <c r="G90" s="272"/>
      <c r="H90" s="275"/>
      <c r="I90" s="166">
        <f>MROUND(F89*18%,0.01)</f>
        <v>918</v>
      </c>
      <c r="J90" s="196" t="s">
        <v>243</v>
      </c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</row>
    <row r="91" spans="1:26" s="195" customFormat="1" ht="14.25" x14ac:dyDescent="0.2">
      <c r="A91" s="164"/>
      <c r="B91" s="263"/>
      <c r="C91" s="265"/>
      <c r="D91" s="268"/>
      <c r="E91" s="265"/>
      <c r="F91" s="268"/>
      <c r="G91" s="273"/>
      <c r="H91" s="276"/>
      <c r="I91" s="166">
        <f>MROUND(F89*1.5%,0.01)</f>
        <v>76.5</v>
      </c>
      <c r="J91" s="196" t="s">
        <v>244</v>
      </c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</row>
    <row r="92" spans="1:26" s="195" customFormat="1" ht="14.1" customHeight="1" x14ac:dyDescent="0.2">
      <c r="A92" s="164"/>
      <c r="B92" s="261" t="s">
        <v>38</v>
      </c>
      <c r="C92" s="243" t="s">
        <v>36</v>
      </c>
      <c r="D92" s="270">
        <v>5800</v>
      </c>
      <c r="E92" s="269" t="s">
        <v>169</v>
      </c>
      <c r="F92" s="270">
        <f>D92</f>
        <v>5800</v>
      </c>
      <c r="G92" s="271" t="s">
        <v>241</v>
      </c>
      <c r="H92" s="274" t="s">
        <v>242</v>
      </c>
      <c r="I92" s="166">
        <v>4669</v>
      </c>
      <c r="J92" s="196" t="s">
        <v>249</v>
      </c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</row>
    <row r="93" spans="1:26" s="195" customFormat="1" ht="14.25" x14ac:dyDescent="0.2">
      <c r="A93" s="164"/>
      <c r="B93" s="262"/>
      <c r="C93" s="264"/>
      <c r="D93" s="267"/>
      <c r="E93" s="264"/>
      <c r="F93" s="267"/>
      <c r="G93" s="272"/>
      <c r="H93" s="275"/>
      <c r="I93" s="166">
        <f>MROUND(F92*18%,0.01)</f>
        <v>1044</v>
      </c>
      <c r="J93" s="196" t="s">
        <v>243</v>
      </c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</row>
    <row r="94" spans="1:26" s="195" customFormat="1" ht="14.25" x14ac:dyDescent="0.2">
      <c r="A94" s="164"/>
      <c r="B94" s="263"/>
      <c r="C94" s="265"/>
      <c r="D94" s="268"/>
      <c r="E94" s="265"/>
      <c r="F94" s="268"/>
      <c r="G94" s="273"/>
      <c r="H94" s="276"/>
      <c r="I94" s="166">
        <f>MROUND(F92*1.5%,0.01)</f>
        <v>87</v>
      </c>
      <c r="J94" s="196" t="s">
        <v>244</v>
      </c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s="195" customFormat="1" ht="14.1" customHeight="1" x14ac:dyDescent="0.2">
      <c r="A95" s="164"/>
      <c r="B95" s="261" t="s">
        <v>38</v>
      </c>
      <c r="C95" s="243" t="s">
        <v>36</v>
      </c>
      <c r="D95" s="270">
        <v>5900</v>
      </c>
      <c r="E95" s="269" t="s">
        <v>211</v>
      </c>
      <c r="F95" s="270">
        <f>D95</f>
        <v>5900</v>
      </c>
      <c r="G95" s="271" t="s">
        <v>241</v>
      </c>
      <c r="H95" s="274" t="s">
        <v>242</v>
      </c>
      <c r="I95" s="166">
        <v>4749.5</v>
      </c>
      <c r="J95" s="196" t="s">
        <v>250</v>
      </c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  <row r="96" spans="1:26" s="195" customFormat="1" ht="14.25" x14ac:dyDescent="0.2">
      <c r="A96" s="164"/>
      <c r="B96" s="262"/>
      <c r="C96" s="264"/>
      <c r="D96" s="267"/>
      <c r="E96" s="264"/>
      <c r="F96" s="267"/>
      <c r="G96" s="272"/>
      <c r="H96" s="275"/>
      <c r="I96" s="166">
        <f>MROUND(F95*18%,0.01)</f>
        <v>1062</v>
      </c>
      <c r="J96" s="196" t="s">
        <v>243</v>
      </c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</row>
    <row r="97" spans="1:26" s="195" customFormat="1" ht="14.25" x14ac:dyDescent="0.2">
      <c r="A97" s="164"/>
      <c r="B97" s="263"/>
      <c r="C97" s="265"/>
      <c r="D97" s="268"/>
      <c r="E97" s="265"/>
      <c r="F97" s="268"/>
      <c r="G97" s="273"/>
      <c r="H97" s="276"/>
      <c r="I97" s="166">
        <f>MROUND(F95*1.5%,0.01)</f>
        <v>88.5</v>
      </c>
      <c r="J97" s="196" t="s">
        <v>244</v>
      </c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</row>
    <row r="98" spans="1:26" s="195" customFormat="1" ht="14.1" customHeight="1" x14ac:dyDescent="0.2">
      <c r="A98" s="164"/>
      <c r="B98" s="261" t="s">
        <v>38</v>
      </c>
      <c r="C98" s="243" t="s">
        <v>36</v>
      </c>
      <c r="D98" s="270">
        <v>5799.59</v>
      </c>
      <c r="E98" s="269" t="s">
        <v>213</v>
      </c>
      <c r="F98" s="270">
        <f>D98</f>
        <v>5799.59</v>
      </c>
      <c r="G98" s="271" t="s">
        <v>241</v>
      </c>
      <c r="H98" s="274" t="s">
        <v>242</v>
      </c>
      <c r="I98" s="166">
        <v>4668.67</v>
      </c>
      <c r="J98" s="196" t="s">
        <v>251</v>
      </c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</row>
    <row r="99" spans="1:26" s="195" customFormat="1" ht="14.25" x14ac:dyDescent="0.2">
      <c r="A99" s="164"/>
      <c r="B99" s="262"/>
      <c r="C99" s="264"/>
      <c r="D99" s="267"/>
      <c r="E99" s="264"/>
      <c r="F99" s="267"/>
      <c r="G99" s="272"/>
      <c r="H99" s="275"/>
      <c r="I99" s="166">
        <f>MROUND(F98*18%,0.01)</f>
        <v>1043.93</v>
      </c>
      <c r="J99" s="196" t="s">
        <v>243</v>
      </c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</row>
    <row r="100" spans="1:26" s="195" customFormat="1" ht="14.25" x14ac:dyDescent="0.2">
      <c r="A100" s="164"/>
      <c r="B100" s="263"/>
      <c r="C100" s="265"/>
      <c r="D100" s="268"/>
      <c r="E100" s="265"/>
      <c r="F100" s="268"/>
      <c r="G100" s="273"/>
      <c r="H100" s="276"/>
      <c r="I100" s="166">
        <f>MROUND(F98*1.5%,0.01)</f>
        <v>86.99</v>
      </c>
      <c r="J100" s="196" t="s">
        <v>244</v>
      </c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</row>
    <row r="101" spans="1:26" s="195" customFormat="1" ht="14.1" customHeight="1" x14ac:dyDescent="0.2">
      <c r="A101" s="164"/>
      <c r="B101" s="261" t="s">
        <v>38</v>
      </c>
      <c r="C101" s="243" t="s">
        <v>36</v>
      </c>
      <c r="D101" s="270">
        <v>5000</v>
      </c>
      <c r="E101" s="269" t="s">
        <v>170</v>
      </c>
      <c r="F101" s="270">
        <f>D101</f>
        <v>5000</v>
      </c>
      <c r="G101" s="271" t="s">
        <v>241</v>
      </c>
      <c r="H101" s="274" t="s">
        <v>242</v>
      </c>
      <c r="I101" s="166">
        <v>2012.5</v>
      </c>
      <c r="J101" s="196" t="s">
        <v>276</v>
      </c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</row>
    <row r="102" spans="1:26" s="195" customFormat="1" ht="14.1" customHeight="1" x14ac:dyDescent="0.2">
      <c r="A102" s="164"/>
      <c r="B102" s="262"/>
      <c r="C102" s="247"/>
      <c r="D102" s="267"/>
      <c r="E102" s="264"/>
      <c r="F102" s="267"/>
      <c r="G102" s="277"/>
      <c r="H102" s="275"/>
      <c r="I102" s="166">
        <v>2012.5</v>
      </c>
      <c r="J102" s="196" t="s">
        <v>218</v>
      </c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</row>
    <row r="103" spans="1:26" s="195" customFormat="1" ht="28.5" x14ac:dyDescent="0.2">
      <c r="A103" s="164"/>
      <c r="B103" s="262"/>
      <c r="C103" s="264"/>
      <c r="D103" s="267"/>
      <c r="E103" s="264"/>
      <c r="F103" s="267"/>
      <c r="G103" s="272"/>
      <c r="H103" s="275"/>
      <c r="I103" s="197">
        <f>MROUND(F101*18%,0.01)</f>
        <v>900</v>
      </c>
      <c r="J103" s="198" t="s">
        <v>275</v>
      </c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</row>
    <row r="104" spans="1:26" s="195" customFormat="1" ht="28.5" x14ac:dyDescent="0.2">
      <c r="A104" s="164"/>
      <c r="B104" s="263"/>
      <c r="C104" s="265"/>
      <c r="D104" s="268"/>
      <c r="E104" s="265"/>
      <c r="F104" s="268"/>
      <c r="G104" s="273"/>
      <c r="H104" s="276"/>
      <c r="I104" s="197">
        <f>MROUND(F101*1.5%,0.01)</f>
        <v>75</v>
      </c>
      <c r="J104" s="198" t="s">
        <v>274</v>
      </c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</row>
    <row r="105" spans="1:26" s="195" customFormat="1" ht="14.1" customHeight="1" x14ac:dyDescent="0.2">
      <c r="A105" s="164"/>
      <c r="B105" s="261" t="s">
        <v>38</v>
      </c>
      <c r="C105" s="243" t="s">
        <v>36</v>
      </c>
      <c r="D105" s="266">
        <v>5900</v>
      </c>
      <c r="E105" s="269" t="s">
        <v>171</v>
      </c>
      <c r="F105" s="270">
        <f>D105</f>
        <v>5900</v>
      </c>
      <c r="G105" s="271" t="s">
        <v>241</v>
      </c>
      <c r="H105" s="274" t="s">
        <v>242</v>
      </c>
      <c r="I105" s="166">
        <v>4749.5</v>
      </c>
      <c r="J105" s="196" t="s">
        <v>253</v>
      </c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</row>
    <row r="106" spans="1:26" s="195" customFormat="1" ht="14.25" x14ac:dyDescent="0.2">
      <c r="A106" s="164"/>
      <c r="B106" s="262"/>
      <c r="C106" s="264"/>
      <c r="D106" s="267"/>
      <c r="E106" s="264"/>
      <c r="F106" s="267"/>
      <c r="G106" s="272"/>
      <c r="H106" s="275"/>
      <c r="I106" s="166">
        <f>MROUND(F105*18%,0.01)</f>
        <v>1062</v>
      </c>
      <c r="J106" s="196" t="s">
        <v>243</v>
      </c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</row>
    <row r="107" spans="1:26" s="195" customFormat="1" ht="14.25" x14ac:dyDescent="0.2">
      <c r="A107" s="164"/>
      <c r="B107" s="263"/>
      <c r="C107" s="265"/>
      <c r="D107" s="268"/>
      <c r="E107" s="265"/>
      <c r="F107" s="268"/>
      <c r="G107" s="273"/>
      <c r="H107" s="276"/>
      <c r="I107" s="166">
        <f>MROUND(F105*1.5%,0.01)</f>
        <v>88.5</v>
      </c>
      <c r="J107" s="196" t="s">
        <v>244</v>
      </c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</row>
    <row r="108" spans="1:26" s="195" customFormat="1" ht="14.1" customHeight="1" x14ac:dyDescent="0.2">
      <c r="A108" s="164"/>
      <c r="B108" s="261" t="s">
        <v>38</v>
      </c>
      <c r="C108" s="243" t="s">
        <v>36</v>
      </c>
      <c r="D108" s="266">
        <v>1912.5</v>
      </c>
      <c r="E108" s="269" t="s">
        <v>208</v>
      </c>
      <c r="F108" s="270">
        <f>D108</f>
        <v>1912.5</v>
      </c>
      <c r="G108" s="271" t="s">
        <v>241</v>
      </c>
      <c r="H108" s="274" t="s">
        <v>242</v>
      </c>
      <c r="I108" s="166">
        <v>1539.56</v>
      </c>
      <c r="J108" s="196" t="s">
        <v>254</v>
      </c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</row>
    <row r="109" spans="1:26" s="195" customFormat="1" ht="14.25" x14ac:dyDescent="0.2">
      <c r="A109" s="164"/>
      <c r="B109" s="262"/>
      <c r="C109" s="264"/>
      <c r="D109" s="267"/>
      <c r="E109" s="264"/>
      <c r="F109" s="267"/>
      <c r="G109" s="272"/>
      <c r="H109" s="275"/>
      <c r="I109" s="166">
        <f>MROUND(F108*18%,0.01)</f>
        <v>344.25</v>
      </c>
      <c r="J109" s="196" t="s">
        <v>243</v>
      </c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</row>
    <row r="110" spans="1:26" s="195" customFormat="1" ht="14.25" x14ac:dyDescent="0.2">
      <c r="A110" s="164"/>
      <c r="B110" s="263"/>
      <c r="C110" s="265"/>
      <c r="D110" s="268"/>
      <c r="E110" s="265"/>
      <c r="F110" s="268"/>
      <c r="G110" s="273"/>
      <c r="H110" s="276"/>
      <c r="I110" s="166">
        <f>MROUND(F108*1.5%,0.01)</f>
        <v>28.69</v>
      </c>
      <c r="J110" s="196" t="s">
        <v>244</v>
      </c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</row>
    <row r="111" spans="1:26" s="195" customFormat="1" ht="14.25" x14ac:dyDescent="0.2">
      <c r="A111" s="164"/>
      <c r="B111" s="261" t="s">
        <v>38</v>
      </c>
      <c r="C111" s="243" t="s">
        <v>36</v>
      </c>
      <c r="D111" s="270">
        <v>5100</v>
      </c>
      <c r="E111" s="269" t="s">
        <v>164</v>
      </c>
      <c r="F111" s="270">
        <f>D111</f>
        <v>5100</v>
      </c>
      <c r="G111" s="271" t="s">
        <v>258</v>
      </c>
      <c r="H111" s="274" t="s">
        <v>259</v>
      </c>
      <c r="I111" s="166">
        <v>4105.5</v>
      </c>
      <c r="J111" s="196" t="s">
        <v>260</v>
      </c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</row>
    <row r="112" spans="1:26" s="195" customFormat="1" ht="14.25" x14ac:dyDescent="0.2">
      <c r="A112" s="164"/>
      <c r="B112" s="262"/>
      <c r="C112" s="264"/>
      <c r="D112" s="267"/>
      <c r="E112" s="264"/>
      <c r="F112" s="267"/>
      <c r="G112" s="272"/>
      <c r="H112" s="275"/>
      <c r="I112" s="166">
        <f>MROUND(F111*18%,0.01)</f>
        <v>918</v>
      </c>
      <c r="J112" s="196" t="s">
        <v>262</v>
      </c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</row>
    <row r="113" spans="1:26" s="195" customFormat="1" ht="14.25" x14ac:dyDescent="0.2">
      <c r="A113" s="164"/>
      <c r="B113" s="263"/>
      <c r="C113" s="265"/>
      <c r="D113" s="268"/>
      <c r="E113" s="265"/>
      <c r="F113" s="268"/>
      <c r="G113" s="273"/>
      <c r="H113" s="276"/>
      <c r="I113" s="166">
        <f>MROUND(F111*1.5%,0.01)</f>
        <v>76.5</v>
      </c>
      <c r="J113" s="196" t="s">
        <v>261</v>
      </c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</row>
    <row r="114" spans="1:26" s="203" customFormat="1" ht="14.1" customHeight="1" x14ac:dyDescent="0.2">
      <c r="A114" s="200"/>
      <c r="B114" s="278" t="s">
        <v>38</v>
      </c>
      <c r="C114" s="257" t="s">
        <v>36</v>
      </c>
      <c r="D114" s="281">
        <v>5100</v>
      </c>
      <c r="E114" s="257" t="s">
        <v>209</v>
      </c>
      <c r="F114" s="281">
        <v>5100</v>
      </c>
      <c r="G114" s="271" t="s">
        <v>258</v>
      </c>
      <c r="H114" s="274" t="s">
        <v>259</v>
      </c>
      <c r="I114" s="201">
        <v>4105.5</v>
      </c>
      <c r="J114" s="196" t="s">
        <v>263</v>
      </c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</row>
    <row r="115" spans="1:26" s="203" customFormat="1" ht="14.25" x14ac:dyDescent="0.2">
      <c r="A115" s="200"/>
      <c r="B115" s="279"/>
      <c r="C115" s="258"/>
      <c r="D115" s="282"/>
      <c r="E115" s="258"/>
      <c r="F115" s="282"/>
      <c r="G115" s="272"/>
      <c r="H115" s="275"/>
      <c r="I115" s="201">
        <f>MROUND(F114*18%,0.01)</f>
        <v>918</v>
      </c>
      <c r="J115" s="196" t="s">
        <v>262</v>
      </c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</row>
    <row r="116" spans="1:26" s="203" customFormat="1" ht="14.25" x14ac:dyDescent="0.2">
      <c r="A116" s="200"/>
      <c r="B116" s="280"/>
      <c r="C116" s="259"/>
      <c r="D116" s="283"/>
      <c r="E116" s="259"/>
      <c r="F116" s="283"/>
      <c r="G116" s="273"/>
      <c r="H116" s="276"/>
      <c r="I116" s="201">
        <f>MROUND(F114*1.5%,0.01)</f>
        <v>76.5</v>
      </c>
      <c r="J116" s="196" t="s">
        <v>261</v>
      </c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</row>
    <row r="117" spans="1:26" s="203" customFormat="1" ht="14.1" customHeight="1" x14ac:dyDescent="0.2">
      <c r="A117" s="200"/>
      <c r="B117" s="278" t="s">
        <v>38</v>
      </c>
      <c r="C117" s="257" t="s">
        <v>36</v>
      </c>
      <c r="D117" s="281">
        <v>5744.83</v>
      </c>
      <c r="E117" s="269" t="s">
        <v>166</v>
      </c>
      <c r="F117" s="281">
        <f>D117</f>
        <v>5744.83</v>
      </c>
      <c r="G117" s="271" t="s">
        <v>258</v>
      </c>
      <c r="H117" s="274" t="s">
        <v>259</v>
      </c>
      <c r="I117" s="201">
        <v>4624.59</v>
      </c>
      <c r="J117" s="196" t="s">
        <v>264</v>
      </c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</row>
    <row r="118" spans="1:26" s="203" customFormat="1" ht="14.25" x14ac:dyDescent="0.2">
      <c r="A118" s="200"/>
      <c r="B118" s="279"/>
      <c r="C118" s="258"/>
      <c r="D118" s="282"/>
      <c r="E118" s="264"/>
      <c r="F118" s="282"/>
      <c r="G118" s="272"/>
      <c r="H118" s="275"/>
      <c r="I118" s="201">
        <f>MROUND(F117*18%,0.01)</f>
        <v>1034.07</v>
      </c>
      <c r="J118" s="196" t="s">
        <v>262</v>
      </c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</row>
    <row r="119" spans="1:26" s="203" customFormat="1" ht="14.25" x14ac:dyDescent="0.2">
      <c r="A119" s="200"/>
      <c r="B119" s="280"/>
      <c r="C119" s="259"/>
      <c r="D119" s="283"/>
      <c r="E119" s="265"/>
      <c r="F119" s="283"/>
      <c r="G119" s="273"/>
      <c r="H119" s="276"/>
      <c r="I119" s="201">
        <f>MROUND(F117*1.5%,0.01)</f>
        <v>86.17</v>
      </c>
      <c r="J119" s="196" t="s">
        <v>261</v>
      </c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</row>
    <row r="120" spans="1:26" s="195" customFormat="1" ht="14.1" customHeight="1" x14ac:dyDescent="0.2">
      <c r="A120" s="164"/>
      <c r="B120" s="261" t="s">
        <v>38</v>
      </c>
      <c r="C120" s="243" t="s">
        <v>36</v>
      </c>
      <c r="D120" s="270">
        <v>5800</v>
      </c>
      <c r="E120" s="269" t="s">
        <v>167</v>
      </c>
      <c r="F120" s="270">
        <f>D120</f>
        <v>5800</v>
      </c>
      <c r="G120" s="271" t="s">
        <v>258</v>
      </c>
      <c r="H120" s="274" t="s">
        <v>259</v>
      </c>
      <c r="I120" s="166">
        <v>4669</v>
      </c>
      <c r="J120" s="196" t="s">
        <v>265</v>
      </c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</row>
    <row r="121" spans="1:26" s="195" customFormat="1" ht="14.25" x14ac:dyDescent="0.2">
      <c r="A121" s="164"/>
      <c r="B121" s="262"/>
      <c r="C121" s="264"/>
      <c r="D121" s="267"/>
      <c r="E121" s="264"/>
      <c r="F121" s="267"/>
      <c r="G121" s="272"/>
      <c r="H121" s="275"/>
      <c r="I121" s="166">
        <f>MROUND(F120*18%,0.01)</f>
        <v>1044</v>
      </c>
      <c r="J121" s="196" t="s">
        <v>262</v>
      </c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</row>
    <row r="122" spans="1:26" s="195" customFormat="1" ht="14.25" x14ac:dyDescent="0.2">
      <c r="A122" s="164"/>
      <c r="B122" s="263"/>
      <c r="C122" s="265"/>
      <c r="D122" s="268"/>
      <c r="E122" s="265"/>
      <c r="F122" s="268"/>
      <c r="G122" s="273"/>
      <c r="H122" s="276"/>
      <c r="I122" s="166">
        <f>MROUND(F120*1.5%,0.01)</f>
        <v>87</v>
      </c>
      <c r="J122" s="196" t="s">
        <v>261</v>
      </c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</row>
    <row r="123" spans="1:26" s="195" customFormat="1" ht="14.1" customHeight="1" x14ac:dyDescent="0.2">
      <c r="A123" s="164"/>
      <c r="B123" s="261" t="s">
        <v>38</v>
      </c>
      <c r="C123" s="243" t="s">
        <v>36</v>
      </c>
      <c r="D123" s="270">
        <v>5100</v>
      </c>
      <c r="E123" s="269" t="s">
        <v>172</v>
      </c>
      <c r="F123" s="270">
        <f>D123</f>
        <v>5100</v>
      </c>
      <c r="G123" s="271" t="s">
        <v>258</v>
      </c>
      <c r="H123" s="274" t="s">
        <v>259</v>
      </c>
      <c r="I123" s="166">
        <v>4105.5</v>
      </c>
      <c r="J123" s="196" t="s">
        <v>266</v>
      </c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</row>
    <row r="124" spans="1:26" s="195" customFormat="1" ht="14.25" x14ac:dyDescent="0.2">
      <c r="A124" s="164"/>
      <c r="B124" s="262"/>
      <c r="C124" s="264"/>
      <c r="D124" s="267"/>
      <c r="E124" s="264"/>
      <c r="F124" s="267"/>
      <c r="G124" s="272"/>
      <c r="H124" s="275"/>
      <c r="I124" s="166">
        <f>MROUND(F123*18%,0.01)</f>
        <v>918</v>
      </c>
      <c r="J124" s="196" t="s">
        <v>262</v>
      </c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</row>
    <row r="125" spans="1:26" s="195" customFormat="1" ht="14.25" x14ac:dyDescent="0.2">
      <c r="A125" s="164"/>
      <c r="B125" s="263"/>
      <c r="C125" s="265"/>
      <c r="D125" s="268"/>
      <c r="E125" s="265"/>
      <c r="F125" s="268"/>
      <c r="G125" s="273"/>
      <c r="H125" s="276"/>
      <c r="I125" s="166">
        <f>MROUND(F123*1.5%,0.01)</f>
        <v>76.5</v>
      </c>
      <c r="J125" s="196" t="s">
        <v>261</v>
      </c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</row>
    <row r="126" spans="1:26" s="195" customFormat="1" ht="14.1" customHeight="1" x14ac:dyDescent="0.2">
      <c r="A126" s="164"/>
      <c r="B126" s="261" t="s">
        <v>38</v>
      </c>
      <c r="C126" s="243" t="s">
        <v>36</v>
      </c>
      <c r="D126" s="270">
        <v>5800</v>
      </c>
      <c r="E126" s="269" t="s">
        <v>169</v>
      </c>
      <c r="F126" s="270">
        <f>D126</f>
        <v>5800</v>
      </c>
      <c r="G126" s="271" t="s">
        <v>258</v>
      </c>
      <c r="H126" s="274" t="s">
        <v>259</v>
      </c>
      <c r="I126" s="166">
        <v>4669</v>
      </c>
      <c r="J126" s="196" t="s">
        <v>267</v>
      </c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</row>
    <row r="127" spans="1:26" s="195" customFormat="1" ht="14.25" x14ac:dyDescent="0.2">
      <c r="A127" s="164"/>
      <c r="B127" s="262"/>
      <c r="C127" s="264"/>
      <c r="D127" s="267"/>
      <c r="E127" s="264"/>
      <c r="F127" s="267"/>
      <c r="G127" s="272"/>
      <c r="H127" s="275"/>
      <c r="I127" s="166">
        <f>MROUND(F126*18%,0.01)</f>
        <v>1044</v>
      </c>
      <c r="J127" s="196" t="s">
        <v>262</v>
      </c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</row>
    <row r="128" spans="1:26" s="195" customFormat="1" ht="14.25" x14ac:dyDescent="0.2">
      <c r="A128" s="164"/>
      <c r="B128" s="263"/>
      <c r="C128" s="265"/>
      <c r="D128" s="268"/>
      <c r="E128" s="265"/>
      <c r="F128" s="268"/>
      <c r="G128" s="273"/>
      <c r="H128" s="276"/>
      <c r="I128" s="166">
        <f>MROUND(F126*1.5%,0.01)</f>
        <v>87</v>
      </c>
      <c r="J128" s="196" t="s">
        <v>261</v>
      </c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</row>
    <row r="129" spans="1:26" s="195" customFormat="1" ht="14.1" customHeight="1" x14ac:dyDescent="0.2">
      <c r="A129" s="164"/>
      <c r="B129" s="261" t="s">
        <v>38</v>
      </c>
      <c r="C129" s="243" t="s">
        <v>36</v>
      </c>
      <c r="D129" s="270">
        <v>5900</v>
      </c>
      <c r="E129" s="269" t="s">
        <v>211</v>
      </c>
      <c r="F129" s="270">
        <f>D129</f>
        <v>5900</v>
      </c>
      <c r="G129" s="271" t="s">
        <v>258</v>
      </c>
      <c r="H129" s="274" t="s">
        <v>259</v>
      </c>
      <c r="I129" s="166">
        <v>4749.5</v>
      </c>
      <c r="J129" s="196" t="s">
        <v>268</v>
      </c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</row>
    <row r="130" spans="1:26" s="195" customFormat="1" ht="14.25" x14ac:dyDescent="0.2">
      <c r="A130" s="164"/>
      <c r="B130" s="262"/>
      <c r="C130" s="264"/>
      <c r="D130" s="267"/>
      <c r="E130" s="264"/>
      <c r="F130" s="267"/>
      <c r="G130" s="272"/>
      <c r="H130" s="275"/>
      <c r="I130" s="166">
        <f>MROUND(F129*18%,0.01)</f>
        <v>1062</v>
      </c>
      <c r="J130" s="196" t="s">
        <v>262</v>
      </c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</row>
    <row r="131" spans="1:26" s="195" customFormat="1" ht="14.25" x14ac:dyDescent="0.2">
      <c r="A131" s="164"/>
      <c r="B131" s="263"/>
      <c r="C131" s="265"/>
      <c r="D131" s="268"/>
      <c r="E131" s="265"/>
      <c r="F131" s="268"/>
      <c r="G131" s="273"/>
      <c r="H131" s="276"/>
      <c r="I131" s="166">
        <f>MROUND(F129*1.5%,0.01)</f>
        <v>88.5</v>
      </c>
      <c r="J131" s="196" t="s">
        <v>261</v>
      </c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</row>
    <row r="132" spans="1:26" s="195" customFormat="1" ht="14.1" customHeight="1" x14ac:dyDescent="0.2">
      <c r="A132" s="164"/>
      <c r="B132" s="261" t="s">
        <v>38</v>
      </c>
      <c r="C132" s="243" t="s">
        <v>36</v>
      </c>
      <c r="D132" s="270">
        <v>6100</v>
      </c>
      <c r="E132" s="269" t="s">
        <v>213</v>
      </c>
      <c r="F132" s="270">
        <f>D132</f>
        <v>6100</v>
      </c>
      <c r="G132" s="271" t="s">
        <v>258</v>
      </c>
      <c r="H132" s="274" t="s">
        <v>259</v>
      </c>
      <c r="I132" s="166">
        <v>4910.5</v>
      </c>
      <c r="J132" s="196" t="s">
        <v>269</v>
      </c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</row>
    <row r="133" spans="1:26" s="195" customFormat="1" ht="14.25" x14ac:dyDescent="0.2">
      <c r="A133" s="164"/>
      <c r="B133" s="262"/>
      <c r="C133" s="264"/>
      <c r="D133" s="267"/>
      <c r="E133" s="264"/>
      <c r="F133" s="267"/>
      <c r="G133" s="272"/>
      <c r="H133" s="275"/>
      <c r="I133" s="166">
        <f>MROUND(F132*18%,0.01)</f>
        <v>1098</v>
      </c>
      <c r="J133" s="196" t="s">
        <v>262</v>
      </c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</row>
    <row r="134" spans="1:26" s="195" customFormat="1" ht="14.25" x14ac:dyDescent="0.2">
      <c r="A134" s="164"/>
      <c r="B134" s="263"/>
      <c r="C134" s="265"/>
      <c r="D134" s="268"/>
      <c r="E134" s="265"/>
      <c r="F134" s="268"/>
      <c r="G134" s="273"/>
      <c r="H134" s="276"/>
      <c r="I134" s="166">
        <f>MROUND(F132*1.5%,0.01)</f>
        <v>91.5</v>
      </c>
      <c r="J134" s="196" t="s">
        <v>261</v>
      </c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</row>
    <row r="135" spans="1:26" s="195" customFormat="1" ht="14.1" customHeight="1" x14ac:dyDescent="0.2">
      <c r="A135" s="164"/>
      <c r="B135" s="261" t="s">
        <v>38</v>
      </c>
      <c r="C135" s="243" t="s">
        <v>36</v>
      </c>
      <c r="D135" s="270">
        <v>5000</v>
      </c>
      <c r="E135" s="269" t="s">
        <v>170</v>
      </c>
      <c r="F135" s="270">
        <f>D135</f>
        <v>5000</v>
      </c>
      <c r="G135" s="271" t="s">
        <v>258</v>
      </c>
      <c r="H135" s="274" t="s">
        <v>259</v>
      </c>
      <c r="I135" s="166">
        <v>2012.5</v>
      </c>
      <c r="J135" s="196" t="s">
        <v>252</v>
      </c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</row>
    <row r="136" spans="1:26" s="195" customFormat="1" ht="14.1" customHeight="1" x14ac:dyDescent="0.2">
      <c r="A136" s="164"/>
      <c r="B136" s="262"/>
      <c r="C136" s="247"/>
      <c r="D136" s="267"/>
      <c r="E136" s="264"/>
      <c r="F136" s="267"/>
      <c r="G136" s="277"/>
      <c r="H136" s="275"/>
      <c r="I136" s="166">
        <v>2012.5</v>
      </c>
      <c r="J136" s="196" t="s">
        <v>218</v>
      </c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</row>
    <row r="137" spans="1:26" s="195" customFormat="1" ht="28.5" x14ac:dyDescent="0.2">
      <c r="A137" s="164"/>
      <c r="B137" s="262"/>
      <c r="C137" s="264"/>
      <c r="D137" s="267"/>
      <c r="E137" s="264"/>
      <c r="F137" s="267"/>
      <c r="G137" s="272"/>
      <c r="H137" s="275"/>
      <c r="I137" s="197">
        <f>MROUND(F135*18%,0.01)</f>
        <v>900</v>
      </c>
      <c r="J137" s="198" t="s">
        <v>272</v>
      </c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</row>
    <row r="138" spans="1:26" s="195" customFormat="1" ht="28.5" x14ac:dyDescent="0.2">
      <c r="A138" s="164"/>
      <c r="B138" s="263"/>
      <c r="C138" s="265"/>
      <c r="D138" s="268"/>
      <c r="E138" s="265"/>
      <c r="F138" s="268"/>
      <c r="G138" s="273"/>
      <c r="H138" s="276"/>
      <c r="I138" s="197">
        <f>MROUND(F135*1.5%,0.01)</f>
        <v>75</v>
      </c>
      <c r="J138" s="198" t="s">
        <v>273</v>
      </c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</row>
    <row r="139" spans="1:26" s="195" customFormat="1" ht="14.1" customHeight="1" x14ac:dyDescent="0.2">
      <c r="A139" s="164"/>
      <c r="B139" s="261" t="s">
        <v>38</v>
      </c>
      <c r="C139" s="243" t="s">
        <v>36</v>
      </c>
      <c r="D139" s="266">
        <v>5900</v>
      </c>
      <c r="E139" s="269" t="s">
        <v>171</v>
      </c>
      <c r="F139" s="270">
        <f>D139</f>
        <v>5900</v>
      </c>
      <c r="G139" s="271" t="s">
        <v>258</v>
      </c>
      <c r="H139" s="274" t="s">
        <v>259</v>
      </c>
      <c r="I139" s="166">
        <v>4749.5</v>
      </c>
      <c r="J139" s="196" t="s">
        <v>270</v>
      </c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</row>
    <row r="140" spans="1:26" s="195" customFormat="1" ht="14.25" x14ac:dyDescent="0.2">
      <c r="A140" s="164"/>
      <c r="B140" s="262"/>
      <c r="C140" s="264"/>
      <c r="D140" s="267"/>
      <c r="E140" s="264"/>
      <c r="F140" s="267"/>
      <c r="G140" s="272"/>
      <c r="H140" s="275"/>
      <c r="I140" s="166">
        <f>MROUND(F139*18%,0.01)</f>
        <v>1062</v>
      </c>
      <c r="J140" s="196" t="s">
        <v>262</v>
      </c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</row>
    <row r="141" spans="1:26" s="195" customFormat="1" ht="14.25" x14ac:dyDescent="0.2">
      <c r="A141" s="164"/>
      <c r="B141" s="263"/>
      <c r="C141" s="265"/>
      <c r="D141" s="268"/>
      <c r="E141" s="265"/>
      <c r="F141" s="268"/>
      <c r="G141" s="273"/>
      <c r="H141" s="276"/>
      <c r="I141" s="166">
        <f>MROUND(F139*1.5%,0.01)</f>
        <v>88.5</v>
      </c>
      <c r="J141" s="196" t="s">
        <v>261</v>
      </c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</row>
    <row r="142" spans="1:26" s="195" customFormat="1" ht="14.1" customHeight="1" x14ac:dyDescent="0.2">
      <c r="A142" s="164"/>
      <c r="B142" s="261" t="s">
        <v>38</v>
      </c>
      <c r="C142" s="243" t="s">
        <v>36</v>
      </c>
      <c r="D142" s="266">
        <v>1934.48</v>
      </c>
      <c r="E142" s="269" t="s">
        <v>208</v>
      </c>
      <c r="F142" s="270">
        <f>D142</f>
        <v>1934.48</v>
      </c>
      <c r="G142" s="271" t="s">
        <v>258</v>
      </c>
      <c r="H142" s="274" t="s">
        <v>259</v>
      </c>
      <c r="I142" s="166">
        <v>1557.25</v>
      </c>
      <c r="J142" s="196" t="s">
        <v>271</v>
      </c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</row>
    <row r="143" spans="1:26" s="195" customFormat="1" ht="14.25" x14ac:dyDescent="0.2">
      <c r="A143" s="164"/>
      <c r="B143" s="262"/>
      <c r="C143" s="264"/>
      <c r="D143" s="267"/>
      <c r="E143" s="264"/>
      <c r="F143" s="267"/>
      <c r="G143" s="272"/>
      <c r="H143" s="275"/>
      <c r="I143" s="166">
        <f>MROUND(F142*18%,0.01)</f>
        <v>348.21</v>
      </c>
      <c r="J143" s="196" t="s">
        <v>262</v>
      </c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</row>
    <row r="144" spans="1:26" s="195" customFormat="1" ht="14.25" x14ac:dyDescent="0.2">
      <c r="A144" s="164"/>
      <c r="B144" s="263"/>
      <c r="C144" s="265"/>
      <c r="D144" s="268"/>
      <c r="E144" s="265"/>
      <c r="F144" s="268"/>
      <c r="G144" s="273"/>
      <c r="H144" s="276"/>
      <c r="I144" s="166">
        <f>MROUND(F142*1.5%,0.01)</f>
        <v>29.02</v>
      </c>
      <c r="J144" s="196" t="s">
        <v>261</v>
      </c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</row>
    <row r="145" spans="1:26" s="206" customFormat="1" ht="14.25" x14ac:dyDescent="0.2">
      <c r="A145" s="204"/>
      <c r="B145" s="251" t="s">
        <v>60</v>
      </c>
      <c r="C145" s="248" t="s">
        <v>59</v>
      </c>
      <c r="D145" s="254">
        <v>12209.96</v>
      </c>
      <c r="E145" s="257" t="s">
        <v>290</v>
      </c>
      <c r="F145" s="254">
        <v>12209.96</v>
      </c>
      <c r="G145" s="243" t="s">
        <v>215</v>
      </c>
      <c r="H145" s="245"/>
      <c r="I145" s="197">
        <v>9988</v>
      </c>
      <c r="J145" s="205" t="s">
        <v>277</v>
      </c>
    </row>
    <row r="146" spans="1:26" s="206" customFormat="1" ht="14.25" x14ac:dyDescent="0.2">
      <c r="A146" s="204"/>
      <c r="B146" s="252"/>
      <c r="C146" s="249"/>
      <c r="D146" s="255"/>
      <c r="E146" s="258"/>
      <c r="F146" s="255"/>
      <c r="G146" s="247"/>
      <c r="H146" s="260"/>
      <c r="I146" s="197">
        <v>1122</v>
      </c>
      <c r="J146" s="205" t="s">
        <v>282</v>
      </c>
    </row>
    <row r="147" spans="1:26" s="206" customFormat="1" ht="14.25" x14ac:dyDescent="0.2">
      <c r="A147" s="204"/>
      <c r="B147" s="253"/>
      <c r="C147" s="250"/>
      <c r="D147" s="256"/>
      <c r="E147" s="259"/>
      <c r="F147" s="256"/>
      <c r="G147" s="244"/>
      <c r="H147" s="246"/>
      <c r="I147" s="197">
        <v>1099.96</v>
      </c>
      <c r="J147" s="205" t="s">
        <v>287</v>
      </c>
    </row>
    <row r="148" spans="1:26" s="206" customFormat="1" ht="14.25" x14ac:dyDescent="0.2">
      <c r="A148" s="204"/>
      <c r="B148" s="251" t="s">
        <v>60</v>
      </c>
      <c r="C148" s="248" t="s">
        <v>59</v>
      </c>
      <c r="D148" s="254">
        <v>12603.33</v>
      </c>
      <c r="E148" s="257" t="s">
        <v>290</v>
      </c>
      <c r="F148" s="254">
        <v>12603.33</v>
      </c>
      <c r="G148" s="243" t="s">
        <v>222</v>
      </c>
      <c r="H148" s="245"/>
      <c r="I148" s="197">
        <v>10421</v>
      </c>
      <c r="J148" s="205" t="s">
        <v>278</v>
      </c>
    </row>
    <row r="149" spans="1:26" s="206" customFormat="1" ht="14.25" x14ac:dyDescent="0.2">
      <c r="A149" s="204"/>
      <c r="B149" s="252"/>
      <c r="C149" s="249"/>
      <c r="D149" s="255"/>
      <c r="E149" s="258"/>
      <c r="F149" s="255"/>
      <c r="G149" s="247"/>
      <c r="H149" s="260"/>
      <c r="I149" s="197">
        <v>1122</v>
      </c>
      <c r="J149" s="205" t="s">
        <v>280</v>
      </c>
    </row>
    <row r="150" spans="1:26" s="206" customFormat="1" ht="14.25" x14ac:dyDescent="0.2">
      <c r="A150" s="204"/>
      <c r="B150" s="253"/>
      <c r="C150" s="250"/>
      <c r="D150" s="256"/>
      <c r="E150" s="259"/>
      <c r="F150" s="256"/>
      <c r="G150" s="244"/>
      <c r="H150" s="246"/>
      <c r="I150" s="197">
        <v>1060.33</v>
      </c>
      <c r="J150" s="205" t="s">
        <v>286</v>
      </c>
    </row>
    <row r="151" spans="1:26" s="206" customFormat="1" ht="14.25" x14ac:dyDescent="0.2">
      <c r="A151" s="204"/>
      <c r="B151" s="251" t="s">
        <v>60</v>
      </c>
      <c r="C151" s="248" t="s">
        <v>59</v>
      </c>
      <c r="D151" s="254">
        <v>12572.91</v>
      </c>
      <c r="E151" s="257" t="s">
        <v>290</v>
      </c>
      <c r="F151" s="254">
        <v>12572.91</v>
      </c>
      <c r="G151" s="243" t="s">
        <v>241</v>
      </c>
      <c r="H151" s="245"/>
      <c r="I151" s="197">
        <v>10351</v>
      </c>
      <c r="J151" s="205" t="s">
        <v>279</v>
      </c>
    </row>
    <row r="152" spans="1:26" s="206" customFormat="1" ht="14.25" x14ac:dyDescent="0.2">
      <c r="A152" s="204"/>
      <c r="B152" s="252"/>
      <c r="C152" s="249"/>
      <c r="D152" s="255"/>
      <c r="E152" s="258"/>
      <c r="F152" s="255"/>
      <c r="G152" s="247"/>
      <c r="H152" s="260"/>
      <c r="I152" s="197">
        <v>1122</v>
      </c>
      <c r="J152" s="205" t="s">
        <v>281</v>
      </c>
    </row>
    <row r="153" spans="1:26" s="206" customFormat="1" ht="14.25" x14ac:dyDescent="0.2">
      <c r="A153" s="204"/>
      <c r="B153" s="253"/>
      <c r="C153" s="250"/>
      <c r="D153" s="256"/>
      <c r="E153" s="259"/>
      <c r="F153" s="256"/>
      <c r="G153" s="244"/>
      <c r="H153" s="246"/>
      <c r="I153" s="197">
        <v>1099.9100000000001</v>
      </c>
      <c r="J153" s="205" t="s">
        <v>285</v>
      </c>
    </row>
    <row r="154" spans="1:26" s="206" customFormat="1" ht="14.25" x14ac:dyDescent="0.2">
      <c r="A154" s="204"/>
      <c r="B154" s="251" t="s">
        <v>60</v>
      </c>
      <c r="C154" s="248" t="s">
        <v>59</v>
      </c>
      <c r="D154" s="254">
        <v>12645.45</v>
      </c>
      <c r="E154" s="257" t="s">
        <v>290</v>
      </c>
      <c r="F154" s="254">
        <v>12645.45</v>
      </c>
      <c r="G154" s="243" t="s">
        <v>258</v>
      </c>
      <c r="H154" s="245"/>
      <c r="I154" s="197">
        <v>11546</v>
      </c>
      <c r="J154" s="205" t="s">
        <v>283</v>
      </c>
    </row>
    <row r="155" spans="1:26" s="195" customFormat="1" ht="15" customHeight="1" x14ac:dyDescent="0.2">
      <c r="A155" s="164"/>
      <c r="B155" s="253"/>
      <c r="C155" s="250"/>
      <c r="D155" s="256"/>
      <c r="E155" s="259"/>
      <c r="F155" s="256"/>
      <c r="G155" s="244"/>
      <c r="H155" s="246"/>
      <c r="I155" s="197">
        <v>1099.45</v>
      </c>
      <c r="J155" s="205" t="s">
        <v>284</v>
      </c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</row>
    <row r="156" spans="1:26" s="195" customFormat="1" ht="15" customHeight="1" x14ac:dyDescent="0.2">
      <c r="A156" s="164"/>
      <c r="B156" s="164" t="s">
        <v>62</v>
      </c>
      <c r="C156" s="165"/>
      <c r="D156" s="166"/>
      <c r="E156" s="165"/>
      <c r="F156" s="166"/>
      <c r="G156" s="165"/>
      <c r="H156" s="165"/>
      <c r="I156" s="166"/>
      <c r="J156" s="165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</row>
    <row r="157" spans="1:26" s="195" customFormat="1" ht="15" customHeight="1" x14ac:dyDescent="0.2">
      <c r="A157" s="164"/>
      <c r="B157" s="164" t="s">
        <v>66</v>
      </c>
      <c r="C157" s="165"/>
      <c r="D157" s="166"/>
      <c r="E157" s="165"/>
      <c r="F157" s="166"/>
      <c r="G157" s="165"/>
      <c r="H157" s="165"/>
      <c r="I157" s="166"/>
      <c r="J157" s="165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</row>
    <row r="158" spans="1:26" s="195" customFormat="1" ht="15" customHeight="1" x14ac:dyDescent="0.2">
      <c r="A158" s="164"/>
      <c r="B158" s="164" t="s">
        <v>73</v>
      </c>
      <c r="C158" s="165"/>
      <c r="D158" s="166"/>
      <c r="E158" s="165"/>
      <c r="F158" s="166"/>
      <c r="G158" s="165"/>
      <c r="H158" s="165"/>
      <c r="I158" s="166"/>
      <c r="J158" s="165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</row>
    <row r="159" spans="1:26" s="199" customFormat="1" ht="15" customHeight="1" x14ac:dyDescent="0.2">
      <c r="A159" s="164"/>
      <c r="B159" s="164" t="s">
        <v>108</v>
      </c>
      <c r="C159" s="165" t="s">
        <v>109</v>
      </c>
      <c r="D159" s="166">
        <v>503</v>
      </c>
      <c r="E159" s="165"/>
      <c r="F159" s="166">
        <v>503</v>
      </c>
      <c r="G159" s="165"/>
      <c r="H159" s="165"/>
      <c r="I159" s="166"/>
      <c r="J159" s="165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</row>
    <row r="160" spans="1:26" s="199" customFormat="1" ht="15" customHeight="1" x14ac:dyDescent="0.2">
      <c r="A160" s="164"/>
      <c r="B160" s="164"/>
      <c r="C160" s="165"/>
      <c r="D160" s="166"/>
      <c r="E160" s="165"/>
      <c r="F160" s="166"/>
      <c r="G160" s="165"/>
      <c r="H160" s="165"/>
      <c r="I160" s="166"/>
      <c r="J160" s="165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</row>
    <row r="161" spans="1:26" s="199" customFormat="1" ht="15" customHeight="1" x14ac:dyDescent="0.2">
      <c r="A161" s="164"/>
      <c r="B161" s="164"/>
      <c r="C161" s="165"/>
      <c r="D161" s="166"/>
      <c r="E161" s="165"/>
      <c r="F161" s="166"/>
      <c r="G161" s="165"/>
      <c r="H161" s="165"/>
      <c r="I161" s="166"/>
      <c r="J161" s="165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</row>
    <row r="162" spans="1:26" s="199" customFormat="1" ht="15" customHeight="1" x14ac:dyDescent="0.2">
      <c r="A162" s="164"/>
      <c r="B162" s="164"/>
      <c r="C162" s="165"/>
      <c r="D162" s="166"/>
      <c r="E162" s="165"/>
      <c r="F162" s="166"/>
      <c r="G162" s="165"/>
      <c r="H162" s="165"/>
      <c r="I162" s="166"/>
      <c r="J162" s="165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</row>
    <row r="163" spans="1:26" s="199" customFormat="1" ht="15" customHeight="1" x14ac:dyDescent="0.2">
      <c r="A163" s="164"/>
      <c r="B163" s="164"/>
      <c r="C163" s="165"/>
      <c r="D163" s="166"/>
      <c r="E163" s="165"/>
      <c r="F163" s="166"/>
      <c r="G163" s="165"/>
      <c r="H163" s="165"/>
      <c r="I163" s="166"/>
      <c r="J163" s="165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</row>
    <row r="164" spans="1:26" s="199" customFormat="1" ht="15" customHeight="1" x14ac:dyDescent="0.2">
      <c r="A164" s="164"/>
      <c r="B164" s="164"/>
      <c r="C164" s="165"/>
      <c r="D164" s="166"/>
      <c r="E164" s="165"/>
      <c r="F164" s="166"/>
      <c r="G164" s="165"/>
      <c r="H164" s="165"/>
      <c r="I164" s="166"/>
      <c r="J164" s="165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</row>
    <row r="165" spans="1:26" s="195" customFormat="1" ht="15" customHeight="1" x14ac:dyDescent="0.2">
      <c r="A165" s="164"/>
      <c r="B165" s="164" t="s">
        <v>117</v>
      </c>
      <c r="C165" s="165"/>
      <c r="D165" s="166"/>
      <c r="E165" s="165"/>
      <c r="F165" s="166"/>
      <c r="G165" s="165"/>
      <c r="H165" s="165"/>
      <c r="I165" s="166"/>
      <c r="J165" s="165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</row>
    <row r="166" spans="1:26" s="195" customFormat="1" ht="15" customHeight="1" x14ac:dyDescent="0.25">
      <c r="A166" s="167"/>
      <c r="B166" s="290" t="s">
        <v>150</v>
      </c>
      <c r="C166" s="291"/>
      <c r="D166" s="168">
        <f>SUM(D12:D165)</f>
        <v>277951.25</v>
      </c>
      <c r="E166" s="169"/>
      <c r="F166" s="168">
        <f>SUM(F12:F165)</f>
        <v>277951.25</v>
      </c>
      <c r="G166" s="169"/>
      <c r="H166" s="169"/>
      <c r="I166" s="168">
        <f>SUM(I12:I165)</f>
        <v>277448.25</v>
      </c>
      <c r="J166" s="169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</row>
    <row r="167" spans="1:26" s="195" customFormat="1" ht="14.25" customHeight="1" x14ac:dyDescent="0.2">
      <c r="A167" s="157"/>
      <c r="B167" s="157"/>
      <c r="C167" s="157"/>
      <c r="D167" s="158"/>
      <c r="E167" s="157"/>
      <c r="F167" s="158"/>
      <c r="G167" s="157"/>
      <c r="H167" s="157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</row>
    <row r="168" spans="1:26" s="195" customFormat="1" ht="14.25" customHeight="1" x14ac:dyDescent="0.2">
      <c r="A168" s="157"/>
      <c r="B168" s="157"/>
      <c r="C168" s="157"/>
      <c r="D168" s="158"/>
      <c r="E168" s="157"/>
      <c r="F168" s="158"/>
      <c r="G168" s="157"/>
      <c r="H168" s="157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</row>
    <row r="169" spans="1:26" s="195" customFormat="1" ht="44.25" customHeight="1" x14ac:dyDescent="0.2">
      <c r="A169" s="161"/>
      <c r="B169" s="292" t="s">
        <v>151</v>
      </c>
      <c r="C169" s="293"/>
      <c r="D169" s="294"/>
      <c r="E169" s="295" t="s">
        <v>141</v>
      </c>
      <c r="F169" s="296"/>
      <c r="G169" s="296"/>
      <c r="H169" s="296"/>
      <c r="I169" s="296"/>
      <c r="J169" s="297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</row>
    <row r="170" spans="1:26" s="195" customFormat="1" ht="61.5" customHeight="1" x14ac:dyDescent="0.2">
      <c r="A170" s="162" t="s">
        <v>142</v>
      </c>
      <c r="B170" s="162" t="s">
        <v>143</v>
      </c>
      <c r="C170" s="162" t="s">
        <v>8</v>
      </c>
      <c r="D170" s="163" t="s">
        <v>144</v>
      </c>
      <c r="E170" s="162" t="s">
        <v>145</v>
      </c>
      <c r="F170" s="163" t="s">
        <v>144</v>
      </c>
      <c r="G170" s="162" t="s">
        <v>146</v>
      </c>
      <c r="H170" s="162" t="s">
        <v>147</v>
      </c>
      <c r="I170" s="162" t="s">
        <v>148</v>
      </c>
      <c r="J170" s="162" t="s">
        <v>149</v>
      </c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</row>
    <row r="171" spans="1:26" s="195" customFormat="1" ht="15" customHeight="1" x14ac:dyDescent="0.2">
      <c r="A171" s="164"/>
      <c r="B171" s="164" t="s">
        <v>38</v>
      </c>
      <c r="C171" s="165"/>
      <c r="D171" s="166"/>
      <c r="E171" s="165"/>
      <c r="F171" s="166"/>
      <c r="G171" s="165"/>
      <c r="H171" s="165"/>
      <c r="I171" s="166"/>
      <c r="J171" s="165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</row>
    <row r="172" spans="1:26" s="195" customFormat="1" ht="15" customHeight="1" x14ac:dyDescent="0.2">
      <c r="A172" s="164"/>
      <c r="B172" s="164" t="s">
        <v>60</v>
      </c>
      <c r="C172" s="165"/>
      <c r="D172" s="166"/>
      <c r="E172" s="165"/>
      <c r="F172" s="166"/>
      <c r="G172" s="165"/>
      <c r="H172" s="165"/>
      <c r="I172" s="166"/>
      <c r="J172" s="165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</row>
    <row r="173" spans="1:26" s="195" customFormat="1" ht="15" customHeight="1" x14ac:dyDescent="0.2">
      <c r="A173" s="164"/>
      <c r="B173" s="164" t="s">
        <v>62</v>
      </c>
      <c r="C173" s="165"/>
      <c r="D173" s="166"/>
      <c r="E173" s="165"/>
      <c r="F173" s="166"/>
      <c r="G173" s="165"/>
      <c r="H173" s="165"/>
      <c r="I173" s="166"/>
      <c r="J173" s="165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</row>
    <row r="174" spans="1:26" ht="15" customHeight="1" x14ac:dyDescent="0.2">
      <c r="A174" s="164"/>
      <c r="B174" s="164" t="s">
        <v>66</v>
      </c>
      <c r="C174" s="165"/>
      <c r="D174" s="166"/>
      <c r="E174" s="165"/>
      <c r="F174" s="166"/>
      <c r="G174" s="165"/>
      <c r="H174" s="165"/>
      <c r="I174" s="166"/>
      <c r="J174" s="165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</row>
    <row r="175" spans="1:26" ht="15" customHeight="1" x14ac:dyDescent="0.2">
      <c r="A175" s="164"/>
      <c r="B175" s="164" t="s">
        <v>73</v>
      </c>
      <c r="C175" s="165"/>
      <c r="D175" s="166"/>
      <c r="E175" s="165"/>
      <c r="F175" s="166"/>
      <c r="G175" s="165"/>
      <c r="H175" s="165"/>
      <c r="I175" s="166"/>
      <c r="J175" s="165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</row>
    <row r="176" spans="1:26" ht="15" customHeight="1" x14ac:dyDescent="0.2">
      <c r="A176" s="164"/>
      <c r="B176" s="164"/>
      <c r="C176" s="165"/>
      <c r="D176" s="166"/>
      <c r="E176" s="165"/>
      <c r="F176" s="166"/>
      <c r="G176" s="165"/>
      <c r="H176" s="165"/>
      <c r="I176" s="166"/>
      <c r="J176" s="165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</row>
    <row r="177" spans="1:26" ht="15" customHeight="1" x14ac:dyDescent="0.25">
      <c r="A177" s="167"/>
      <c r="B177" s="290" t="s">
        <v>150</v>
      </c>
      <c r="C177" s="298"/>
      <c r="D177" s="168">
        <f>SUM(D171:D176)</f>
        <v>0</v>
      </c>
      <c r="E177" s="169"/>
      <c r="F177" s="168">
        <f>SUM(F171:F176)</f>
        <v>0</v>
      </c>
      <c r="G177" s="169"/>
      <c r="H177" s="169"/>
      <c r="I177" s="168">
        <f>SUM(I171:I176)</f>
        <v>0</v>
      </c>
      <c r="J177" s="169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</row>
    <row r="178" spans="1:26" ht="14.25" customHeight="1" x14ac:dyDescent="0.2">
      <c r="A178" s="157"/>
      <c r="B178" s="157"/>
      <c r="C178" s="157"/>
      <c r="D178" s="158"/>
      <c r="E178" s="157"/>
      <c r="F178" s="158"/>
      <c r="G178" s="157"/>
      <c r="H178" s="157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</row>
    <row r="179" spans="1:26" ht="14.25" customHeight="1" x14ac:dyDescent="0.2">
      <c r="A179" s="171"/>
      <c r="B179" s="171" t="s">
        <v>152</v>
      </c>
      <c r="C179" s="171"/>
      <c r="D179" s="172"/>
      <c r="E179" s="171"/>
      <c r="F179" s="172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</row>
    <row r="180" spans="1:26" ht="14.25" customHeight="1" x14ac:dyDescent="0.2">
      <c r="A180" s="157"/>
      <c r="B180" s="157"/>
      <c r="C180" s="157"/>
      <c r="D180" s="158"/>
      <c r="E180" s="157"/>
      <c r="F180" s="158"/>
      <c r="G180" s="157"/>
      <c r="H180" s="157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</row>
    <row r="181" spans="1:26" ht="14.25" customHeight="1" x14ac:dyDescent="0.2">
      <c r="A181" s="157"/>
      <c r="B181" s="157"/>
      <c r="C181" s="157"/>
      <c r="D181" s="158"/>
      <c r="E181" s="157"/>
      <c r="F181" s="158"/>
      <c r="G181" s="157"/>
      <c r="H181" s="157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</row>
    <row r="182" spans="1:26" ht="14.25" customHeight="1" x14ac:dyDescent="0.2">
      <c r="A182" s="157"/>
      <c r="B182" s="157"/>
      <c r="C182" s="157"/>
      <c r="D182" s="158"/>
      <c r="E182" s="157"/>
      <c r="F182" s="158"/>
      <c r="G182" s="157"/>
      <c r="H182" s="157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</row>
    <row r="183" spans="1:26" ht="14.25" customHeight="1" x14ac:dyDescent="0.2">
      <c r="A183" s="157"/>
      <c r="B183" s="157"/>
      <c r="C183" s="157"/>
      <c r="D183" s="158"/>
      <c r="E183" s="157"/>
      <c r="F183" s="158"/>
      <c r="G183" s="157"/>
      <c r="H183" s="157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</row>
    <row r="184" spans="1:26" ht="14.25" customHeight="1" x14ac:dyDescent="0.2">
      <c r="A184" s="157"/>
      <c r="B184" s="157"/>
      <c r="C184" s="157"/>
      <c r="D184" s="158"/>
      <c r="E184" s="157"/>
      <c r="F184" s="158"/>
      <c r="G184" s="157"/>
      <c r="H184" s="157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</row>
    <row r="185" spans="1:26" ht="14.25" customHeight="1" x14ac:dyDescent="0.2">
      <c r="A185" s="157"/>
      <c r="B185" s="157"/>
      <c r="C185" s="157"/>
      <c r="D185" s="158"/>
      <c r="E185" s="157"/>
      <c r="F185" s="158"/>
      <c r="G185" s="157"/>
      <c r="H185" s="157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</row>
    <row r="186" spans="1:26" ht="14.25" customHeight="1" x14ac:dyDescent="0.2">
      <c r="A186" s="157"/>
      <c r="B186" s="157"/>
      <c r="C186" s="157"/>
      <c r="D186" s="158"/>
      <c r="E186" s="157"/>
      <c r="F186" s="158"/>
      <c r="G186" s="157"/>
      <c r="H186" s="157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</row>
    <row r="187" spans="1:26" ht="14.25" customHeight="1" x14ac:dyDescent="0.2">
      <c r="A187" s="157"/>
      <c r="B187" s="157"/>
      <c r="C187" s="157"/>
      <c r="D187" s="158"/>
      <c r="E187" s="157"/>
      <c r="F187" s="158"/>
      <c r="G187" s="157"/>
      <c r="H187" s="157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</row>
    <row r="188" spans="1:26" ht="14.25" customHeight="1" x14ac:dyDescent="0.2">
      <c r="A188" s="157"/>
      <c r="B188" s="157"/>
      <c r="C188" s="157"/>
      <c r="D188" s="158"/>
      <c r="E188" s="157"/>
      <c r="F188" s="158"/>
      <c r="G188" s="157"/>
      <c r="H188" s="157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</row>
    <row r="189" spans="1:26" ht="14.25" customHeight="1" x14ac:dyDescent="0.2">
      <c r="A189" s="157"/>
      <c r="B189" s="157"/>
      <c r="C189" s="157"/>
      <c r="D189" s="158"/>
      <c r="E189" s="157"/>
      <c r="F189" s="158"/>
      <c r="G189" s="157"/>
      <c r="H189" s="157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</row>
    <row r="190" spans="1:26" ht="14.25" customHeight="1" x14ac:dyDescent="0.2">
      <c r="A190" s="157"/>
      <c r="B190" s="157"/>
      <c r="C190" s="157"/>
      <c r="D190" s="158"/>
      <c r="E190" s="157"/>
      <c r="F190" s="158"/>
      <c r="G190" s="157"/>
      <c r="H190" s="157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</row>
    <row r="191" spans="1:26" ht="14.25" customHeight="1" x14ac:dyDescent="0.2">
      <c r="A191" s="157"/>
      <c r="B191" s="157"/>
      <c r="C191" s="157"/>
      <c r="D191" s="158"/>
      <c r="E191" s="157"/>
      <c r="F191" s="158"/>
      <c r="G191" s="157"/>
      <c r="H191" s="157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</row>
    <row r="192" spans="1:26" ht="14.25" customHeight="1" x14ac:dyDescent="0.2">
      <c r="A192" s="157"/>
      <c r="B192" s="157"/>
      <c r="C192" s="157"/>
      <c r="D192" s="158"/>
      <c r="E192" s="157"/>
      <c r="F192" s="158"/>
      <c r="G192" s="157"/>
      <c r="H192" s="157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</row>
    <row r="193" spans="1:26" ht="14.25" customHeight="1" x14ac:dyDescent="0.2">
      <c r="A193" s="157"/>
      <c r="B193" s="157"/>
      <c r="C193" s="157"/>
      <c r="D193" s="158"/>
      <c r="E193" s="157"/>
      <c r="F193" s="158"/>
      <c r="G193" s="157"/>
      <c r="H193" s="157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</row>
    <row r="194" spans="1:26" ht="14.25" customHeight="1" x14ac:dyDescent="0.2">
      <c r="A194" s="157"/>
      <c r="B194" s="157"/>
      <c r="C194" s="157"/>
      <c r="D194" s="158"/>
      <c r="E194" s="157"/>
      <c r="F194" s="158"/>
      <c r="G194" s="157"/>
      <c r="H194" s="157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</row>
    <row r="195" spans="1:26" ht="14.25" customHeight="1" x14ac:dyDescent="0.2">
      <c r="A195" s="157"/>
      <c r="B195" s="157"/>
      <c r="C195" s="157"/>
      <c r="D195" s="158"/>
      <c r="E195" s="157"/>
      <c r="F195" s="158"/>
      <c r="G195" s="157"/>
      <c r="H195" s="157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</row>
    <row r="196" spans="1:26" ht="14.25" customHeight="1" x14ac:dyDescent="0.2">
      <c r="A196" s="157"/>
      <c r="B196" s="157"/>
      <c r="C196" s="157"/>
      <c r="D196" s="158"/>
      <c r="E196" s="157"/>
      <c r="F196" s="158"/>
      <c r="G196" s="157"/>
      <c r="H196" s="157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</row>
    <row r="197" spans="1:26" ht="14.25" customHeight="1" x14ac:dyDescent="0.2">
      <c r="A197" s="157"/>
      <c r="B197" s="157"/>
      <c r="C197" s="157"/>
      <c r="D197" s="158"/>
      <c r="E197" s="157"/>
      <c r="F197" s="158"/>
      <c r="G197" s="157"/>
      <c r="H197" s="157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</row>
    <row r="198" spans="1:26" ht="14.25" customHeight="1" x14ac:dyDescent="0.2">
      <c r="A198" s="157"/>
      <c r="B198" s="157"/>
      <c r="C198" s="157"/>
      <c r="D198" s="158"/>
      <c r="E198" s="157"/>
      <c r="F198" s="158"/>
      <c r="G198" s="157"/>
      <c r="H198" s="157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</row>
    <row r="199" spans="1:26" ht="14.25" customHeight="1" x14ac:dyDescent="0.2">
      <c r="A199" s="157"/>
      <c r="B199" s="157"/>
      <c r="C199" s="157"/>
      <c r="D199" s="158"/>
      <c r="E199" s="157"/>
      <c r="F199" s="158"/>
      <c r="G199" s="157"/>
      <c r="H199" s="157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</row>
    <row r="200" spans="1:26" ht="14.25" customHeight="1" x14ac:dyDescent="0.2">
      <c r="A200" s="157"/>
      <c r="B200" s="157"/>
      <c r="C200" s="157"/>
      <c r="D200" s="158"/>
      <c r="E200" s="157"/>
      <c r="F200" s="158"/>
      <c r="G200" s="157"/>
      <c r="H200" s="157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</row>
    <row r="201" spans="1:26" ht="14.25" customHeight="1" x14ac:dyDescent="0.2">
      <c r="A201" s="157"/>
      <c r="B201" s="157"/>
      <c r="C201" s="157"/>
      <c r="D201" s="158"/>
      <c r="E201" s="157"/>
      <c r="F201" s="158"/>
      <c r="G201" s="157"/>
      <c r="H201" s="157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</row>
    <row r="202" spans="1:26" ht="14.25" customHeight="1" x14ac:dyDescent="0.2">
      <c r="A202" s="157"/>
      <c r="B202" s="157"/>
      <c r="C202" s="157"/>
      <c r="D202" s="158"/>
      <c r="E202" s="157"/>
      <c r="F202" s="158"/>
      <c r="G202" s="157"/>
      <c r="H202" s="157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</row>
    <row r="203" spans="1:26" ht="14.25" customHeight="1" x14ac:dyDescent="0.2">
      <c r="A203" s="157"/>
      <c r="B203" s="157"/>
      <c r="C203" s="157"/>
      <c r="D203" s="158"/>
      <c r="E203" s="157"/>
      <c r="F203" s="158"/>
      <c r="G203" s="157"/>
      <c r="H203" s="157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</row>
    <row r="204" spans="1:26" ht="14.25" customHeight="1" x14ac:dyDescent="0.2">
      <c r="A204" s="157"/>
      <c r="B204" s="157"/>
      <c r="C204" s="157"/>
      <c r="D204" s="158"/>
      <c r="E204" s="157"/>
      <c r="F204" s="158"/>
      <c r="G204" s="157"/>
      <c r="H204" s="157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</row>
    <row r="205" spans="1:26" ht="14.25" customHeight="1" x14ac:dyDescent="0.2">
      <c r="A205" s="157"/>
      <c r="B205" s="157"/>
      <c r="C205" s="157"/>
      <c r="D205" s="158"/>
      <c r="E205" s="157"/>
      <c r="F205" s="158"/>
      <c r="G205" s="157"/>
      <c r="H205" s="157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</row>
    <row r="206" spans="1:26" ht="14.25" customHeight="1" x14ac:dyDescent="0.2">
      <c r="A206" s="157"/>
      <c r="B206" s="157"/>
      <c r="C206" s="157"/>
      <c r="D206" s="158"/>
      <c r="E206" s="157"/>
      <c r="F206" s="158"/>
      <c r="G206" s="157"/>
      <c r="H206" s="157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</row>
    <row r="207" spans="1:26" ht="14.25" customHeight="1" x14ac:dyDescent="0.2">
      <c r="A207" s="157"/>
      <c r="B207" s="157"/>
      <c r="C207" s="157"/>
      <c r="D207" s="158"/>
      <c r="E207" s="157"/>
      <c r="F207" s="158"/>
      <c r="G207" s="157"/>
      <c r="H207" s="157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</row>
    <row r="208" spans="1:26" ht="14.25" customHeight="1" x14ac:dyDescent="0.2">
      <c r="A208" s="157"/>
      <c r="B208" s="157"/>
      <c r="C208" s="157"/>
      <c r="D208" s="158"/>
      <c r="E208" s="157"/>
      <c r="F208" s="158"/>
      <c r="G208" s="157"/>
      <c r="H208" s="157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</row>
    <row r="209" spans="1:26" ht="14.25" customHeight="1" x14ac:dyDescent="0.2">
      <c r="A209" s="157"/>
      <c r="B209" s="157"/>
      <c r="C209" s="157"/>
      <c r="D209" s="158"/>
      <c r="E209" s="157"/>
      <c r="F209" s="158"/>
      <c r="G209" s="157"/>
      <c r="H209" s="157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</row>
    <row r="210" spans="1:26" ht="14.25" customHeight="1" x14ac:dyDescent="0.2">
      <c r="A210" s="157"/>
      <c r="B210" s="157"/>
      <c r="C210" s="157"/>
      <c r="D210" s="158"/>
      <c r="E210" s="157"/>
      <c r="F210" s="158"/>
      <c r="G210" s="157"/>
      <c r="H210" s="157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</row>
    <row r="211" spans="1:26" ht="14.25" customHeight="1" x14ac:dyDescent="0.2">
      <c r="A211" s="157"/>
      <c r="B211" s="157"/>
      <c r="C211" s="157"/>
      <c r="D211" s="158"/>
      <c r="E211" s="157"/>
      <c r="F211" s="158"/>
      <c r="G211" s="157"/>
      <c r="H211" s="157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</row>
    <row r="212" spans="1:26" ht="14.25" customHeight="1" x14ac:dyDescent="0.2">
      <c r="A212" s="157"/>
      <c r="B212" s="157"/>
      <c r="C212" s="157"/>
      <c r="D212" s="158"/>
      <c r="E212" s="157"/>
      <c r="F212" s="158"/>
      <c r="G212" s="157"/>
      <c r="H212" s="157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</row>
    <row r="213" spans="1:26" ht="14.25" customHeight="1" x14ac:dyDescent="0.2">
      <c r="A213" s="157"/>
      <c r="B213" s="157"/>
      <c r="C213" s="157"/>
      <c r="D213" s="158"/>
      <c r="E213" s="157"/>
      <c r="F213" s="158"/>
      <c r="G213" s="157"/>
      <c r="H213" s="157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</row>
    <row r="214" spans="1:26" ht="14.25" customHeight="1" x14ac:dyDescent="0.2">
      <c r="A214" s="157"/>
      <c r="B214" s="157"/>
      <c r="C214" s="157"/>
      <c r="D214" s="158"/>
      <c r="E214" s="157"/>
      <c r="F214" s="158"/>
      <c r="G214" s="157"/>
      <c r="H214" s="157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</row>
    <row r="215" spans="1:26" ht="14.25" customHeight="1" x14ac:dyDescent="0.2">
      <c r="A215" s="157"/>
      <c r="B215" s="157"/>
      <c r="C215" s="157"/>
      <c r="D215" s="158"/>
      <c r="E215" s="157"/>
      <c r="F215" s="158"/>
      <c r="G215" s="157"/>
      <c r="H215" s="157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</row>
    <row r="216" spans="1:26" ht="14.25" customHeight="1" x14ac:dyDescent="0.2">
      <c r="A216" s="157"/>
      <c r="B216" s="157"/>
      <c r="C216" s="157"/>
      <c r="D216" s="158"/>
      <c r="E216" s="157"/>
      <c r="F216" s="158"/>
      <c r="G216" s="157"/>
      <c r="H216" s="157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</row>
    <row r="217" spans="1:26" ht="14.25" customHeight="1" x14ac:dyDescent="0.2">
      <c r="A217" s="157"/>
      <c r="B217" s="157"/>
      <c r="C217" s="157"/>
      <c r="D217" s="158"/>
      <c r="E217" s="157"/>
      <c r="F217" s="158"/>
      <c r="G217" s="157"/>
      <c r="H217" s="157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</row>
    <row r="218" spans="1:26" ht="14.25" customHeight="1" x14ac:dyDescent="0.2">
      <c r="A218" s="157"/>
      <c r="B218" s="157"/>
      <c r="C218" s="157"/>
      <c r="D218" s="158"/>
      <c r="E218" s="157"/>
      <c r="F218" s="158"/>
      <c r="G218" s="157"/>
      <c r="H218" s="157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</row>
    <row r="219" spans="1:26" ht="14.25" customHeight="1" x14ac:dyDescent="0.2">
      <c r="A219" s="157"/>
      <c r="B219" s="157"/>
      <c r="C219" s="157"/>
      <c r="D219" s="158"/>
      <c r="E219" s="157"/>
      <c r="F219" s="158"/>
      <c r="G219" s="157"/>
      <c r="H219" s="157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</row>
    <row r="220" spans="1:26" ht="14.25" customHeight="1" x14ac:dyDescent="0.2">
      <c r="A220" s="157"/>
      <c r="B220" s="157"/>
      <c r="C220" s="157"/>
      <c r="D220" s="158"/>
      <c r="E220" s="157"/>
      <c r="F220" s="158"/>
      <c r="G220" s="157"/>
      <c r="H220" s="157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</row>
    <row r="221" spans="1:26" ht="14.25" customHeight="1" x14ac:dyDescent="0.2">
      <c r="A221" s="157"/>
      <c r="B221" s="157"/>
      <c r="C221" s="157"/>
      <c r="D221" s="158"/>
      <c r="E221" s="157"/>
      <c r="F221" s="158"/>
      <c r="G221" s="157"/>
      <c r="H221" s="157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</row>
    <row r="222" spans="1:26" ht="14.25" customHeight="1" x14ac:dyDescent="0.2">
      <c r="A222" s="157"/>
      <c r="B222" s="157"/>
      <c r="C222" s="157"/>
      <c r="D222" s="158"/>
      <c r="E222" s="157"/>
      <c r="F222" s="158"/>
      <c r="G222" s="157"/>
      <c r="H222" s="157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</row>
    <row r="223" spans="1:26" ht="14.25" customHeight="1" x14ac:dyDescent="0.2">
      <c r="A223" s="157"/>
      <c r="B223" s="157"/>
      <c r="C223" s="157"/>
      <c r="D223" s="158"/>
      <c r="E223" s="157"/>
      <c r="F223" s="158"/>
      <c r="G223" s="157"/>
      <c r="H223" s="157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</row>
    <row r="224" spans="1:26" ht="14.25" customHeight="1" x14ac:dyDescent="0.2">
      <c r="A224" s="157"/>
      <c r="B224" s="157"/>
      <c r="C224" s="157"/>
      <c r="D224" s="158"/>
      <c r="E224" s="157"/>
      <c r="F224" s="158"/>
      <c r="G224" s="157"/>
      <c r="H224" s="157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</row>
    <row r="225" spans="1:26" ht="14.25" customHeight="1" x14ac:dyDescent="0.2">
      <c r="A225" s="157"/>
      <c r="B225" s="157"/>
      <c r="C225" s="157"/>
      <c r="D225" s="158"/>
      <c r="E225" s="157"/>
      <c r="F225" s="158"/>
      <c r="G225" s="157"/>
      <c r="H225" s="157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</row>
    <row r="226" spans="1:26" ht="14.25" customHeight="1" x14ac:dyDescent="0.2">
      <c r="A226" s="157"/>
      <c r="B226" s="157"/>
      <c r="C226" s="157"/>
      <c r="D226" s="158"/>
      <c r="E226" s="157"/>
      <c r="F226" s="158"/>
      <c r="G226" s="157"/>
      <c r="H226" s="157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</row>
    <row r="227" spans="1:26" ht="14.25" customHeight="1" x14ac:dyDescent="0.2">
      <c r="A227" s="157"/>
      <c r="B227" s="157"/>
      <c r="C227" s="157"/>
      <c r="D227" s="158"/>
      <c r="E227" s="157"/>
      <c r="F227" s="158"/>
      <c r="G227" s="157"/>
      <c r="H227" s="157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</row>
    <row r="228" spans="1:26" ht="14.25" customHeight="1" x14ac:dyDescent="0.2">
      <c r="A228" s="157"/>
      <c r="B228" s="157"/>
      <c r="C228" s="157"/>
      <c r="D228" s="158"/>
      <c r="E228" s="157"/>
      <c r="F228" s="158"/>
      <c r="G228" s="157"/>
      <c r="H228" s="157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</row>
    <row r="229" spans="1:26" ht="14.25" customHeight="1" x14ac:dyDescent="0.2">
      <c r="A229" s="157"/>
      <c r="B229" s="157"/>
      <c r="C229" s="157"/>
      <c r="D229" s="158"/>
      <c r="E229" s="157"/>
      <c r="F229" s="158"/>
      <c r="G229" s="157"/>
      <c r="H229" s="157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</row>
    <row r="230" spans="1:26" ht="14.25" customHeight="1" x14ac:dyDescent="0.2">
      <c r="A230" s="157"/>
      <c r="B230" s="157"/>
      <c r="C230" s="157"/>
      <c r="D230" s="158"/>
      <c r="E230" s="157"/>
      <c r="F230" s="158"/>
      <c r="G230" s="157"/>
      <c r="H230" s="157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</row>
    <row r="231" spans="1:26" ht="14.25" customHeight="1" x14ac:dyDescent="0.2">
      <c r="A231" s="157"/>
      <c r="B231" s="157"/>
      <c r="C231" s="157"/>
      <c r="D231" s="158"/>
      <c r="E231" s="157"/>
      <c r="F231" s="158"/>
      <c r="G231" s="157"/>
      <c r="H231" s="157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</row>
    <row r="232" spans="1:26" ht="14.25" customHeight="1" x14ac:dyDescent="0.2">
      <c r="A232" s="157"/>
      <c r="B232" s="157"/>
      <c r="C232" s="157"/>
      <c r="D232" s="158"/>
      <c r="E232" s="157"/>
      <c r="F232" s="158"/>
      <c r="G232" s="157"/>
      <c r="H232" s="157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</row>
    <row r="233" spans="1:26" ht="14.25" customHeight="1" x14ac:dyDescent="0.2">
      <c r="A233" s="157"/>
      <c r="B233" s="157"/>
      <c r="C233" s="157"/>
      <c r="D233" s="158"/>
      <c r="E233" s="157"/>
      <c r="F233" s="158"/>
      <c r="G233" s="157"/>
      <c r="H233" s="157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</row>
    <row r="234" spans="1:26" ht="14.25" customHeight="1" x14ac:dyDescent="0.2">
      <c r="A234" s="157"/>
      <c r="B234" s="157"/>
      <c r="C234" s="157"/>
      <c r="D234" s="158"/>
      <c r="E234" s="157"/>
      <c r="F234" s="158"/>
      <c r="G234" s="157"/>
      <c r="H234" s="157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</row>
    <row r="235" spans="1:26" ht="14.25" customHeight="1" x14ac:dyDescent="0.2">
      <c r="A235" s="157"/>
      <c r="B235" s="157"/>
      <c r="C235" s="157"/>
      <c r="D235" s="158"/>
      <c r="E235" s="157"/>
      <c r="F235" s="158"/>
      <c r="G235" s="157"/>
      <c r="H235" s="157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</row>
    <row r="236" spans="1:26" ht="14.25" customHeight="1" x14ac:dyDescent="0.2">
      <c r="A236" s="157"/>
      <c r="B236" s="157"/>
      <c r="C236" s="157"/>
      <c r="D236" s="158"/>
      <c r="E236" s="157"/>
      <c r="F236" s="158"/>
      <c r="G236" s="157"/>
      <c r="H236" s="157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</row>
    <row r="237" spans="1:26" ht="14.25" customHeight="1" x14ac:dyDescent="0.2">
      <c r="A237" s="157"/>
      <c r="B237" s="157"/>
      <c r="C237" s="157"/>
      <c r="D237" s="158"/>
      <c r="E237" s="157"/>
      <c r="F237" s="158"/>
      <c r="G237" s="157"/>
      <c r="H237" s="157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</row>
    <row r="238" spans="1:26" ht="14.25" customHeight="1" x14ac:dyDescent="0.2">
      <c r="A238" s="157"/>
      <c r="B238" s="157"/>
      <c r="C238" s="157"/>
      <c r="D238" s="158"/>
      <c r="E238" s="157"/>
      <c r="F238" s="158"/>
      <c r="G238" s="157"/>
      <c r="H238" s="157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</row>
    <row r="239" spans="1:26" ht="14.25" customHeight="1" x14ac:dyDescent="0.2">
      <c r="A239" s="157"/>
      <c r="B239" s="157"/>
      <c r="C239" s="157"/>
      <c r="D239" s="158"/>
      <c r="E239" s="157"/>
      <c r="F239" s="158"/>
      <c r="G239" s="157"/>
      <c r="H239" s="157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</row>
    <row r="240" spans="1:26" ht="14.25" customHeight="1" x14ac:dyDescent="0.2">
      <c r="A240" s="157"/>
      <c r="B240" s="157"/>
      <c r="C240" s="157"/>
      <c r="D240" s="158"/>
      <c r="E240" s="157"/>
      <c r="F240" s="158"/>
      <c r="G240" s="157"/>
      <c r="H240" s="157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</row>
    <row r="241" spans="1:26" ht="14.25" customHeight="1" x14ac:dyDescent="0.2">
      <c r="A241" s="157"/>
      <c r="B241" s="157"/>
      <c r="C241" s="157"/>
      <c r="D241" s="158"/>
      <c r="E241" s="157"/>
      <c r="F241" s="158"/>
      <c r="G241" s="157"/>
      <c r="H241" s="157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</row>
    <row r="242" spans="1:26" ht="14.25" customHeight="1" x14ac:dyDescent="0.2">
      <c r="A242" s="157"/>
      <c r="B242" s="157"/>
      <c r="C242" s="157"/>
      <c r="D242" s="158"/>
      <c r="E242" s="157"/>
      <c r="F242" s="158"/>
      <c r="G242" s="157"/>
      <c r="H242" s="157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</row>
    <row r="243" spans="1:26" ht="14.25" customHeight="1" x14ac:dyDescent="0.2">
      <c r="A243" s="157"/>
      <c r="B243" s="157"/>
      <c r="C243" s="157"/>
      <c r="D243" s="158"/>
      <c r="E243" s="157"/>
      <c r="F243" s="158"/>
      <c r="G243" s="157"/>
      <c r="H243" s="157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</row>
    <row r="244" spans="1:26" ht="14.25" customHeight="1" x14ac:dyDescent="0.2">
      <c r="A244" s="157"/>
      <c r="B244" s="157"/>
      <c r="C244" s="157"/>
      <c r="D244" s="158"/>
      <c r="E244" s="157"/>
      <c r="F244" s="158"/>
      <c r="G244" s="157"/>
      <c r="H244" s="157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</row>
    <row r="245" spans="1:26" ht="14.25" customHeight="1" x14ac:dyDescent="0.2">
      <c r="A245" s="157"/>
      <c r="B245" s="157"/>
      <c r="C245" s="157"/>
      <c r="D245" s="158"/>
      <c r="E245" s="157"/>
      <c r="F245" s="158"/>
      <c r="G245" s="157"/>
      <c r="H245" s="157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</row>
    <row r="246" spans="1:26" ht="14.25" customHeight="1" x14ac:dyDescent="0.2">
      <c r="A246" s="157"/>
      <c r="B246" s="157"/>
      <c r="C246" s="157"/>
      <c r="D246" s="158"/>
      <c r="E246" s="157"/>
      <c r="F246" s="158"/>
      <c r="G246" s="157"/>
      <c r="H246" s="157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</row>
    <row r="247" spans="1:26" ht="14.25" customHeight="1" x14ac:dyDescent="0.2">
      <c r="A247" s="157"/>
      <c r="B247" s="157"/>
      <c r="C247" s="157"/>
      <c r="D247" s="158"/>
      <c r="E247" s="157"/>
      <c r="F247" s="158"/>
      <c r="G247" s="157"/>
      <c r="H247" s="157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</row>
    <row r="248" spans="1:26" ht="14.25" customHeight="1" x14ac:dyDescent="0.2">
      <c r="A248" s="157"/>
      <c r="B248" s="157"/>
      <c r="C248" s="157"/>
      <c r="D248" s="158"/>
      <c r="E248" s="157"/>
      <c r="F248" s="158"/>
      <c r="G248" s="157"/>
      <c r="H248" s="157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</row>
    <row r="249" spans="1:26" ht="14.25" customHeight="1" x14ac:dyDescent="0.2">
      <c r="A249" s="157"/>
      <c r="B249" s="157"/>
      <c r="C249" s="157"/>
      <c r="D249" s="158"/>
      <c r="E249" s="157"/>
      <c r="F249" s="158"/>
      <c r="G249" s="157"/>
      <c r="H249" s="157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</row>
    <row r="250" spans="1:26" ht="14.25" customHeight="1" x14ac:dyDescent="0.2">
      <c r="A250" s="157"/>
      <c r="B250" s="157"/>
      <c r="C250" s="157"/>
      <c r="D250" s="158"/>
      <c r="E250" s="157"/>
      <c r="F250" s="158"/>
      <c r="G250" s="157"/>
      <c r="H250" s="157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</row>
    <row r="251" spans="1:26" ht="14.25" customHeight="1" x14ac:dyDescent="0.2">
      <c r="A251" s="157"/>
      <c r="B251" s="157"/>
      <c r="C251" s="157"/>
      <c r="D251" s="158"/>
      <c r="E251" s="157"/>
      <c r="F251" s="158"/>
      <c r="G251" s="157"/>
      <c r="H251" s="157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</row>
    <row r="252" spans="1:26" ht="14.25" customHeight="1" x14ac:dyDescent="0.2">
      <c r="A252" s="157"/>
      <c r="B252" s="157"/>
      <c r="C252" s="157"/>
      <c r="D252" s="158"/>
      <c r="E252" s="157"/>
      <c r="F252" s="158"/>
      <c r="G252" s="157"/>
      <c r="H252" s="157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</row>
    <row r="253" spans="1:26" ht="14.25" customHeight="1" x14ac:dyDescent="0.2">
      <c r="A253" s="157"/>
      <c r="B253" s="157"/>
      <c r="C253" s="157"/>
      <c r="D253" s="158"/>
      <c r="E253" s="157"/>
      <c r="F253" s="158"/>
      <c r="G253" s="157"/>
      <c r="H253" s="157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</row>
    <row r="254" spans="1:26" ht="14.25" customHeight="1" x14ac:dyDescent="0.2">
      <c r="A254" s="157"/>
      <c r="B254" s="157"/>
      <c r="C254" s="157"/>
      <c r="D254" s="158"/>
      <c r="E254" s="157"/>
      <c r="F254" s="158"/>
      <c r="G254" s="157"/>
      <c r="H254" s="157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</row>
    <row r="255" spans="1:26" ht="14.25" customHeight="1" x14ac:dyDescent="0.2">
      <c r="A255" s="157"/>
      <c r="B255" s="157"/>
      <c r="C255" s="157"/>
      <c r="D255" s="158"/>
      <c r="E255" s="157"/>
      <c r="F255" s="158"/>
      <c r="G255" s="157"/>
      <c r="H255" s="157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</row>
    <row r="256" spans="1:26" ht="14.25" customHeight="1" x14ac:dyDescent="0.2">
      <c r="A256" s="157"/>
      <c r="B256" s="157"/>
      <c r="C256" s="157"/>
      <c r="D256" s="158"/>
      <c r="E256" s="157"/>
      <c r="F256" s="158"/>
      <c r="G256" s="157"/>
      <c r="H256" s="157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</row>
    <row r="257" spans="1:26" ht="14.25" customHeight="1" x14ac:dyDescent="0.2">
      <c r="A257" s="157"/>
      <c r="B257" s="157"/>
      <c r="C257" s="157"/>
      <c r="D257" s="158"/>
      <c r="E257" s="157"/>
      <c r="F257" s="158"/>
      <c r="G257" s="157"/>
      <c r="H257" s="157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</row>
    <row r="258" spans="1:26" ht="14.25" customHeight="1" x14ac:dyDescent="0.2">
      <c r="A258" s="157"/>
      <c r="B258" s="157"/>
      <c r="C258" s="157"/>
      <c r="D258" s="158"/>
      <c r="E258" s="157"/>
      <c r="F258" s="158"/>
      <c r="G258" s="157"/>
      <c r="H258" s="157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</row>
    <row r="259" spans="1:26" ht="14.25" customHeight="1" x14ac:dyDescent="0.2">
      <c r="A259" s="157"/>
      <c r="B259" s="157"/>
      <c r="C259" s="157"/>
      <c r="D259" s="158"/>
      <c r="E259" s="157"/>
      <c r="F259" s="158"/>
      <c r="G259" s="157"/>
      <c r="H259" s="157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</row>
    <row r="260" spans="1:26" ht="14.25" customHeight="1" x14ac:dyDescent="0.2">
      <c r="A260" s="157"/>
      <c r="B260" s="157"/>
      <c r="C260" s="157"/>
      <c r="D260" s="158"/>
      <c r="E260" s="157"/>
      <c r="F260" s="158"/>
      <c r="G260" s="157"/>
      <c r="H260" s="157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</row>
    <row r="261" spans="1:26" ht="14.25" customHeight="1" x14ac:dyDescent="0.2">
      <c r="A261" s="157"/>
      <c r="B261" s="157"/>
      <c r="C261" s="157"/>
      <c r="D261" s="158"/>
      <c r="E261" s="157"/>
      <c r="F261" s="158"/>
      <c r="G261" s="157"/>
      <c r="H261" s="157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</row>
    <row r="262" spans="1:26" ht="14.25" customHeight="1" x14ac:dyDescent="0.2">
      <c r="A262" s="157"/>
      <c r="B262" s="157"/>
      <c r="C262" s="157"/>
      <c r="D262" s="158"/>
      <c r="E262" s="157"/>
      <c r="F262" s="158"/>
      <c r="G262" s="157"/>
      <c r="H262" s="157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</row>
    <row r="263" spans="1:26" ht="14.25" customHeight="1" x14ac:dyDescent="0.2">
      <c r="A263" s="157"/>
      <c r="B263" s="157"/>
      <c r="C263" s="157"/>
      <c r="D263" s="158"/>
      <c r="E263" s="157"/>
      <c r="F263" s="158"/>
      <c r="G263" s="157"/>
      <c r="H263" s="157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</row>
    <row r="264" spans="1:26" ht="14.25" customHeight="1" x14ac:dyDescent="0.2">
      <c r="A264" s="157"/>
      <c r="B264" s="157"/>
      <c r="C264" s="157"/>
      <c r="D264" s="158"/>
      <c r="E264" s="157"/>
      <c r="F264" s="158"/>
      <c r="G264" s="157"/>
      <c r="H264" s="157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</row>
    <row r="265" spans="1:26" ht="14.25" customHeight="1" x14ac:dyDescent="0.2">
      <c r="A265" s="157"/>
      <c r="B265" s="157"/>
      <c r="C265" s="157"/>
      <c r="D265" s="158"/>
      <c r="E265" s="157"/>
      <c r="F265" s="158"/>
      <c r="G265" s="157"/>
      <c r="H265" s="157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</row>
    <row r="266" spans="1:26" ht="14.25" customHeight="1" x14ac:dyDescent="0.2">
      <c r="A266" s="157"/>
      <c r="B266" s="157"/>
      <c r="C266" s="157"/>
      <c r="D266" s="158"/>
      <c r="E266" s="157"/>
      <c r="F266" s="158"/>
      <c r="G266" s="157"/>
      <c r="H266" s="157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</row>
    <row r="267" spans="1:26" ht="14.25" customHeight="1" x14ac:dyDescent="0.2">
      <c r="A267" s="157"/>
      <c r="B267" s="157"/>
      <c r="C267" s="157"/>
      <c r="D267" s="158"/>
      <c r="E267" s="157"/>
      <c r="F267" s="158"/>
      <c r="G267" s="157"/>
      <c r="H267" s="157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</row>
    <row r="268" spans="1:26" ht="14.25" customHeight="1" x14ac:dyDescent="0.2">
      <c r="A268" s="157"/>
      <c r="B268" s="157"/>
      <c r="C268" s="157"/>
      <c r="D268" s="158"/>
      <c r="E268" s="157"/>
      <c r="F268" s="158"/>
      <c r="G268" s="157"/>
      <c r="H268" s="157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</row>
    <row r="269" spans="1:26" ht="14.25" customHeight="1" x14ac:dyDescent="0.2">
      <c r="A269" s="157"/>
      <c r="B269" s="157"/>
      <c r="C269" s="157"/>
      <c r="D269" s="158"/>
      <c r="E269" s="157"/>
      <c r="F269" s="158"/>
      <c r="G269" s="157"/>
      <c r="H269" s="157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</row>
    <row r="270" spans="1:26" ht="14.25" customHeight="1" x14ac:dyDescent="0.2">
      <c r="A270" s="157"/>
      <c r="B270" s="157"/>
      <c r="C270" s="157"/>
      <c r="D270" s="158"/>
      <c r="E270" s="157"/>
      <c r="F270" s="158"/>
      <c r="G270" s="157"/>
      <c r="H270" s="157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</row>
    <row r="271" spans="1:26" ht="14.25" customHeight="1" x14ac:dyDescent="0.2">
      <c r="A271" s="157"/>
      <c r="B271" s="157"/>
      <c r="C271" s="157"/>
      <c r="D271" s="158"/>
      <c r="E271" s="157"/>
      <c r="F271" s="158"/>
      <c r="G271" s="157"/>
      <c r="H271" s="157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</row>
    <row r="272" spans="1:26" ht="14.25" customHeight="1" x14ac:dyDescent="0.2">
      <c r="A272" s="157"/>
      <c r="B272" s="157"/>
      <c r="C272" s="157"/>
      <c r="D272" s="158"/>
      <c r="E272" s="157"/>
      <c r="F272" s="158"/>
      <c r="G272" s="157"/>
      <c r="H272" s="157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</row>
    <row r="273" spans="1:26" ht="14.25" customHeight="1" x14ac:dyDescent="0.2">
      <c r="A273" s="157"/>
      <c r="B273" s="157"/>
      <c r="C273" s="157"/>
      <c r="D273" s="158"/>
      <c r="E273" s="157"/>
      <c r="F273" s="158"/>
      <c r="G273" s="157"/>
      <c r="H273" s="157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</row>
    <row r="274" spans="1:26" ht="14.25" customHeight="1" x14ac:dyDescent="0.2">
      <c r="A274" s="157"/>
      <c r="B274" s="157"/>
      <c r="C274" s="157"/>
      <c r="D274" s="158"/>
      <c r="E274" s="157"/>
      <c r="F274" s="158"/>
      <c r="G274" s="157"/>
      <c r="H274" s="157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</row>
    <row r="275" spans="1:26" ht="14.25" customHeight="1" x14ac:dyDescent="0.2">
      <c r="A275" s="157"/>
      <c r="B275" s="157"/>
      <c r="C275" s="157"/>
      <c r="D275" s="158"/>
      <c r="E275" s="157"/>
      <c r="F275" s="158"/>
      <c r="G275" s="157"/>
      <c r="H275" s="157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</row>
    <row r="276" spans="1:26" ht="14.25" customHeight="1" x14ac:dyDescent="0.2">
      <c r="A276" s="157"/>
      <c r="B276" s="157"/>
      <c r="C276" s="157"/>
      <c r="D276" s="158"/>
      <c r="E276" s="157"/>
      <c r="F276" s="158"/>
      <c r="G276" s="157"/>
      <c r="H276" s="157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</row>
    <row r="277" spans="1:26" ht="14.25" customHeight="1" x14ac:dyDescent="0.2">
      <c r="A277" s="157"/>
      <c r="B277" s="157"/>
      <c r="C277" s="157"/>
      <c r="D277" s="158"/>
      <c r="E277" s="157"/>
      <c r="F277" s="158"/>
      <c r="G277" s="157"/>
      <c r="H277" s="157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</row>
    <row r="278" spans="1:26" ht="14.25" customHeight="1" x14ac:dyDescent="0.2">
      <c r="A278" s="157"/>
      <c r="B278" s="157"/>
      <c r="C278" s="157"/>
      <c r="D278" s="158"/>
      <c r="E278" s="157"/>
      <c r="F278" s="158"/>
      <c r="G278" s="157"/>
      <c r="H278" s="157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9"/>
      <c r="Y278" s="159"/>
      <c r="Z278" s="159"/>
    </row>
    <row r="279" spans="1:26" ht="14.25" customHeight="1" x14ac:dyDescent="0.2">
      <c r="A279" s="157"/>
      <c r="B279" s="157"/>
      <c r="C279" s="157"/>
      <c r="D279" s="158"/>
      <c r="E279" s="157"/>
      <c r="F279" s="158"/>
      <c r="G279" s="157"/>
      <c r="H279" s="157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</row>
    <row r="280" spans="1:26" ht="14.25" customHeight="1" x14ac:dyDescent="0.2">
      <c r="A280" s="157"/>
      <c r="B280" s="157"/>
      <c r="C280" s="157"/>
      <c r="D280" s="158"/>
      <c r="E280" s="157"/>
      <c r="F280" s="158"/>
      <c r="G280" s="157"/>
      <c r="H280" s="157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9"/>
      <c r="Y280" s="159"/>
      <c r="Z280" s="159"/>
    </row>
    <row r="281" spans="1:26" ht="14.25" customHeight="1" x14ac:dyDescent="0.2">
      <c r="A281" s="157"/>
      <c r="B281" s="157"/>
      <c r="C281" s="157"/>
      <c r="D281" s="158"/>
      <c r="E281" s="157"/>
      <c r="F281" s="158"/>
      <c r="G281" s="157"/>
      <c r="H281" s="157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</row>
    <row r="282" spans="1:26" ht="14.25" customHeight="1" x14ac:dyDescent="0.2">
      <c r="A282" s="157"/>
      <c r="B282" s="157"/>
      <c r="C282" s="157"/>
      <c r="D282" s="158"/>
      <c r="E282" s="157"/>
      <c r="F282" s="158"/>
      <c r="G282" s="157"/>
      <c r="H282" s="157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</row>
    <row r="283" spans="1:26" ht="14.25" customHeight="1" x14ac:dyDescent="0.2">
      <c r="A283" s="157"/>
      <c r="B283" s="157"/>
      <c r="C283" s="157"/>
      <c r="D283" s="158"/>
      <c r="E283" s="157"/>
      <c r="F283" s="158"/>
      <c r="G283" s="157"/>
      <c r="H283" s="157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</row>
    <row r="284" spans="1:26" ht="14.25" customHeight="1" x14ac:dyDescent="0.2">
      <c r="A284" s="157"/>
      <c r="B284" s="157"/>
      <c r="C284" s="157"/>
      <c r="D284" s="158"/>
      <c r="E284" s="157"/>
      <c r="F284" s="158"/>
      <c r="G284" s="157"/>
      <c r="H284" s="157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</row>
    <row r="285" spans="1:26" ht="14.25" customHeight="1" x14ac:dyDescent="0.2">
      <c r="A285" s="157"/>
      <c r="B285" s="157"/>
      <c r="C285" s="157"/>
      <c r="D285" s="158"/>
      <c r="E285" s="157"/>
      <c r="F285" s="158"/>
      <c r="G285" s="157"/>
      <c r="H285" s="157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</row>
    <row r="286" spans="1:26" ht="14.25" customHeight="1" x14ac:dyDescent="0.2">
      <c r="A286" s="157"/>
      <c r="B286" s="157"/>
      <c r="C286" s="157"/>
      <c r="D286" s="158"/>
      <c r="E286" s="157"/>
      <c r="F286" s="158"/>
      <c r="G286" s="157"/>
      <c r="H286" s="157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</row>
    <row r="287" spans="1:26" ht="14.25" customHeight="1" x14ac:dyDescent="0.2">
      <c r="A287" s="157"/>
      <c r="B287" s="157"/>
      <c r="C287" s="157"/>
      <c r="D287" s="158"/>
      <c r="E287" s="157"/>
      <c r="F287" s="158"/>
      <c r="G287" s="157"/>
      <c r="H287" s="157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</row>
    <row r="288" spans="1:26" ht="14.25" customHeight="1" x14ac:dyDescent="0.2">
      <c r="A288" s="157"/>
      <c r="B288" s="157"/>
      <c r="C288" s="157"/>
      <c r="D288" s="158"/>
      <c r="E288" s="157"/>
      <c r="F288" s="158"/>
      <c r="G288" s="157"/>
      <c r="H288" s="157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</row>
    <row r="289" spans="1:26" ht="14.25" customHeight="1" x14ac:dyDescent="0.2">
      <c r="A289" s="157"/>
      <c r="B289" s="157"/>
      <c r="C289" s="157"/>
      <c r="D289" s="158"/>
      <c r="E289" s="157"/>
      <c r="F289" s="158"/>
      <c r="G289" s="157"/>
      <c r="H289" s="157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</row>
    <row r="290" spans="1:26" ht="14.25" customHeight="1" x14ac:dyDescent="0.2">
      <c r="A290" s="157"/>
      <c r="B290" s="157"/>
      <c r="C290" s="157"/>
      <c r="D290" s="158"/>
      <c r="E290" s="157"/>
      <c r="F290" s="158"/>
      <c r="G290" s="157"/>
      <c r="H290" s="157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</row>
    <row r="291" spans="1:26" ht="14.25" customHeight="1" x14ac:dyDescent="0.2">
      <c r="A291" s="157"/>
      <c r="B291" s="157"/>
      <c r="C291" s="157"/>
      <c r="D291" s="158"/>
      <c r="E291" s="157"/>
      <c r="F291" s="158"/>
      <c r="G291" s="157"/>
      <c r="H291" s="157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9"/>
      <c r="Y291" s="159"/>
      <c r="Z291" s="159"/>
    </row>
    <row r="292" spans="1:26" ht="14.25" customHeight="1" x14ac:dyDescent="0.2">
      <c r="A292" s="157"/>
      <c r="B292" s="157"/>
      <c r="C292" s="157"/>
      <c r="D292" s="158"/>
      <c r="E292" s="157"/>
      <c r="F292" s="158"/>
      <c r="G292" s="157"/>
      <c r="H292" s="157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</row>
    <row r="293" spans="1:26" ht="14.25" customHeight="1" x14ac:dyDescent="0.2">
      <c r="A293" s="157"/>
      <c r="B293" s="157"/>
      <c r="C293" s="157"/>
      <c r="D293" s="158"/>
      <c r="E293" s="157"/>
      <c r="F293" s="158"/>
      <c r="G293" s="157"/>
      <c r="H293" s="157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</row>
    <row r="294" spans="1:26" ht="14.25" customHeight="1" x14ac:dyDescent="0.2">
      <c r="A294" s="157"/>
      <c r="B294" s="157"/>
      <c r="C294" s="157"/>
      <c r="D294" s="158"/>
      <c r="E294" s="157"/>
      <c r="F294" s="158"/>
      <c r="G294" s="157"/>
      <c r="H294" s="157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</row>
    <row r="295" spans="1:26" ht="14.25" customHeight="1" x14ac:dyDescent="0.2">
      <c r="A295" s="157"/>
      <c r="B295" s="157"/>
      <c r="C295" s="157"/>
      <c r="D295" s="158"/>
      <c r="E295" s="157"/>
      <c r="F295" s="158"/>
      <c r="G295" s="157"/>
      <c r="H295" s="157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</row>
    <row r="296" spans="1:26" ht="14.25" customHeight="1" x14ac:dyDescent="0.2">
      <c r="A296" s="157"/>
      <c r="B296" s="157"/>
      <c r="C296" s="157"/>
      <c r="D296" s="158"/>
      <c r="E296" s="157"/>
      <c r="F296" s="158"/>
      <c r="G296" s="157"/>
      <c r="H296" s="157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</row>
    <row r="297" spans="1:26" ht="14.25" customHeight="1" x14ac:dyDescent="0.2">
      <c r="A297" s="157"/>
      <c r="B297" s="157"/>
      <c r="C297" s="157"/>
      <c r="D297" s="158"/>
      <c r="E297" s="157"/>
      <c r="F297" s="158"/>
      <c r="G297" s="157"/>
      <c r="H297" s="157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</row>
    <row r="298" spans="1:26" ht="14.25" customHeight="1" x14ac:dyDescent="0.2">
      <c r="A298" s="157"/>
      <c r="B298" s="157"/>
      <c r="C298" s="157"/>
      <c r="D298" s="158"/>
      <c r="E298" s="157"/>
      <c r="F298" s="158"/>
      <c r="G298" s="157"/>
      <c r="H298" s="157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</row>
    <row r="299" spans="1:26" ht="14.25" customHeight="1" x14ac:dyDescent="0.2">
      <c r="A299" s="157"/>
      <c r="B299" s="157"/>
      <c r="C299" s="157"/>
      <c r="D299" s="158"/>
      <c r="E299" s="157"/>
      <c r="F299" s="158"/>
      <c r="G299" s="157"/>
      <c r="H299" s="157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</row>
    <row r="300" spans="1:26" ht="14.25" customHeight="1" x14ac:dyDescent="0.2">
      <c r="A300" s="157"/>
      <c r="B300" s="157"/>
      <c r="C300" s="157"/>
      <c r="D300" s="158"/>
      <c r="E300" s="157"/>
      <c r="F300" s="158"/>
      <c r="G300" s="157"/>
      <c r="H300" s="157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</row>
    <row r="301" spans="1:26" ht="14.25" customHeight="1" x14ac:dyDescent="0.2">
      <c r="A301" s="157"/>
      <c r="B301" s="157"/>
      <c r="C301" s="157"/>
      <c r="D301" s="158"/>
      <c r="E301" s="157"/>
      <c r="F301" s="158"/>
      <c r="G301" s="157"/>
      <c r="H301" s="157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</row>
    <row r="302" spans="1:26" ht="14.25" customHeight="1" x14ac:dyDescent="0.2">
      <c r="A302" s="157"/>
      <c r="B302" s="157"/>
      <c r="C302" s="157"/>
      <c r="D302" s="158"/>
      <c r="E302" s="157"/>
      <c r="F302" s="158"/>
      <c r="G302" s="157"/>
      <c r="H302" s="157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</row>
    <row r="303" spans="1:26" ht="14.25" customHeight="1" x14ac:dyDescent="0.2">
      <c r="A303" s="157"/>
      <c r="B303" s="157"/>
      <c r="C303" s="157"/>
      <c r="D303" s="158"/>
      <c r="E303" s="157"/>
      <c r="F303" s="158"/>
      <c r="G303" s="157"/>
      <c r="H303" s="157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</row>
    <row r="304" spans="1:26" ht="14.25" customHeight="1" x14ac:dyDescent="0.2">
      <c r="A304" s="157"/>
      <c r="B304" s="157"/>
      <c r="C304" s="157"/>
      <c r="D304" s="158"/>
      <c r="E304" s="157"/>
      <c r="F304" s="158"/>
      <c r="G304" s="157"/>
      <c r="H304" s="157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</row>
    <row r="305" spans="1:26" ht="14.25" customHeight="1" x14ac:dyDescent="0.2">
      <c r="A305" s="157"/>
      <c r="B305" s="157"/>
      <c r="C305" s="157"/>
      <c r="D305" s="158"/>
      <c r="E305" s="157"/>
      <c r="F305" s="158"/>
      <c r="G305" s="157"/>
      <c r="H305" s="157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</row>
    <row r="306" spans="1:26" ht="14.25" customHeight="1" x14ac:dyDescent="0.2">
      <c r="A306" s="157"/>
      <c r="B306" s="157"/>
      <c r="C306" s="157"/>
      <c r="D306" s="158"/>
      <c r="E306" s="157"/>
      <c r="F306" s="158"/>
      <c r="G306" s="157"/>
      <c r="H306" s="157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</row>
    <row r="307" spans="1:26" ht="14.25" customHeight="1" x14ac:dyDescent="0.2">
      <c r="A307" s="157"/>
      <c r="B307" s="157"/>
      <c r="C307" s="157"/>
      <c r="D307" s="158"/>
      <c r="E307" s="157"/>
      <c r="F307" s="158"/>
      <c r="G307" s="157"/>
      <c r="H307" s="157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</row>
    <row r="308" spans="1:26" ht="14.25" customHeight="1" x14ac:dyDescent="0.2">
      <c r="A308" s="157"/>
      <c r="B308" s="157"/>
      <c r="C308" s="157"/>
      <c r="D308" s="158"/>
      <c r="E308" s="157"/>
      <c r="F308" s="158"/>
      <c r="G308" s="157"/>
      <c r="H308" s="157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</row>
    <row r="309" spans="1:26" ht="14.25" customHeight="1" x14ac:dyDescent="0.2">
      <c r="A309" s="157"/>
      <c r="B309" s="157"/>
      <c r="C309" s="157"/>
      <c r="D309" s="158"/>
      <c r="E309" s="157"/>
      <c r="F309" s="158"/>
      <c r="G309" s="157"/>
      <c r="H309" s="157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</row>
    <row r="310" spans="1:26" ht="14.25" customHeight="1" x14ac:dyDescent="0.2">
      <c r="A310" s="157"/>
      <c r="B310" s="157"/>
      <c r="C310" s="157"/>
      <c r="D310" s="158"/>
      <c r="E310" s="157"/>
      <c r="F310" s="158"/>
      <c r="G310" s="157"/>
      <c r="H310" s="157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</row>
    <row r="311" spans="1:26" ht="14.25" customHeight="1" x14ac:dyDescent="0.2">
      <c r="A311" s="157"/>
      <c r="B311" s="157"/>
      <c r="C311" s="157"/>
      <c r="D311" s="158"/>
      <c r="E311" s="157"/>
      <c r="F311" s="158"/>
      <c r="G311" s="157"/>
      <c r="H311" s="157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</row>
    <row r="312" spans="1:26" ht="14.25" customHeight="1" x14ac:dyDescent="0.2">
      <c r="A312" s="157"/>
      <c r="B312" s="157"/>
      <c r="C312" s="157"/>
      <c r="D312" s="158"/>
      <c r="E312" s="157"/>
      <c r="F312" s="158"/>
      <c r="G312" s="157"/>
      <c r="H312" s="157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</row>
    <row r="313" spans="1:26" ht="14.25" customHeight="1" x14ac:dyDescent="0.2">
      <c r="A313" s="157"/>
      <c r="B313" s="157"/>
      <c r="C313" s="157"/>
      <c r="D313" s="158"/>
      <c r="E313" s="157"/>
      <c r="F313" s="158"/>
      <c r="G313" s="157"/>
      <c r="H313" s="157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</row>
    <row r="314" spans="1:26" ht="14.25" customHeight="1" x14ac:dyDescent="0.2">
      <c r="A314" s="157"/>
      <c r="B314" s="157"/>
      <c r="C314" s="157"/>
      <c r="D314" s="158"/>
      <c r="E314" s="157"/>
      <c r="F314" s="158"/>
      <c r="G314" s="157"/>
      <c r="H314" s="157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</row>
    <row r="315" spans="1:26" ht="14.25" customHeight="1" x14ac:dyDescent="0.2">
      <c r="A315" s="157"/>
      <c r="B315" s="157"/>
      <c r="C315" s="157"/>
      <c r="D315" s="158"/>
      <c r="E315" s="157"/>
      <c r="F315" s="158"/>
      <c r="G315" s="157"/>
      <c r="H315" s="157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</row>
    <row r="316" spans="1:26" ht="14.25" customHeight="1" x14ac:dyDescent="0.2">
      <c r="A316" s="157"/>
      <c r="B316" s="157"/>
      <c r="C316" s="157"/>
      <c r="D316" s="158"/>
      <c r="E316" s="157"/>
      <c r="F316" s="158"/>
      <c r="G316" s="157"/>
      <c r="H316" s="157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</row>
    <row r="317" spans="1:26" ht="14.25" customHeight="1" x14ac:dyDescent="0.2">
      <c r="A317" s="157"/>
      <c r="B317" s="157"/>
      <c r="C317" s="157"/>
      <c r="D317" s="158"/>
      <c r="E317" s="157"/>
      <c r="F317" s="158"/>
      <c r="G317" s="157"/>
      <c r="H317" s="157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</row>
    <row r="318" spans="1:26" ht="14.25" customHeight="1" x14ac:dyDescent="0.2">
      <c r="A318" s="157"/>
      <c r="B318" s="157"/>
      <c r="C318" s="157"/>
      <c r="D318" s="158"/>
      <c r="E318" s="157"/>
      <c r="F318" s="158"/>
      <c r="G318" s="157"/>
      <c r="H318" s="157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</row>
    <row r="319" spans="1:26" ht="14.25" customHeight="1" x14ac:dyDescent="0.2">
      <c r="A319" s="157"/>
      <c r="B319" s="157"/>
      <c r="C319" s="157"/>
      <c r="D319" s="158"/>
      <c r="E319" s="157"/>
      <c r="F319" s="158"/>
      <c r="G319" s="157"/>
      <c r="H319" s="157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</row>
    <row r="320" spans="1:26" ht="14.25" customHeight="1" x14ac:dyDescent="0.2">
      <c r="A320" s="157"/>
      <c r="B320" s="157"/>
      <c r="C320" s="157"/>
      <c r="D320" s="158"/>
      <c r="E320" s="157"/>
      <c r="F320" s="158"/>
      <c r="G320" s="157"/>
      <c r="H320" s="157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</row>
    <row r="321" spans="1:26" ht="14.25" customHeight="1" x14ac:dyDescent="0.2">
      <c r="A321" s="157"/>
      <c r="B321" s="157"/>
      <c r="C321" s="157"/>
      <c r="D321" s="158"/>
      <c r="E321" s="157"/>
      <c r="F321" s="158"/>
      <c r="G321" s="157"/>
      <c r="H321" s="157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</row>
    <row r="322" spans="1:26" ht="14.25" customHeight="1" x14ac:dyDescent="0.2">
      <c r="A322" s="157"/>
      <c r="B322" s="157"/>
      <c r="C322" s="157"/>
      <c r="D322" s="158"/>
      <c r="E322" s="157"/>
      <c r="F322" s="158"/>
      <c r="G322" s="157"/>
      <c r="H322" s="157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</row>
    <row r="323" spans="1:26" ht="14.25" customHeight="1" x14ac:dyDescent="0.2">
      <c r="A323" s="157"/>
      <c r="B323" s="157"/>
      <c r="C323" s="157"/>
      <c r="D323" s="158"/>
      <c r="E323" s="157"/>
      <c r="F323" s="158"/>
      <c r="G323" s="157"/>
      <c r="H323" s="157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</row>
    <row r="324" spans="1:26" ht="14.25" customHeight="1" x14ac:dyDescent="0.2">
      <c r="A324" s="157"/>
      <c r="B324" s="157"/>
      <c r="C324" s="157"/>
      <c r="D324" s="158"/>
      <c r="E324" s="157"/>
      <c r="F324" s="158"/>
      <c r="G324" s="157"/>
      <c r="H324" s="157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</row>
    <row r="325" spans="1:26" ht="14.25" customHeight="1" x14ac:dyDescent="0.2">
      <c r="A325" s="157"/>
      <c r="B325" s="157"/>
      <c r="C325" s="157"/>
      <c r="D325" s="158"/>
      <c r="E325" s="157"/>
      <c r="F325" s="158"/>
      <c r="G325" s="157"/>
      <c r="H325" s="157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</row>
    <row r="326" spans="1:26" ht="14.25" customHeight="1" x14ac:dyDescent="0.2">
      <c r="A326" s="157"/>
      <c r="B326" s="157"/>
      <c r="C326" s="157"/>
      <c r="D326" s="158"/>
      <c r="E326" s="157"/>
      <c r="F326" s="158"/>
      <c r="G326" s="157"/>
      <c r="H326" s="157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</row>
    <row r="327" spans="1:26" ht="14.25" customHeight="1" x14ac:dyDescent="0.2">
      <c r="A327" s="157"/>
      <c r="B327" s="157"/>
      <c r="C327" s="157"/>
      <c r="D327" s="158"/>
      <c r="E327" s="157"/>
      <c r="F327" s="158"/>
      <c r="G327" s="157"/>
      <c r="H327" s="157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</row>
    <row r="328" spans="1:26" ht="14.25" customHeight="1" x14ac:dyDescent="0.2">
      <c r="A328" s="157"/>
      <c r="B328" s="157"/>
      <c r="C328" s="157"/>
      <c r="D328" s="158"/>
      <c r="E328" s="157"/>
      <c r="F328" s="158"/>
      <c r="G328" s="157"/>
      <c r="H328" s="157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</row>
    <row r="329" spans="1:26" ht="14.25" customHeight="1" x14ac:dyDescent="0.2">
      <c r="A329" s="157"/>
      <c r="B329" s="157"/>
      <c r="C329" s="157"/>
      <c r="D329" s="158"/>
      <c r="E329" s="157"/>
      <c r="F329" s="158"/>
      <c r="G329" s="157"/>
      <c r="H329" s="157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</row>
    <row r="330" spans="1:26" ht="14.25" customHeight="1" x14ac:dyDescent="0.2">
      <c r="A330" s="157"/>
      <c r="B330" s="157"/>
      <c r="C330" s="157"/>
      <c r="D330" s="158"/>
      <c r="E330" s="157"/>
      <c r="F330" s="158"/>
      <c r="G330" s="157"/>
      <c r="H330" s="157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</row>
    <row r="331" spans="1:26" ht="14.25" customHeight="1" x14ac:dyDescent="0.2">
      <c r="A331" s="157"/>
      <c r="B331" s="157"/>
      <c r="C331" s="157"/>
      <c r="D331" s="158"/>
      <c r="E331" s="157"/>
      <c r="F331" s="158"/>
      <c r="G331" s="157"/>
      <c r="H331" s="157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</row>
    <row r="332" spans="1:26" ht="14.25" customHeight="1" x14ac:dyDescent="0.2">
      <c r="A332" s="157"/>
      <c r="B332" s="157"/>
      <c r="C332" s="157"/>
      <c r="D332" s="158"/>
      <c r="E332" s="157"/>
      <c r="F332" s="158"/>
      <c r="G332" s="157"/>
      <c r="H332" s="157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</row>
    <row r="333" spans="1:26" ht="14.25" customHeight="1" x14ac:dyDescent="0.2">
      <c r="A333" s="157"/>
      <c r="B333" s="157"/>
      <c r="C333" s="157"/>
      <c r="D333" s="158"/>
      <c r="E333" s="157"/>
      <c r="F333" s="158"/>
      <c r="G333" s="157"/>
      <c r="H333" s="157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</row>
    <row r="334" spans="1:26" ht="14.25" customHeight="1" x14ac:dyDescent="0.2">
      <c r="A334" s="157"/>
      <c r="B334" s="157"/>
      <c r="C334" s="157"/>
      <c r="D334" s="158"/>
      <c r="E334" s="157"/>
      <c r="F334" s="158"/>
      <c r="G334" s="157"/>
      <c r="H334" s="157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</row>
    <row r="335" spans="1:26" ht="14.25" customHeight="1" x14ac:dyDescent="0.2">
      <c r="A335" s="157"/>
      <c r="B335" s="157"/>
      <c r="C335" s="157"/>
      <c r="D335" s="158"/>
      <c r="E335" s="157"/>
      <c r="F335" s="158"/>
      <c r="G335" s="157"/>
      <c r="H335" s="157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</row>
    <row r="336" spans="1:26" ht="14.25" customHeight="1" x14ac:dyDescent="0.2">
      <c r="A336" s="157"/>
      <c r="B336" s="157"/>
      <c r="C336" s="157"/>
      <c r="D336" s="158"/>
      <c r="E336" s="157"/>
      <c r="F336" s="158"/>
      <c r="G336" s="157"/>
      <c r="H336" s="157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</row>
    <row r="337" spans="1:26" ht="14.25" customHeight="1" x14ac:dyDescent="0.2">
      <c r="A337" s="157"/>
      <c r="B337" s="157"/>
      <c r="C337" s="157"/>
      <c r="D337" s="158"/>
      <c r="E337" s="157"/>
      <c r="F337" s="158"/>
      <c r="G337" s="157"/>
      <c r="H337" s="157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9"/>
      <c r="Y337" s="159"/>
      <c r="Z337" s="159"/>
    </row>
    <row r="338" spans="1:26" ht="14.25" customHeight="1" x14ac:dyDescent="0.2">
      <c r="A338" s="157"/>
      <c r="B338" s="157"/>
      <c r="C338" s="157"/>
      <c r="D338" s="158"/>
      <c r="E338" s="157"/>
      <c r="F338" s="158"/>
      <c r="G338" s="157"/>
      <c r="H338" s="157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</row>
    <row r="339" spans="1:26" ht="14.25" customHeight="1" x14ac:dyDescent="0.2">
      <c r="A339" s="157"/>
      <c r="B339" s="157"/>
      <c r="C339" s="157"/>
      <c r="D339" s="158"/>
      <c r="E339" s="157"/>
      <c r="F339" s="158"/>
      <c r="G339" s="157"/>
      <c r="H339" s="157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9"/>
      <c r="Y339" s="159"/>
      <c r="Z339" s="159"/>
    </row>
    <row r="340" spans="1:26" ht="14.25" customHeight="1" x14ac:dyDescent="0.2">
      <c r="A340" s="157"/>
      <c r="B340" s="157"/>
      <c r="C340" s="157"/>
      <c r="D340" s="158"/>
      <c r="E340" s="157"/>
      <c r="F340" s="158"/>
      <c r="G340" s="157"/>
      <c r="H340" s="157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</row>
    <row r="341" spans="1:26" ht="14.25" customHeight="1" x14ac:dyDescent="0.2">
      <c r="A341" s="157"/>
      <c r="B341" s="157"/>
      <c r="C341" s="157"/>
      <c r="D341" s="158"/>
      <c r="E341" s="157"/>
      <c r="F341" s="158"/>
      <c r="G341" s="157"/>
      <c r="H341" s="157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9"/>
      <c r="Y341" s="159"/>
      <c r="Z341" s="159"/>
    </row>
    <row r="342" spans="1:26" ht="14.25" customHeight="1" x14ac:dyDescent="0.2">
      <c r="A342" s="157"/>
      <c r="B342" s="157"/>
      <c r="C342" s="157"/>
      <c r="D342" s="158"/>
      <c r="E342" s="157"/>
      <c r="F342" s="158"/>
      <c r="G342" s="157"/>
      <c r="H342" s="157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</row>
    <row r="343" spans="1:26" ht="14.25" customHeight="1" x14ac:dyDescent="0.2">
      <c r="A343" s="157"/>
      <c r="B343" s="157"/>
      <c r="C343" s="157"/>
      <c r="D343" s="158"/>
      <c r="E343" s="157"/>
      <c r="F343" s="158"/>
      <c r="G343" s="157"/>
      <c r="H343" s="157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</row>
    <row r="344" spans="1:26" ht="14.25" customHeight="1" x14ac:dyDescent="0.2">
      <c r="A344" s="157"/>
      <c r="B344" s="157"/>
      <c r="C344" s="157"/>
      <c r="D344" s="158"/>
      <c r="E344" s="157"/>
      <c r="F344" s="158"/>
      <c r="G344" s="157"/>
      <c r="H344" s="157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</row>
    <row r="345" spans="1:26" ht="14.25" customHeight="1" x14ac:dyDescent="0.2">
      <c r="A345" s="157"/>
      <c r="B345" s="157"/>
      <c r="C345" s="157"/>
      <c r="D345" s="158"/>
      <c r="E345" s="157"/>
      <c r="F345" s="158"/>
      <c r="G345" s="157"/>
      <c r="H345" s="157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</row>
    <row r="346" spans="1:26" ht="14.25" customHeight="1" x14ac:dyDescent="0.2">
      <c r="A346" s="157"/>
      <c r="B346" s="157"/>
      <c r="C346" s="157"/>
      <c r="D346" s="158"/>
      <c r="E346" s="157"/>
      <c r="F346" s="158"/>
      <c r="G346" s="157"/>
      <c r="H346" s="157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</row>
    <row r="347" spans="1:26" ht="14.25" customHeight="1" x14ac:dyDescent="0.2">
      <c r="A347" s="157"/>
      <c r="B347" s="157"/>
      <c r="C347" s="157"/>
      <c r="D347" s="158"/>
      <c r="E347" s="157"/>
      <c r="F347" s="158"/>
      <c r="G347" s="157"/>
      <c r="H347" s="157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</row>
    <row r="348" spans="1:26" ht="14.25" customHeight="1" x14ac:dyDescent="0.2">
      <c r="A348" s="157"/>
      <c r="B348" s="157"/>
      <c r="C348" s="157"/>
      <c r="D348" s="158"/>
      <c r="E348" s="157"/>
      <c r="F348" s="158"/>
      <c r="G348" s="157"/>
      <c r="H348" s="157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</row>
    <row r="349" spans="1:26" ht="14.25" customHeight="1" x14ac:dyDescent="0.2">
      <c r="A349" s="157"/>
      <c r="B349" s="157"/>
      <c r="C349" s="157"/>
      <c r="D349" s="158"/>
      <c r="E349" s="157"/>
      <c r="F349" s="158"/>
      <c r="G349" s="157"/>
      <c r="H349" s="157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9"/>
      <c r="Y349" s="159"/>
      <c r="Z349" s="159"/>
    </row>
    <row r="350" spans="1:26" ht="14.25" customHeight="1" x14ac:dyDescent="0.2">
      <c r="A350" s="157"/>
      <c r="B350" s="157"/>
      <c r="C350" s="157"/>
      <c r="D350" s="158"/>
      <c r="E350" s="157"/>
      <c r="F350" s="158"/>
      <c r="G350" s="157"/>
      <c r="H350" s="157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</row>
    <row r="351" spans="1:26" ht="14.25" customHeight="1" x14ac:dyDescent="0.2">
      <c r="A351" s="157"/>
      <c r="B351" s="157"/>
      <c r="C351" s="157"/>
      <c r="D351" s="158"/>
      <c r="E351" s="157"/>
      <c r="F351" s="158"/>
      <c r="G351" s="157"/>
      <c r="H351" s="157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</row>
    <row r="352" spans="1:26" ht="14.25" customHeight="1" x14ac:dyDescent="0.2">
      <c r="A352" s="157"/>
      <c r="B352" s="157"/>
      <c r="C352" s="157"/>
      <c r="D352" s="158"/>
      <c r="E352" s="157"/>
      <c r="F352" s="158"/>
      <c r="G352" s="157"/>
      <c r="H352" s="157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</row>
    <row r="353" spans="1:26" ht="14.25" customHeight="1" x14ac:dyDescent="0.2">
      <c r="A353" s="157"/>
      <c r="B353" s="157"/>
      <c r="C353" s="157"/>
      <c r="D353" s="158"/>
      <c r="E353" s="157"/>
      <c r="F353" s="158"/>
      <c r="G353" s="157"/>
      <c r="H353" s="157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</row>
    <row r="354" spans="1:26" ht="14.25" customHeight="1" x14ac:dyDescent="0.2">
      <c r="A354" s="157"/>
      <c r="B354" s="157"/>
      <c r="C354" s="157"/>
      <c r="D354" s="158"/>
      <c r="E354" s="157"/>
      <c r="F354" s="158"/>
      <c r="G354" s="157"/>
      <c r="H354" s="157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</row>
    <row r="355" spans="1:26" ht="14.25" customHeight="1" x14ac:dyDescent="0.2">
      <c r="A355" s="157"/>
      <c r="B355" s="157"/>
      <c r="C355" s="157"/>
      <c r="D355" s="158"/>
      <c r="E355" s="157"/>
      <c r="F355" s="158"/>
      <c r="G355" s="157"/>
      <c r="H355" s="157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</row>
    <row r="356" spans="1:26" ht="14.25" customHeight="1" x14ac:dyDescent="0.2">
      <c r="A356" s="157"/>
      <c r="B356" s="157"/>
      <c r="C356" s="157"/>
      <c r="D356" s="158"/>
      <c r="E356" s="157"/>
      <c r="F356" s="158"/>
      <c r="G356" s="157"/>
      <c r="H356" s="157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</row>
    <row r="357" spans="1:26" ht="14.25" customHeight="1" x14ac:dyDescent="0.2">
      <c r="A357" s="157"/>
      <c r="B357" s="157"/>
      <c r="C357" s="157"/>
      <c r="D357" s="158"/>
      <c r="E357" s="157"/>
      <c r="F357" s="158"/>
      <c r="G357" s="157"/>
      <c r="H357" s="157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</row>
    <row r="358" spans="1:26" ht="14.25" customHeight="1" x14ac:dyDescent="0.2">
      <c r="A358" s="157"/>
      <c r="B358" s="157"/>
      <c r="C358" s="157"/>
      <c r="D358" s="158"/>
      <c r="E358" s="157"/>
      <c r="F358" s="158"/>
      <c r="G358" s="157"/>
      <c r="H358" s="157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</row>
    <row r="359" spans="1:26" ht="14.25" customHeight="1" x14ac:dyDescent="0.2">
      <c r="A359" s="157"/>
      <c r="B359" s="157"/>
      <c r="C359" s="157"/>
      <c r="D359" s="158"/>
      <c r="E359" s="157"/>
      <c r="F359" s="158"/>
      <c r="G359" s="157"/>
      <c r="H359" s="157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</row>
    <row r="360" spans="1:26" ht="14.25" customHeight="1" x14ac:dyDescent="0.2">
      <c r="A360" s="157"/>
      <c r="B360" s="157"/>
      <c r="C360" s="157"/>
      <c r="D360" s="158"/>
      <c r="E360" s="157"/>
      <c r="F360" s="158"/>
      <c r="G360" s="157"/>
      <c r="H360" s="157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</row>
    <row r="361" spans="1:26" ht="14.25" customHeight="1" x14ac:dyDescent="0.2">
      <c r="A361" s="157"/>
      <c r="B361" s="157"/>
      <c r="C361" s="157"/>
      <c r="D361" s="158"/>
      <c r="E361" s="157"/>
      <c r="F361" s="158"/>
      <c r="G361" s="157"/>
      <c r="H361" s="157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</row>
    <row r="362" spans="1:26" ht="14.25" customHeight="1" x14ac:dyDescent="0.2">
      <c r="A362" s="157"/>
      <c r="B362" s="157"/>
      <c r="C362" s="157"/>
      <c r="D362" s="158"/>
      <c r="E362" s="157"/>
      <c r="F362" s="158"/>
      <c r="G362" s="157"/>
      <c r="H362" s="157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59"/>
      <c r="Z362" s="159"/>
    </row>
    <row r="363" spans="1:26" ht="14.25" customHeight="1" x14ac:dyDescent="0.2">
      <c r="A363" s="157"/>
      <c r="B363" s="157"/>
      <c r="C363" s="157"/>
      <c r="D363" s="158"/>
      <c r="E363" s="157"/>
      <c r="F363" s="158"/>
      <c r="G363" s="157"/>
      <c r="H363" s="157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59"/>
      <c r="Z363" s="159"/>
    </row>
    <row r="364" spans="1:26" ht="14.25" customHeight="1" x14ac:dyDescent="0.2">
      <c r="A364" s="157"/>
      <c r="B364" s="157"/>
      <c r="C364" s="157"/>
      <c r="D364" s="158"/>
      <c r="E364" s="157"/>
      <c r="F364" s="158"/>
      <c r="G364" s="157"/>
      <c r="H364" s="157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9"/>
      <c r="Y364" s="159"/>
      <c r="Z364" s="159"/>
    </row>
    <row r="365" spans="1:26" ht="14.25" customHeight="1" x14ac:dyDescent="0.2">
      <c r="A365" s="157"/>
      <c r="B365" s="157"/>
      <c r="C365" s="157"/>
      <c r="D365" s="158"/>
      <c r="E365" s="157"/>
      <c r="F365" s="158"/>
      <c r="G365" s="157"/>
      <c r="H365" s="157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159"/>
      <c r="Z365" s="159"/>
    </row>
    <row r="366" spans="1:26" ht="14.25" customHeight="1" x14ac:dyDescent="0.2">
      <c r="A366" s="157"/>
      <c r="B366" s="157"/>
      <c r="C366" s="157"/>
      <c r="D366" s="158"/>
      <c r="E366" s="157"/>
      <c r="F366" s="158"/>
      <c r="G366" s="157"/>
      <c r="H366" s="157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</row>
    <row r="367" spans="1:26" ht="14.25" customHeight="1" x14ac:dyDescent="0.2">
      <c r="A367" s="157"/>
      <c r="B367" s="157"/>
      <c r="C367" s="157"/>
      <c r="D367" s="158"/>
      <c r="E367" s="157"/>
      <c r="F367" s="158"/>
      <c r="G367" s="157"/>
      <c r="H367" s="157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</row>
    <row r="368" spans="1:26" ht="14.25" customHeight="1" x14ac:dyDescent="0.2">
      <c r="A368" s="157"/>
      <c r="B368" s="157"/>
      <c r="C368" s="157"/>
      <c r="D368" s="158"/>
      <c r="E368" s="157"/>
      <c r="F368" s="158"/>
      <c r="G368" s="157"/>
      <c r="H368" s="157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</row>
    <row r="369" spans="1:26" ht="14.25" customHeight="1" x14ac:dyDescent="0.2">
      <c r="A369" s="157"/>
      <c r="B369" s="157"/>
      <c r="C369" s="157"/>
      <c r="D369" s="158"/>
      <c r="E369" s="157"/>
      <c r="F369" s="158"/>
      <c r="G369" s="157"/>
      <c r="H369" s="157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</row>
    <row r="370" spans="1:26" ht="14.25" customHeight="1" x14ac:dyDescent="0.2">
      <c r="A370" s="157"/>
      <c r="B370" s="157"/>
      <c r="C370" s="157"/>
      <c r="D370" s="158"/>
      <c r="E370" s="157"/>
      <c r="F370" s="158"/>
      <c r="G370" s="157"/>
      <c r="H370" s="157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</row>
    <row r="371" spans="1:26" ht="14.25" customHeight="1" x14ac:dyDescent="0.2">
      <c r="A371" s="157"/>
      <c r="B371" s="157"/>
      <c r="C371" s="157"/>
      <c r="D371" s="158"/>
      <c r="E371" s="157"/>
      <c r="F371" s="158"/>
      <c r="G371" s="157"/>
      <c r="H371" s="157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159"/>
      <c r="Z371" s="159"/>
    </row>
    <row r="372" spans="1:26" ht="14.25" customHeight="1" x14ac:dyDescent="0.2">
      <c r="A372" s="157"/>
      <c r="B372" s="157"/>
      <c r="C372" s="157"/>
      <c r="D372" s="158"/>
      <c r="E372" s="157"/>
      <c r="F372" s="158"/>
      <c r="G372" s="157"/>
      <c r="H372" s="157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</row>
    <row r="373" spans="1:26" ht="14.25" customHeight="1" x14ac:dyDescent="0.2">
      <c r="A373" s="157"/>
      <c r="B373" s="157"/>
      <c r="C373" s="157"/>
      <c r="D373" s="158"/>
      <c r="E373" s="157"/>
      <c r="F373" s="158"/>
      <c r="G373" s="157"/>
      <c r="H373" s="157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</row>
    <row r="374" spans="1:26" ht="14.25" customHeight="1" x14ac:dyDescent="0.2">
      <c r="A374" s="157"/>
      <c r="B374" s="157"/>
      <c r="C374" s="157"/>
      <c r="D374" s="158"/>
      <c r="E374" s="157"/>
      <c r="F374" s="158"/>
      <c r="G374" s="157"/>
      <c r="H374" s="157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</row>
    <row r="375" spans="1:26" ht="14.25" customHeight="1" x14ac:dyDescent="0.2">
      <c r="A375" s="157"/>
      <c r="B375" s="157"/>
      <c r="C375" s="157"/>
      <c r="D375" s="158"/>
      <c r="E375" s="157"/>
      <c r="F375" s="158"/>
      <c r="G375" s="157"/>
      <c r="H375" s="157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</row>
    <row r="376" spans="1:26" ht="14.25" customHeight="1" x14ac:dyDescent="0.2">
      <c r="A376" s="157"/>
      <c r="B376" s="157"/>
      <c r="C376" s="157"/>
      <c r="D376" s="158"/>
      <c r="E376" s="157"/>
      <c r="F376" s="158"/>
      <c r="G376" s="157"/>
      <c r="H376" s="157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</row>
    <row r="377" spans="1:26" ht="14.25" customHeight="1" x14ac:dyDescent="0.2">
      <c r="A377" s="157"/>
      <c r="B377" s="157"/>
      <c r="C377" s="157"/>
      <c r="D377" s="158"/>
      <c r="E377" s="157"/>
      <c r="F377" s="158"/>
      <c r="G377" s="157"/>
      <c r="H377" s="157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</row>
    <row r="378" spans="1:26" ht="14.25" customHeight="1" x14ac:dyDescent="0.2">
      <c r="A378" s="157"/>
      <c r="B378" s="157"/>
      <c r="C378" s="157"/>
      <c r="D378" s="158"/>
      <c r="E378" s="157"/>
      <c r="F378" s="158"/>
      <c r="G378" s="157"/>
      <c r="H378" s="157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</row>
    <row r="379" spans="1:26" ht="14.25" customHeight="1" x14ac:dyDescent="0.2">
      <c r="A379" s="157"/>
      <c r="B379" s="157"/>
      <c r="C379" s="157"/>
      <c r="D379" s="158"/>
      <c r="E379" s="157"/>
      <c r="F379" s="158"/>
      <c r="G379" s="157"/>
      <c r="H379" s="157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9"/>
      <c r="Y379" s="159"/>
      <c r="Z379" s="159"/>
    </row>
    <row r="380" spans="1:26" ht="15.75" customHeight="1" x14ac:dyDescent="0.2"/>
    <row r="381" spans="1:26" ht="15.75" customHeight="1" x14ac:dyDescent="0.2"/>
    <row r="382" spans="1:26" ht="15.75" customHeight="1" x14ac:dyDescent="0.2"/>
    <row r="383" spans="1:26" ht="15.75" customHeight="1" x14ac:dyDescent="0.2"/>
    <row r="384" spans="1:26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  <row r="1106" ht="15.75" customHeight="1" x14ac:dyDescent="0.2"/>
    <row r="1107" ht="15.75" customHeight="1" x14ac:dyDescent="0.2"/>
    <row r="1108" ht="15.75" customHeight="1" x14ac:dyDescent="0.2"/>
    <row r="1109" ht="15.75" customHeight="1" x14ac:dyDescent="0.2"/>
    <row r="1110" ht="15.75" customHeight="1" x14ac:dyDescent="0.2"/>
    <row r="1111" ht="15.75" customHeight="1" x14ac:dyDescent="0.2"/>
    <row r="1112" ht="15.75" customHeight="1" x14ac:dyDescent="0.2"/>
    <row r="1113" ht="15.75" customHeight="1" x14ac:dyDescent="0.2"/>
    <row r="1114" ht="15.75" customHeight="1" x14ac:dyDescent="0.2"/>
    <row r="1115" ht="15.75" customHeight="1" x14ac:dyDescent="0.2"/>
    <row r="1116" ht="15.75" customHeight="1" x14ac:dyDescent="0.2"/>
    <row r="1117" ht="15.75" customHeight="1" x14ac:dyDescent="0.2"/>
    <row r="1118" ht="15.75" customHeight="1" x14ac:dyDescent="0.2"/>
    <row r="1119" ht="15.75" customHeight="1" x14ac:dyDescent="0.2"/>
    <row r="1120" ht="15.75" customHeight="1" x14ac:dyDescent="0.2"/>
    <row r="1121" ht="15.75" customHeight="1" x14ac:dyDescent="0.2"/>
    <row r="1122" ht="15.75" customHeight="1" x14ac:dyDescent="0.2"/>
    <row r="1123" ht="15.75" customHeight="1" x14ac:dyDescent="0.2"/>
    <row r="1124" ht="15.75" customHeight="1" x14ac:dyDescent="0.2"/>
    <row r="1125" ht="15.75" customHeight="1" x14ac:dyDescent="0.2"/>
    <row r="1126" ht="15.75" customHeight="1" x14ac:dyDescent="0.2"/>
    <row r="1127" ht="15.75" customHeight="1" x14ac:dyDescent="0.2"/>
    <row r="1128" ht="15.75" customHeight="1" x14ac:dyDescent="0.2"/>
    <row r="1129" ht="15.75" customHeight="1" x14ac:dyDescent="0.2"/>
    <row r="1130" ht="15.75" customHeight="1" x14ac:dyDescent="0.2"/>
    <row r="1131" ht="15.75" customHeight="1" x14ac:dyDescent="0.2"/>
    <row r="1132" ht="15.75" customHeight="1" x14ac:dyDescent="0.2"/>
    <row r="1133" ht="15.75" customHeight="1" x14ac:dyDescent="0.2"/>
    <row r="1134" ht="15.75" customHeight="1" x14ac:dyDescent="0.2"/>
    <row r="1135" ht="15.75" customHeight="1" x14ac:dyDescent="0.2"/>
    <row r="1136" ht="15.75" customHeight="1" x14ac:dyDescent="0.2"/>
    <row r="1137" ht="15.75" customHeight="1" x14ac:dyDescent="0.2"/>
    <row r="1138" ht="15.75" customHeight="1" x14ac:dyDescent="0.2"/>
    <row r="1139" ht="15.75" customHeight="1" x14ac:dyDescent="0.2"/>
    <row r="1140" ht="15.75" customHeight="1" x14ac:dyDescent="0.2"/>
    <row r="1141" ht="15.75" customHeight="1" x14ac:dyDescent="0.2"/>
    <row r="1142" ht="15.75" customHeight="1" x14ac:dyDescent="0.2"/>
    <row r="1143" ht="15.75" customHeight="1" x14ac:dyDescent="0.2"/>
    <row r="1144" ht="15.75" customHeight="1" x14ac:dyDescent="0.2"/>
    <row r="1145" ht="15.75" customHeight="1" x14ac:dyDescent="0.2"/>
    <row r="1146" ht="15.75" customHeight="1" x14ac:dyDescent="0.2"/>
    <row r="1147" ht="15.75" customHeight="1" x14ac:dyDescent="0.2"/>
    <row r="1148" ht="15.75" customHeight="1" x14ac:dyDescent="0.2"/>
  </sheetData>
  <mergeCells count="341">
    <mergeCell ref="G74:G76"/>
    <mergeCell ref="H74:H76"/>
    <mergeCell ref="B74:B76"/>
    <mergeCell ref="C74:C76"/>
    <mergeCell ref="D74:D76"/>
    <mergeCell ref="E74:E76"/>
    <mergeCell ref="F74:F76"/>
    <mergeCell ref="G67:G70"/>
    <mergeCell ref="H67:H70"/>
    <mergeCell ref="B71:B73"/>
    <mergeCell ref="C71:C73"/>
    <mergeCell ref="D71:D73"/>
    <mergeCell ref="E71:E73"/>
    <mergeCell ref="F71:F73"/>
    <mergeCell ref="G71:G73"/>
    <mergeCell ref="H71:H73"/>
    <mergeCell ref="B67:B70"/>
    <mergeCell ref="C67:C70"/>
    <mergeCell ref="D67:D70"/>
    <mergeCell ref="E67:E70"/>
    <mergeCell ref="F67:F70"/>
    <mergeCell ref="G61:G63"/>
    <mergeCell ref="H61:H63"/>
    <mergeCell ref="B64:B66"/>
    <mergeCell ref="C64:C66"/>
    <mergeCell ref="D64:D66"/>
    <mergeCell ref="E64:E66"/>
    <mergeCell ref="F64:F66"/>
    <mergeCell ref="G64:G66"/>
    <mergeCell ref="H64:H66"/>
    <mergeCell ref="B61:B63"/>
    <mergeCell ref="C61:C63"/>
    <mergeCell ref="D61:D63"/>
    <mergeCell ref="E61:E63"/>
    <mergeCell ref="F61:F63"/>
    <mergeCell ref="G55:G57"/>
    <mergeCell ref="H55:H57"/>
    <mergeCell ref="B58:B60"/>
    <mergeCell ref="C58:C60"/>
    <mergeCell ref="D58:D60"/>
    <mergeCell ref="E58:E60"/>
    <mergeCell ref="F58:F60"/>
    <mergeCell ref="G58:G60"/>
    <mergeCell ref="H58:H60"/>
    <mergeCell ref="B55:B57"/>
    <mergeCell ref="C55:C57"/>
    <mergeCell ref="D55:D57"/>
    <mergeCell ref="E55:E57"/>
    <mergeCell ref="F55:F57"/>
    <mergeCell ref="G49:G51"/>
    <mergeCell ref="H49:H51"/>
    <mergeCell ref="B52:B54"/>
    <mergeCell ref="C52:C54"/>
    <mergeCell ref="D52:D54"/>
    <mergeCell ref="E52:E54"/>
    <mergeCell ref="F52:F54"/>
    <mergeCell ref="G52:G54"/>
    <mergeCell ref="H52:H54"/>
    <mergeCell ref="B49:B51"/>
    <mergeCell ref="C49:C51"/>
    <mergeCell ref="D49:D51"/>
    <mergeCell ref="E49:E51"/>
    <mergeCell ref="F49:F51"/>
    <mergeCell ref="G43:G45"/>
    <mergeCell ref="H43:H45"/>
    <mergeCell ref="B46:B48"/>
    <mergeCell ref="C46:C48"/>
    <mergeCell ref="D46:D48"/>
    <mergeCell ref="E46:E48"/>
    <mergeCell ref="F46:F48"/>
    <mergeCell ref="G46:G48"/>
    <mergeCell ref="H46:H48"/>
    <mergeCell ref="B43:B45"/>
    <mergeCell ref="C43:C45"/>
    <mergeCell ref="D43:D45"/>
    <mergeCell ref="E43:E45"/>
    <mergeCell ref="F43:F45"/>
    <mergeCell ref="G36:G39"/>
    <mergeCell ref="H36:H39"/>
    <mergeCell ref="B40:B42"/>
    <mergeCell ref="C40:C42"/>
    <mergeCell ref="D40:D42"/>
    <mergeCell ref="E40:E42"/>
    <mergeCell ref="F40:F42"/>
    <mergeCell ref="G40:G42"/>
    <mergeCell ref="H40:H42"/>
    <mergeCell ref="B36:B39"/>
    <mergeCell ref="C36:C39"/>
    <mergeCell ref="D36:D39"/>
    <mergeCell ref="E36:E39"/>
    <mergeCell ref="F36:F39"/>
    <mergeCell ref="G30:G32"/>
    <mergeCell ref="H30:H32"/>
    <mergeCell ref="B33:B35"/>
    <mergeCell ref="C33:C35"/>
    <mergeCell ref="D33:D35"/>
    <mergeCell ref="E33:E35"/>
    <mergeCell ref="F33:F35"/>
    <mergeCell ref="G33:G35"/>
    <mergeCell ref="H33:H35"/>
    <mergeCell ref="B30:B32"/>
    <mergeCell ref="C30:C32"/>
    <mergeCell ref="D30:D32"/>
    <mergeCell ref="E30:E32"/>
    <mergeCell ref="F30:F32"/>
    <mergeCell ref="G24:G26"/>
    <mergeCell ref="H24:H26"/>
    <mergeCell ref="B27:B29"/>
    <mergeCell ref="C27:C29"/>
    <mergeCell ref="D27:D29"/>
    <mergeCell ref="E27:E29"/>
    <mergeCell ref="F27:F29"/>
    <mergeCell ref="G27:G29"/>
    <mergeCell ref="H27:H29"/>
    <mergeCell ref="B24:B26"/>
    <mergeCell ref="C24:C26"/>
    <mergeCell ref="D24:D26"/>
    <mergeCell ref="E24:E26"/>
    <mergeCell ref="F24:F26"/>
    <mergeCell ref="G18:G20"/>
    <mergeCell ref="H18:H20"/>
    <mergeCell ref="B21:B23"/>
    <mergeCell ref="C21:C23"/>
    <mergeCell ref="D21:D23"/>
    <mergeCell ref="E21:E23"/>
    <mergeCell ref="F21:F23"/>
    <mergeCell ref="G21:G23"/>
    <mergeCell ref="H21:H23"/>
    <mergeCell ref="B18:B20"/>
    <mergeCell ref="C18:C20"/>
    <mergeCell ref="D18:D20"/>
    <mergeCell ref="E18:E20"/>
    <mergeCell ref="F18:F20"/>
    <mergeCell ref="D15:D17"/>
    <mergeCell ref="E15:E17"/>
    <mergeCell ref="F15:F17"/>
    <mergeCell ref="G15:G17"/>
    <mergeCell ref="H15:H17"/>
    <mergeCell ref="H2:J2"/>
    <mergeCell ref="H3:J3"/>
    <mergeCell ref="B5:J5"/>
    <mergeCell ref="B6:J6"/>
    <mergeCell ref="B7:J7"/>
    <mergeCell ref="B166:C166"/>
    <mergeCell ref="B169:D169"/>
    <mergeCell ref="E169:J169"/>
    <mergeCell ref="B177:C177"/>
    <mergeCell ref="B8:J8"/>
    <mergeCell ref="E10:J10"/>
    <mergeCell ref="B10:D10"/>
    <mergeCell ref="B12:B14"/>
    <mergeCell ref="C12:C14"/>
    <mergeCell ref="D12:D14"/>
    <mergeCell ref="E12:E14"/>
    <mergeCell ref="F12:F14"/>
    <mergeCell ref="G12:G14"/>
    <mergeCell ref="H12:H14"/>
    <mergeCell ref="B15:B17"/>
    <mergeCell ref="C15:C17"/>
    <mergeCell ref="B77:B79"/>
    <mergeCell ref="C77:C79"/>
    <mergeCell ref="D77:D79"/>
    <mergeCell ref="E77:E79"/>
    <mergeCell ref="F77:F79"/>
    <mergeCell ref="G77:G79"/>
    <mergeCell ref="H77:H79"/>
    <mergeCell ref="B80:B82"/>
    <mergeCell ref="C80:C82"/>
    <mergeCell ref="D80:D82"/>
    <mergeCell ref="E80:E82"/>
    <mergeCell ref="F80:F82"/>
    <mergeCell ref="G80:G82"/>
    <mergeCell ref="H80:H82"/>
    <mergeCell ref="B83:B85"/>
    <mergeCell ref="C83:C85"/>
    <mergeCell ref="D83:D85"/>
    <mergeCell ref="E83:E85"/>
    <mergeCell ref="F83:F85"/>
    <mergeCell ref="G83:G85"/>
    <mergeCell ref="H83:H85"/>
    <mergeCell ref="B86:B88"/>
    <mergeCell ref="C86:C88"/>
    <mergeCell ref="D86:D88"/>
    <mergeCell ref="E86:E88"/>
    <mergeCell ref="F86:F88"/>
    <mergeCell ref="G86:G88"/>
    <mergeCell ref="H86:H88"/>
    <mergeCell ref="B89:B91"/>
    <mergeCell ref="C89:C91"/>
    <mergeCell ref="D89:D91"/>
    <mergeCell ref="E89:E91"/>
    <mergeCell ref="F89:F91"/>
    <mergeCell ref="G89:G91"/>
    <mergeCell ref="H89:H91"/>
    <mergeCell ref="B92:B94"/>
    <mergeCell ref="C92:C94"/>
    <mergeCell ref="D92:D94"/>
    <mergeCell ref="E92:E94"/>
    <mergeCell ref="F92:F94"/>
    <mergeCell ref="G92:G94"/>
    <mergeCell ref="H92:H94"/>
    <mergeCell ref="B95:B97"/>
    <mergeCell ref="C95:C97"/>
    <mergeCell ref="D95:D97"/>
    <mergeCell ref="E95:E97"/>
    <mergeCell ref="F95:F97"/>
    <mergeCell ref="G95:G97"/>
    <mergeCell ref="H95:H97"/>
    <mergeCell ref="B98:B100"/>
    <mergeCell ref="C98:C100"/>
    <mergeCell ref="D98:D100"/>
    <mergeCell ref="E98:E100"/>
    <mergeCell ref="F98:F100"/>
    <mergeCell ref="G98:G100"/>
    <mergeCell ref="H98:H100"/>
    <mergeCell ref="B101:B104"/>
    <mergeCell ref="C101:C104"/>
    <mergeCell ref="D101:D104"/>
    <mergeCell ref="E101:E104"/>
    <mergeCell ref="F101:F104"/>
    <mergeCell ref="G101:G104"/>
    <mergeCell ref="H101:H104"/>
    <mergeCell ref="B105:B107"/>
    <mergeCell ref="C105:C107"/>
    <mergeCell ref="D105:D107"/>
    <mergeCell ref="E105:E107"/>
    <mergeCell ref="F105:F107"/>
    <mergeCell ref="G105:G107"/>
    <mergeCell ref="H105:H107"/>
    <mergeCell ref="B108:B110"/>
    <mergeCell ref="C108:C110"/>
    <mergeCell ref="D108:D110"/>
    <mergeCell ref="E108:E110"/>
    <mergeCell ref="F108:F110"/>
    <mergeCell ref="G108:G110"/>
    <mergeCell ref="H108:H110"/>
    <mergeCell ref="B111:B113"/>
    <mergeCell ref="C111:C113"/>
    <mergeCell ref="D111:D113"/>
    <mergeCell ref="E111:E113"/>
    <mergeCell ref="F111:F113"/>
    <mergeCell ref="G111:G113"/>
    <mergeCell ref="H111:H113"/>
    <mergeCell ref="B114:B116"/>
    <mergeCell ref="C114:C116"/>
    <mergeCell ref="D114:D116"/>
    <mergeCell ref="E114:E116"/>
    <mergeCell ref="F114:F116"/>
    <mergeCell ref="G114:G116"/>
    <mergeCell ref="H114:H116"/>
    <mergeCell ref="B117:B119"/>
    <mergeCell ref="C117:C119"/>
    <mergeCell ref="D117:D119"/>
    <mergeCell ref="E117:E119"/>
    <mergeCell ref="F117:F119"/>
    <mergeCell ref="G117:G119"/>
    <mergeCell ref="H117:H119"/>
    <mergeCell ref="B120:B122"/>
    <mergeCell ref="C120:C122"/>
    <mergeCell ref="D120:D122"/>
    <mergeCell ref="E120:E122"/>
    <mergeCell ref="F120:F122"/>
    <mergeCell ref="G120:G122"/>
    <mergeCell ref="H120:H122"/>
    <mergeCell ref="B123:B125"/>
    <mergeCell ref="C123:C125"/>
    <mergeCell ref="D123:D125"/>
    <mergeCell ref="E123:E125"/>
    <mergeCell ref="F123:F125"/>
    <mergeCell ref="G123:G125"/>
    <mergeCell ref="H123:H125"/>
    <mergeCell ref="B126:B128"/>
    <mergeCell ref="C126:C128"/>
    <mergeCell ref="D126:D128"/>
    <mergeCell ref="E126:E128"/>
    <mergeCell ref="F126:F128"/>
    <mergeCell ref="G126:G128"/>
    <mergeCell ref="H126:H128"/>
    <mergeCell ref="B129:B131"/>
    <mergeCell ref="C129:C131"/>
    <mergeCell ref="D129:D131"/>
    <mergeCell ref="E129:E131"/>
    <mergeCell ref="F129:F131"/>
    <mergeCell ref="G129:G131"/>
    <mergeCell ref="H129:H131"/>
    <mergeCell ref="B132:B134"/>
    <mergeCell ref="C132:C134"/>
    <mergeCell ref="D132:D134"/>
    <mergeCell ref="E132:E134"/>
    <mergeCell ref="F132:F134"/>
    <mergeCell ref="G132:G134"/>
    <mergeCell ref="H132:H134"/>
    <mergeCell ref="G142:G144"/>
    <mergeCell ref="H142:H144"/>
    <mergeCell ref="B135:B138"/>
    <mergeCell ref="C135:C138"/>
    <mergeCell ref="D135:D138"/>
    <mergeCell ref="E135:E138"/>
    <mergeCell ref="F135:F138"/>
    <mergeCell ref="G135:G138"/>
    <mergeCell ref="H135:H138"/>
    <mergeCell ref="B139:B141"/>
    <mergeCell ref="C139:C141"/>
    <mergeCell ref="D139:D141"/>
    <mergeCell ref="E139:E141"/>
    <mergeCell ref="F139:F141"/>
    <mergeCell ref="G139:G141"/>
    <mergeCell ref="H139:H141"/>
    <mergeCell ref="C154:C155"/>
    <mergeCell ref="D154:D155"/>
    <mergeCell ref="E154:E155"/>
    <mergeCell ref="F154:F155"/>
    <mergeCell ref="B142:B144"/>
    <mergeCell ref="C142:C144"/>
    <mergeCell ref="D142:D144"/>
    <mergeCell ref="E142:E144"/>
    <mergeCell ref="F142:F144"/>
    <mergeCell ref="G154:G155"/>
    <mergeCell ref="H154:H155"/>
    <mergeCell ref="G148:G150"/>
    <mergeCell ref="C145:C147"/>
    <mergeCell ref="B148:B150"/>
    <mergeCell ref="C148:C150"/>
    <mergeCell ref="D148:D150"/>
    <mergeCell ref="E148:E150"/>
    <mergeCell ref="F148:F150"/>
    <mergeCell ref="H148:H150"/>
    <mergeCell ref="B145:B147"/>
    <mergeCell ref="D145:D147"/>
    <mergeCell ref="E145:E147"/>
    <mergeCell ref="F145:F147"/>
    <mergeCell ref="G145:G147"/>
    <mergeCell ref="H145:H147"/>
    <mergeCell ref="B151:B153"/>
    <mergeCell ref="B154:B155"/>
    <mergeCell ref="C151:C153"/>
    <mergeCell ref="D151:D153"/>
    <mergeCell ref="E151:E153"/>
    <mergeCell ref="F151:F153"/>
    <mergeCell ref="G151:G153"/>
    <mergeCell ref="H151:H153"/>
  </mergeCells>
  <phoneticPr fontId="25" type="noConversion"/>
  <pageMargins left="0.7" right="0.7" top="0.75" bottom="0.75" header="0" footer="0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Olesia Slichuk</dc:creator>
  <cp:lastModifiedBy>Владимир Бобылев</cp:lastModifiedBy>
  <cp:lastPrinted>2021-01-13T10:43:17Z</cp:lastPrinted>
  <dcterms:created xsi:type="dcterms:W3CDTF">2021-03-25T09:31:28Z</dcterms:created>
  <dcterms:modified xsi:type="dcterms:W3CDTF">2021-03-25T09:31:59Z</dcterms:modified>
</cp:coreProperties>
</file>