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iliiapitel/Desktop/"/>
    </mc:Choice>
  </mc:AlternateContent>
  <xr:revisionPtr revIDLastSave="0" documentId="8_{3997C14C-DD97-884A-9801-DE8A4ECC8022}" xr6:coauthVersionLast="36" xr6:coauthVersionMax="36" xr10:uidLastSave="{00000000-0000-0000-0000-000000000000}"/>
  <bookViews>
    <workbookView xWindow="0" yWindow="460" windowWidth="25260" windowHeight="14520" tabRatio="169" xr2:uid="{00000000-000D-0000-FFFF-FFFF00000000}"/>
  </bookViews>
  <sheets>
    <sheet name="Звіт" sheetId="1" r:id="rId1"/>
    <sheet name="Реєстр" sheetId="2" r:id="rId2"/>
  </sheets>
  <definedNames>
    <definedName name="_xlnm._FilterDatabase" localSheetId="0">Звіт!$A$19:$T$19</definedName>
    <definedName name="_FilterDatabase_0" localSheetId="0">Звіт!$A$19:$T$19</definedName>
    <definedName name="_FilterDatabase_0_0" localSheetId="0">Звіт!$A$19:$T$19</definedName>
    <definedName name="_FilterDatabase_0_0_0" localSheetId="0">Звіт!$A$19:$T$19</definedName>
  </definedNames>
  <calcPr calcId="191029" iterateDelta="1E-4"/>
  <fileRecoveryPr repairLoad="1"/>
</workbook>
</file>

<file path=xl/calcChain.xml><?xml version="1.0" encoding="utf-8"?>
<calcChain xmlns="http://schemas.openxmlformats.org/spreadsheetml/2006/main">
  <c r="H114" i="2" l="1"/>
  <c r="G114" i="2"/>
  <c r="F114" i="2"/>
  <c r="E114" i="2"/>
  <c r="D114" i="2"/>
  <c r="I77" i="2"/>
  <c r="I75" i="2"/>
  <c r="I74" i="2"/>
  <c r="I73" i="2"/>
  <c r="I61" i="2"/>
  <c r="I60" i="2"/>
  <c r="I58" i="2"/>
  <c r="I114" i="2" s="1"/>
  <c r="I57" i="2"/>
  <c r="I24" i="2"/>
  <c r="F24" i="2"/>
  <c r="F116" i="2" s="1"/>
  <c r="D24" i="2"/>
  <c r="D116" i="2" s="1"/>
  <c r="P122" i="1"/>
  <c r="M122" i="1"/>
  <c r="J122" i="1"/>
  <c r="G122" i="1"/>
  <c r="R121" i="1"/>
  <c r="R122" i="1" s="1"/>
  <c r="Q121" i="1"/>
  <c r="P121" i="1"/>
  <c r="M121" i="1"/>
  <c r="J119" i="1"/>
  <c r="G119" i="1"/>
  <c r="R118" i="1"/>
  <c r="Q118" i="1"/>
  <c r="P118" i="1"/>
  <c r="M118" i="1"/>
  <c r="R117" i="1"/>
  <c r="R119" i="1" s="1"/>
  <c r="Q117" i="1"/>
  <c r="P117" i="1"/>
  <c r="M117" i="1"/>
  <c r="S116" i="1"/>
  <c r="R116" i="1"/>
  <c r="P116" i="1"/>
  <c r="P119" i="1" s="1"/>
  <c r="M116" i="1"/>
  <c r="Q116" i="1" s="1"/>
  <c r="Q119" i="1" s="1"/>
  <c r="R113" i="1"/>
  <c r="P113" i="1"/>
  <c r="M113" i="1"/>
  <c r="M114" i="1" s="1"/>
  <c r="J113" i="1"/>
  <c r="G113" i="1"/>
  <c r="Q113" i="1" s="1"/>
  <c r="S113" i="1" s="1"/>
  <c r="P112" i="1"/>
  <c r="M112" i="1"/>
  <c r="J112" i="1"/>
  <c r="R112" i="1" s="1"/>
  <c r="G112" i="1"/>
  <c r="Q112" i="1" s="1"/>
  <c r="S112" i="1" s="1"/>
  <c r="P111" i="1"/>
  <c r="P114" i="1" s="1"/>
  <c r="M111" i="1"/>
  <c r="J111" i="1"/>
  <c r="G111" i="1"/>
  <c r="G114" i="1" s="1"/>
  <c r="R108" i="1"/>
  <c r="P108" i="1"/>
  <c r="M108" i="1"/>
  <c r="M109" i="1" s="1"/>
  <c r="J108" i="1"/>
  <c r="G108" i="1"/>
  <c r="Q108" i="1" s="1"/>
  <c r="S108" i="1" s="1"/>
  <c r="P107" i="1"/>
  <c r="M107" i="1"/>
  <c r="J107" i="1"/>
  <c r="R107" i="1" s="1"/>
  <c r="G107" i="1"/>
  <c r="Q107" i="1" s="1"/>
  <c r="S107" i="1" s="1"/>
  <c r="P106" i="1"/>
  <c r="P109" i="1" s="1"/>
  <c r="M106" i="1"/>
  <c r="J106" i="1"/>
  <c r="G106" i="1"/>
  <c r="G109" i="1" s="1"/>
  <c r="R103" i="1"/>
  <c r="P103" i="1"/>
  <c r="J103" i="1"/>
  <c r="G103" i="1"/>
  <c r="Q103" i="1" s="1"/>
  <c r="S103" i="1" s="1"/>
  <c r="P102" i="1"/>
  <c r="M102" i="1"/>
  <c r="J102" i="1"/>
  <c r="R102" i="1" s="1"/>
  <c r="G102" i="1"/>
  <c r="Q102" i="1" s="1"/>
  <c r="S102" i="1" s="1"/>
  <c r="P101" i="1"/>
  <c r="M101" i="1"/>
  <c r="J101" i="1"/>
  <c r="R101" i="1" s="1"/>
  <c r="G101" i="1"/>
  <c r="R100" i="1"/>
  <c r="P100" i="1"/>
  <c r="J100" i="1"/>
  <c r="G100" i="1"/>
  <c r="Q100" i="1" s="1"/>
  <c r="S100" i="1" s="1"/>
  <c r="Q99" i="1"/>
  <c r="P99" i="1"/>
  <c r="R99" i="1" s="1"/>
  <c r="J99" i="1"/>
  <c r="G99" i="1"/>
  <c r="R98" i="1"/>
  <c r="P98" i="1"/>
  <c r="J98" i="1"/>
  <c r="G98" i="1"/>
  <c r="Q98" i="1" s="1"/>
  <c r="S98" i="1" s="1"/>
  <c r="Q97" i="1"/>
  <c r="S97" i="1" s="1"/>
  <c r="P97" i="1"/>
  <c r="R97" i="1" s="1"/>
  <c r="J97" i="1"/>
  <c r="G97" i="1"/>
  <c r="P96" i="1"/>
  <c r="J96" i="1"/>
  <c r="R96" i="1" s="1"/>
  <c r="G96" i="1"/>
  <c r="Q96" i="1" s="1"/>
  <c r="S96" i="1" s="1"/>
  <c r="Q95" i="1"/>
  <c r="S95" i="1" s="1"/>
  <c r="P95" i="1"/>
  <c r="R95" i="1" s="1"/>
  <c r="J95" i="1"/>
  <c r="G95" i="1"/>
  <c r="P94" i="1"/>
  <c r="J94" i="1"/>
  <c r="R94" i="1" s="1"/>
  <c r="G94" i="1"/>
  <c r="Q94" i="1" s="1"/>
  <c r="S94" i="1" s="1"/>
  <c r="P93" i="1"/>
  <c r="M93" i="1"/>
  <c r="J93" i="1"/>
  <c r="G93" i="1"/>
  <c r="Q93" i="1" s="1"/>
  <c r="P92" i="1"/>
  <c r="P104" i="1" s="1"/>
  <c r="M92" i="1"/>
  <c r="J92" i="1"/>
  <c r="G92" i="1"/>
  <c r="Q92" i="1" s="1"/>
  <c r="P91" i="1"/>
  <c r="M91" i="1"/>
  <c r="M104" i="1" s="1"/>
  <c r="J91" i="1"/>
  <c r="R91" i="1" s="1"/>
  <c r="G91" i="1"/>
  <c r="P90" i="1"/>
  <c r="M90" i="1"/>
  <c r="J90" i="1"/>
  <c r="G90" i="1"/>
  <c r="P87" i="1"/>
  <c r="M87" i="1"/>
  <c r="J87" i="1"/>
  <c r="G87" i="1"/>
  <c r="Q87" i="1" s="1"/>
  <c r="P86" i="1"/>
  <c r="M86" i="1"/>
  <c r="J86" i="1"/>
  <c r="R86" i="1" s="1"/>
  <c r="G86" i="1"/>
  <c r="P85" i="1"/>
  <c r="M85" i="1"/>
  <c r="J85" i="1"/>
  <c r="R85" i="1" s="1"/>
  <c r="G85" i="1"/>
  <c r="Q85" i="1" s="1"/>
  <c r="S85" i="1" s="1"/>
  <c r="P84" i="1"/>
  <c r="M84" i="1"/>
  <c r="J84" i="1"/>
  <c r="R84" i="1" s="1"/>
  <c r="G84" i="1"/>
  <c r="Q84" i="1" s="1"/>
  <c r="S84" i="1" s="1"/>
  <c r="P83" i="1"/>
  <c r="M83" i="1"/>
  <c r="J83" i="1"/>
  <c r="R83" i="1" s="1"/>
  <c r="G83" i="1"/>
  <c r="R82" i="1"/>
  <c r="P82" i="1"/>
  <c r="M82" i="1"/>
  <c r="J82" i="1"/>
  <c r="G82" i="1"/>
  <c r="Q82" i="1" s="1"/>
  <c r="S82" i="1" s="1"/>
  <c r="P81" i="1"/>
  <c r="M81" i="1"/>
  <c r="J81" i="1"/>
  <c r="R81" i="1" s="1"/>
  <c r="G81" i="1"/>
  <c r="Q81" i="1" s="1"/>
  <c r="S81" i="1" s="1"/>
  <c r="P80" i="1"/>
  <c r="M80" i="1"/>
  <c r="J80" i="1"/>
  <c r="G80" i="1"/>
  <c r="Q80" i="1" s="1"/>
  <c r="P79" i="1"/>
  <c r="M79" i="1"/>
  <c r="J79" i="1"/>
  <c r="G79" i="1"/>
  <c r="Q79" i="1" s="1"/>
  <c r="P78" i="1"/>
  <c r="M78" i="1"/>
  <c r="J78" i="1"/>
  <c r="R78" i="1" s="1"/>
  <c r="G78" i="1"/>
  <c r="P77" i="1"/>
  <c r="M77" i="1"/>
  <c r="J77" i="1"/>
  <c r="R77" i="1" s="1"/>
  <c r="G77" i="1"/>
  <c r="Q77" i="1" s="1"/>
  <c r="S77" i="1" s="1"/>
  <c r="P76" i="1"/>
  <c r="M76" i="1"/>
  <c r="J76" i="1"/>
  <c r="R76" i="1" s="1"/>
  <c r="G76" i="1"/>
  <c r="Q76" i="1" s="1"/>
  <c r="S76" i="1" s="1"/>
  <c r="P75" i="1"/>
  <c r="P88" i="1" s="1"/>
  <c r="M75" i="1"/>
  <c r="J75" i="1"/>
  <c r="R75" i="1" s="1"/>
  <c r="G75" i="1"/>
  <c r="R74" i="1"/>
  <c r="P74" i="1"/>
  <c r="M74" i="1"/>
  <c r="J74" i="1"/>
  <c r="G74" i="1"/>
  <c r="Q74" i="1" s="1"/>
  <c r="S74" i="1" s="1"/>
  <c r="P73" i="1"/>
  <c r="M73" i="1"/>
  <c r="M88" i="1" s="1"/>
  <c r="J73" i="1"/>
  <c r="J88" i="1" s="1"/>
  <c r="G73" i="1"/>
  <c r="Q73" i="1" s="1"/>
  <c r="G71" i="1"/>
  <c r="P70" i="1"/>
  <c r="M70" i="1"/>
  <c r="J70" i="1"/>
  <c r="R70" i="1" s="1"/>
  <c r="G70" i="1"/>
  <c r="R69" i="1"/>
  <c r="P69" i="1"/>
  <c r="M69" i="1"/>
  <c r="J69" i="1"/>
  <c r="G69" i="1"/>
  <c r="Q69" i="1" s="1"/>
  <c r="S69" i="1" s="1"/>
  <c r="P68" i="1"/>
  <c r="M68" i="1"/>
  <c r="J68" i="1"/>
  <c r="R68" i="1" s="1"/>
  <c r="G68" i="1"/>
  <c r="Q68" i="1" s="1"/>
  <c r="S68" i="1" s="1"/>
  <c r="P67" i="1"/>
  <c r="P71" i="1" s="1"/>
  <c r="M67" i="1"/>
  <c r="M71" i="1" s="1"/>
  <c r="J67" i="1"/>
  <c r="G67" i="1"/>
  <c r="Q67" i="1" s="1"/>
  <c r="P65" i="1"/>
  <c r="R64" i="1"/>
  <c r="P64" i="1"/>
  <c r="M64" i="1"/>
  <c r="M65" i="1" s="1"/>
  <c r="J64" i="1"/>
  <c r="G64" i="1"/>
  <c r="Q64" i="1" s="1"/>
  <c r="S64" i="1" s="1"/>
  <c r="P63" i="1"/>
  <c r="M63" i="1"/>
  <c r="J63" i="1"/>
  <c r="R63" i="1" s="1"/>
  <c r="G63" i="1"/>
  <c r="Q63" i="1" s="1"/>
  <c r="P62" i="1"/>
  <c r="M62" i="1"/>
  <c r="J62" i="1"/>
  <c r="G62" i="1"/>
  <c r="J59" i="1"/>
  <c r="G59" i="1"/>
  <c r="S58" i="1"/>
  <c r="P58" i="1"/>
  <c r="R58" i="1" s="1"/>
  <c r="M58" i="1"/>
  <c r="Q58" i="1" s="1"/>
  <c r="G58" i="1"/>
  <c r="R57" i="1"/>
  <c r="P57" i="1"/>
  <c r="M57" i="1"/>
  <c r="G57" i="1"/>
  <c r="Q57" i="1" s="1"/>
  <c r="P56" i="1"/>
  <c r="M56" i="1"/>
  <c r="J56" i="1"/>
  <c r="J60" i="1" s="1"/>
  <c r="G56" i="1"/>
  <c r="R53" i="1"/>
  <c r="Q53" i="1"/>
  <c r="S53" i="1" s="1"/>
  <c r="P53" i="1"/>
  <c r="M53" i="1"/>
  <c r="R52" i="1"/>
  <c r="P52" i="1"/>
  <c r="M52" i="1"/>
  <c r="Q52" i="1" s="1"/>
  <c r="S52" i="1" s="1"/>
  <c r="P51" i="1"/>
  <c r="R51" i="1" s="1"/>
  <c r="R50" i="1" s="1"/>
  <c r="M51" i="1"/>
  <c r="R49" i="1"/>
  <c r="Q49" i="1"/>
  <c r="S49" i="1" s="1"/>
  <c r="P49" i="1"/>
  <c r="M49" i="1"/>
  <c r="R48" i="1"/>
  <c r="S48" i="1" s="1"/>
  <c r="Q48" i="1"/>
  <c r="P48" i="1"/>
  <c r="R47" i="1"/>
  <c r="S47" i="1" s="1"/>
  <c r="Q47" i="1"/>
  <c r="P47" i="1"/>
  <c r="R46" i="1"/>
  <c r="S46" i="1" s="1"/>
  <c r="P46" i="1"/>
  <c r="M46" i="1"/>
  <c r="Q46" i="1" s="1"/>
  <c r="P45" i="1"/>
  <c r="M45" i="1"/>
  <c r="R43" i="1"/>
  <c r="P43" i="1"/>
  <c r="M43" i="1"/>
  <c r="J43" i="1"/>
  <c r="G43" i="1"/>
  <c r="Q43" i="1" s="1"/>
  <c r="S43" i="1" s="1"/>
  <c r="P42" i="1"/>
  <c r="M42" i="1"/>
  <c r="J42" i="1"/>
  <c r="G42" i="1"/>
  <c r="Q42" i="1" s="1"/>
  <c r="P41" i="1"/>
  <c r="M41" i="1"/>
  <c r="J41" i="1"/>
  <c r="G41" i="1"/>
  <c r="Q41" i="1" s="1"/>
  <c r="P40" i="1"/>
  <c r="M40" i="1"/>
  <c r="J40" i="1"/>
  <c r="R40" i="1" s="1"/>
  <c r="G40" i="1"/>
  <c r="P39" i="1"/>
  <c r="M39" i="1"/>
  <c r="J39" i="1"/>
  <c r="R39" i="1" s="1"/>
  <c r="G39" i="1"/>
  <c r="Q39" i="1" s="1"/>
  <c r="S39" i="1" s="1"/>
  <c r="P38" i="1"/>
  <c r="M38" i="1"/>
  <c r="J38" i="1"/>
  <c r="R38" i="1" s="1"/>
  <c r="G38" i="1"/>
  <c r="Q38" i="1" s="1"/>
  <c r="S38" i="1" s="1"/>
  <c r="J37" i="1"/>
  <c r="R37" i="1" s="1"/>
  <c r="G37" i="1"/>
  <c r="Q37" i="1" s="1"/>
  <c r="S37" i="1" s="1"/>
  <c r="P36" i="1"/>
  <c r="M36" i="1"/>
  <c r="J36" i="1"/>
  <c r="R36" i="1" s="1"/>
  <c r="G36" i="1"/>
  <c r="Q36" i="1" s="1"/>
  <c r="S36" i="1" s="1"/>
  <c r="P35" i="1"/>
  <c r="M35" i="1"/>
  <c r="J35" i="1"/>
  <c r="R35" i="1" s="1"/>
  <c r="G35" i="1"/>
  <c r="R34" i="1"/>
  <c r="P34" i="1"/>
  <c r="M34" i="1"/>
  <c r="J34" i="1"/>
  <c r="G34" i="1"/>
  <c r="Q34" i="1" s="1"/>
  <c r="S34" i="1" s="1"/>
  <c r="R33" i="1"/>
  <c r="Q33" i="1"/>
  <c r="J33" i="1"/>
  <c r="G33" i="1"/>
  <c r="P32" i="1"/>
  <c r="M32" i="1"/>
  <c r="J32" i="1"/>
  <c r="R32" i="1" s="1"/>
  <c r="G32" i="1"/>
  <c r="P31" i="1"/>
  <c r="M31" i="1"/>
  <c r="J31" i="1"/>
  <c r="R31" i="1" s="1"/>
  <c r="G31" i="1"/>
  <c r="Q31" i="1" s="1"/>
  <c r="S31" i="1" s="1"/>
  <c r="R30" i="1"/>
  <c r="P30" i="1"/>
  <c r="M30" i="1"/>
  <c r="J30" i="1"/>
  <c r="G30" i="1"/>
  <c r="Q30" i="1" s="1"/>
  <c r="S30" i="1" s="1"/>
  <c r="P29" i="1"/>
  <c r="P26" i="1" s="1"/>
  <c r="M29" i="1"/>
  <c r="J29" i="1"/>
  <c r="G29" i="1"/>
  <c r="Q29" i="1" s="1"/>
  <c r="P28" i="1"/>
  <c r="M28" i="1"/>
  <c r="J28" i="1"/>
  <c r="R28" i="1" s="1"/>
  <c r="G28" i="1"/>
  <c r="P27" i="1"/>
  <c r="M27" i="1"/>
  <c r="J27" i="1"/>
  <c r="R27" i="1" s="1"/>
  <c r="G27" i="1"/>
  <c r="Q22" i="1"/>
  <c r="P22" i="1"/>
  <c r="M22" i="1"/>
  <c r="J22" i="1"/>
  <c r="G22" i="1"/>
  <c r="S21" i="1"/>
  <c r="S22" i="1" s="1"/>
  <c r="R21" i="1"/>
  <c r="R22" i="1" s="1"/>
  <c r="Q21" i="1"/>
  <c r="S73" i="1" l="1"/>
  <c r="M50" i="1"/>
  <c r="Q51" i="1"/>
  <c r="J26" i="1"/>
  <c r="J54" i="1" s="1"/>
  <c r="S67" i="1"/>
  <c r="S87" i="1"/>
  <c r="S92" i="1"/>
  <c r="S93" i="1"/>
  <c r="S42" i="1"/>
  <c r="S119" i="1"/>
  <c r="G26" i="1"/>
  <c r="G54" i="1" s="1"/>
  <c r="G123" i="1" s="1"/>
  <c r="G125" i="1" s="1"/>
  <c r="Q27" i="1"/>
  <c r="R45" i="1"/>
  <c r="R44" i="1" s="1"/>
  <c r="P44" i="1"/>
  <c r="N59" i="1" s="1"/>
  <c r="P59" i="1" s="1"/>
  <c r="S57" i="1"/>
  <c r="S63" i="1"/>
  <c r="R73" i="1"/>
  <c r="G104" i="1"/>
  <c r="Q90" i="1"/>
  <c r="S99" i="1"/>
  <c r="Q106" i="1"/>
  <c r="Q111" i="1"/>
  <c r="M26" i="1"/>
  <c r="R29" i="1"/>
  <c r="R26" i="1" s="1"/>
  <c r="R54" i="1" s="1"/>
  <c r="R41" i="1"/>
  <c r="S41" i="1" s="1"/>
  <c r="P50" i="1"/>
  <c r="G65" i="1"/>
  <c r="Q62" i="1"/>
  <c r="R79" i="1"/>
  <c r="S79" i="1" s="1"/>
  <c r="R87" i="1"/>
  <c r="G88" i="1"/>
  <c r="J104" i="1"/>
  <c r="R90" i="1"/>
  <c r="R104" i="1" s="1"/>
  <c r="R92" i="1"/>
  <c r="J109" i="1"/>
  <c r="J114" i="1"/>
  <c r="Q122" i="1"/>
  <c r="S121" i="1"/>
  <c r="S122" i="1" s="1"/>
  <c r="I116" i="2"/>
  <c r="Q28" i="1"/>
  <c r="S28" i="1" s="1"/>
  <c r="Q32" i="1"/>
  <c r="S32" i="1" s="1"/>
  <c r="S33" i="1"/>
  <c r="Q35" i="1"/>
  <c r="S35" i="1" s="1"/>
  <c r="Q40" i="1"/>
  <c r="S40" i="1" s="1"/>
  <c r="R42" i="1"/>
  <c r="M44" i="1"/>
  <c r="K59" i="1" s="1"/>
  <c r="M59" i="1" s="1"/>
  <c r="M60" i="1" s="1"/>
  <c r="Q45" i="1"/>
  <c r="G60" i="1"/>
  <c r="J65" i="1"/>
  <c r="J71" i="1"/>
  <c r="Q70" i="1"/>
  <c r="S70" i="1" s="1"/>
  <c r="Q75" i="1"/>
  <c r="S75" i="1" s="1"/>
  <c r="Q78" i="1"/>
  <c r="S78" i="1" s="1"/>
  <c r="R80" i="1"/>
  <c r="S80" i="1" s="1"/>
  <c r="Q83" i="1"/>
  <c r="S83" i="1" s="1"/>
  <c r="Q86" i="1"/>
  <c r="S86" i="1" s="1"/>
  <c r="Q91" i="1"/>
  <c r="S91" i="1" s="1"/>
  <c r="R93" i="1"/>
  <c r="Q101" i="1"/>
  <c r="S101" i="1" s="1"/>
  <c r="S118" i="1"/>
  <c r="M119" i="1"/>
  <c r="Q56" i="1"/>
  <c r="R62" i="1"/>
  <c r="R65" i="1" s="1"/>
  <c r="R67" i="1"/>
  <c r="R71" i="1" s="1"/>
  <c r="R106" i="1"/>
  <c r="R109" i="1" s="1"/>
  <c r="R111" i="1"/>
  <c r="R114" i="1" s="1"/>
  <c r="R56" i="1"/>
  <c r="S45" i="1" l="1"/>
  <c r="S44" i="1" s="1"/>
  <c r="Q44" i="1"/>
  <c r="S71" i="1"/>
  <c r="Q88" i="1"/>
  <c r="R59" i="1"/>
  <c r="R60" i="1" s="1"/>
  <c r="R123" i="1" s="1"/>
  <c r="R125" i="1" s="1"/>
  <c r="P60" i="1"/>
  <c r="S29" i="1"/>
  <c r="S88" i="1"/>
  <c r="R88" i="1"/>
  <c r="P54" i="1"/>
  <c r="P123" i="1" s="1"/>
  <c r="P125" i="1" s="1"/>
  <c r="S111" i="1"/>
  <c r="S114" i="1" s="1"/>
  <c r="Q114" i="1"/>
  <c r="Q60" i="1"/>
  <c r="S56" i="1"/>
  <c r="S62" i="1"/>
  <c r="S65" i="1" s="1"/>
  <c r="Q65" i="1"/>
  <c r="S106" i="1"/>
  <c r="S109" i="1" s="1"/>
  <c r="Q109" i="1"/>
  <c r="Q59" i="1"/>
  <c r="J123" i="1"/>
  <c r="J125" i="1" s="1"/>
  <c r="M54" i="1"/>
  <c r="M123" i="1" s="1"/>
  <c r="M125" i="1" s="1"/>
  <c r="Q104" i="1"/>
  <c r="S90" i="1"/>
  <c r="S104" i="1" s="1"/>
  <c r="S27" i="1"/>
  <c r="S26" i="1" s="1"/>
  <c r="Q26" i="1"/>
  <c r="Q71" i="1"/>
  <c r="Q50" i="1"/>
  <c r="S51" i="1"/>
  <c r="S50" i="1" s="1"/>
  <c r="Q54" i="1" l="1"/>
  <c r="Q123" i="1" s="1"/>
  <c r="Q125" i="1" s="1"/>
  <c r="S54" i="1"/>
  <c r="S59" i="1"/>
  <c r="S60" i="1" s="1"/>
  <c r="S123" i="1" l="1"/>
  <c r="S125" i="1" s="1"/>
</calcChain>
</file>

<file path=xl/sharedStrings.xml><?xml version="1.0" encoding="utf-8"?>
<sst xmlns="http://schemas.openxmlformats.org/spreadsheetml/2006/main" count="817" uniqueCount="447">
  <si>
    <r>
      <t>Додаток № _</t>
    </r>
    <r>
      <rPr>
        <u/>
        <sz val="11"/>
        <color rgb="FF000000"/>
        <rFont val="Calibri"/>
        <family val="2"/>
        <charset val="204"/>
      </rPr>
      <t>4</t>
    </r>
    <r>
      <rPr>
        <sz val="11"/>
        <color rgb="FF000000"/>
        <rFont val="Calibri"/>
        <family val="2"/>
        <charset val="204"/>
      </rPr>
      <t>_</t>
    </r>
  </si>
  <si>
    <t>до Договору про надання гранту інституційної підтримки</t>
  </si>
  <si>
    <r>
      <t>№</t>
    </r>
    <r>
      <rPr>
        <u/>
        <sz val="11"/>
        <color rgb="FF000000"/>
        <rFont val="Calibri"/>
        <family val="2"/>
        <charset val="204"/>
      </rPr>
      <t xml:space="preserve"> 3INST11-06334</t>
    </r>
    <r>
      <rPr>
        <sz val="11"/>
        <color rgb="FF000000"/>
        <rFont val="Calibri"/>
        <family val="2"/>
        <charset val="204"/>
      </rPr>
      <t xml:space="preserve"> від "</t>
    </r>
    <r>
      <rPr>
        <u/>
        <sz val="11"/>
        <color rgb="FF000000"/>
        <rFont val="Calibri"/>
        <family val="2"/>
        <charset val="204"/>
      </rPr>
      <t xml:space="preserve"> 27"жовтня 2020 року</t>
    </r>
  </si>
  <si>
    <t>ЗВІТ</t>
  </si>
  <si>
    <t>про надходження та використання коштів для реалізації проєкту інституційної підтримки</t>
  </si>
  <si>
    <t>Розділ: 
Стаття: 
Пункт:</t>
  </si>
  <si>
    <t>№</t>
  </si>
  <si>
    <t>Найменування витрат</t>
  </si>
  <si>
    <t>Одиниця 
виміру</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</si>
  <si>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</si>
  <si>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</si>
  <si>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гранту за рахунок інституційної підтримки УКФ
(заплановані витрати)
 до 31.12.2020 року включно</t>
  </si>
  <si>
    <t>Фактичні витрати гранту за рахунок інституційної підтримки УКФ
(заплановані витрати)
 до 31.12.2020 року включно</t>
  </si>
  <si>
    <t>Загальна сума витрат гранту 
інституційної підтримки УКФ</t>
  </si>
  <si>
    <t>ПРИМІТКИ</t>
  </si>
  <si>
    <t>Кількість/
Період</t>
  </si>
  <si>
    <t>Вартість за
одиницю, 
грн</t>
  </si>
  <si>
    <t>Загальна сума, 
грн (=4*5)</t>
  </si>
  <si>
    <t>Загальна сума, 
грн (=5*6)</t>
  </si>
  <si>
    <t>Загальна сума, 
грн (=8*9)</t>
  </si>
  <si>
    <t>Загальна сума, 
грн (=11*12)</t>
  </si>
  <si>
    <t>планова сума, 
грн (=6+10)</t>
  </si>
  <si>
    <t>фактична сума, 
грн (=7+13)</t>
  </si>
  <si>
    <t>різниця, 
грн (=14-15)</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</si>
  <si>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</si>
  <si>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</si>
  <si>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</si>
  <si>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</si>
  <si>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</si>
  <si>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</si>
  <si>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</si>
  <si>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</si>
  <si>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</si>
  <si>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</si>
  <si>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</si>
  <si>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Оплата праці</t>
  </si>
  <si>
    <t>Підстаття:</t>
  </si>
  <si>
    <t>1.1</t>
  </si>
  <si>
    <t>Штатних працівників</t>
  </si>
  <si>
    <t>Пункт</t>
  </si>
  <si>
    <t>1.1.1</t>
  </si>
  <si>
    <t>Щербина Олександр Володимирович, директор (квітень, травень)</t>
  </si>
  <si>
    <t>місяців</t>
  </si>
  <si>
    <t>1.1.2</t>
  </si>
  <si>
    <t>Щербина Олександр Володимирович, директор (червень)</t>
  </si>
  <si>
    <t>1.1.3</t>
  </si>
  <si>
    <t>Щербина Олександр Володимирович, директор (липень)</t>
  </si>
  <si>
    <t>1.1.4</t>
  </si>
  <si>
    <t>Щербина Олександр Володимирович, директор, (серпень)</t>
  </si>
  <si>
    <t>1.1.5</t>
  </si>
  <si>
    <t>Щербина Олександр Володимирович, директор, (вересень)</t>
  </si>
  <si>
    <t>1.1.6</t>
  </si>
  <si>
    <t>Щербина Олександр Володимирович, директор, (жовтень, листопад, грудень)</t>
  </si>
  <si>
    <t>1.1.7</t>
  </si>
  <si>
    <t>Соловйова Світлана Олександрівна, продюсер, 0,5 зп за липень)</t>
  </si>
  <si>
    <t>1.1.8</t>
  </si>
  <si>
    <t>Cоловйова Світлана Олександрівна, продюсер (серпень)</t>
  </si>
  <si>
    <t>1.1.9</t>
  </si>
  <si>
    <t>Cоловйова Світлана Олександрівна, продюсер (вересень)</t>
  </si>
  <si>
    <t>1.1.10</t>
  </si>
  <si>
    <t>Cоловйова Світлана Олександрівна, продюсер (жовтень, листопад, грудень)</t>
  </si>
  <si>
    <t>1.1.11</t>
  </si>
  <si>
    <t>Пругло Нелія Ігорівна, бухгалтер (0,5 зп за липень)</t>
  </si>
  <si>
    <t>1.1.12</t>
  </si>
  <si>
    <t>Пругло Нелія Ігорівна, бухгалтер (серпень)</t>
  </si>
  <si>
    <t>1.1.13</t>
  </si>
  <si>
    <t>Пругло Нелія Ігорівна, бухгалтер (вересень)</t>
  </si>
  <si>
    <t>1.1.14</t>
  </si>
  <si>
    <t>Пругло Нелія Ігорівна, бухгалтер (жовтень, листопад, грудень)</t>
  </si>
  <si>
    <t>1.1.15</t>
  </si>
  <si>
    <t>Пітель Лілія Віталіївна, спеціаліст із залучення інвестицій (жовтень, листопад, грудень)</t>
  </si>
  <si>
    <t>1.1.16</t>
  </si>
  <si>
    <t>Бова Ольга Вікторівна, лінійний продюсер (жовтень, листопад, грудень)</t>
  </si>
  <si>
    <t>1.1.17</t>
  </si>
  <si>
    <t>Ніколайчук - Лайзенс Ірина Вталіївна, офіс менеджер (за сумісництвом) (жовтень, листопад, грудень)</t>
  </si>
  <si>
    <t>1.2</t>
  </si>
  <si>
    <t>За договорами ЦПХ</t>
  </si>
  <si>
    <t>1.2.1</t>
  </si>
  <si>
    <t>Білоусова Пелагія Євгенівна, СММ менеджер (жовтень, листопад, грудень)</t>
  </si>
  <si>
    <t>НЕ ЗАПОВНЮЄТЬСЯ!</t>
  </si>
  <si>
    <t>1.2.2</t>
  </si>
  <si>
    <r>
      <t>Оболенський Олексій Ігорович</t>
    </r>
    <r>
      <rPr>
        <sz val="10"/>
        <color rgb="FF000000"/>
        <rFont val="Arial"/>
        <family val="2"/>
        <charset val="204"/>
      </rPr>
      <t>, перекладач</t>
    </r>
  </si>
  <si>
    <t>1.2.3</t>
  </si>
  <si>
    <t>Вартанов Олександр Вікторович, створення веб сайту</t>
  </si>
  <si>
    <t>1.2.4</t>
  </si>
  <si>
    <t>1.2.5</t>
  </si>
  <si>
    <t>Тимченко Іван Володимирович,режисер</t>
  </si>
  <si>
    <t>1.3</t>
  </si>
  <si>
    <t>За договорами з ФОП</t>
  </si>
  <si>
    <t>1.3.1</t>
  </si>
  <si>
    <t>Повне ПІБ, посада</t>
  </si>
  <si>
    <t>1.3.2</t>
  </si>
  <si>
    <t>1.3.3</t>
  </si>
  <si>
    <t>Всього по статті 1 "Оплата праці "</t>
  </si>
  <si>
    <t>2</t>
  </si>
  <si>
    <t>Соціальні внески з оплати праці (нарахування ЄСВ)</t>
  </si>
  <si>
    <t>2.1</t>
  </si>
  <si>
    <t>Штатні працівники</t>
  </si>
  <si>
    <t>2.2</t>
  </si>
  <si>
    <t>Штатні працівники (працюючий інвалід)</t>
  </si>
  <si>
    <t>2.3</t>
  </si>
  <si>
    <t>Штатні працівники (кредиторська заборгованість по з/п)</t>
  </si>
  <si>
    <t>2.4</t>
  </si>
  <si>
    <t>Всього по статті 2 "Соціальні внески з оплати праці (нарахування ЄСВ)"</t>
  </si>
  <si>
    <t>3</t>
  </si>
  <si>
    <t>Оренда приміщень та земельних ділянок</t>
  </si>
  <si>
    <t>3.1</t>
  </si>
  <si>
    <t>вул. Івана Франка 26В, оф. 11, 49m2</t>
  </si>
  <si>
    <t>3.2</t>
  </si>
  <si>
    <t>вул. Івана Франка 26В, оф. 11, 49m3 (оернда за неповний місяць квітень)</t>
  </si>
  <si>
    <t>3.3</t>
  </si>
  <si>
    <t>Адреса орендованого приміщення/земельної діляники, із зазначенням метражу</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</si>
  <si>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</si>
  <si>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</si>
  <si>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</si>
  <si>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</si>
  <si>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</si>
  <si>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</si>
  <si>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</si>
  <si>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</si>
  <si>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</si>
  <si>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</si>
  <si>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</si>
  <si>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</si>
  <si>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</si>
  <si>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</si>
  <si>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</si>
  <si>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Проект "Червоний куб" "Кінокамера ARRI ALEXA у комллекті з управліням фокусом, батареї (4 шт), зарядний пристрій, карти пам'яті 4 шт, компендіум накамерний, монітор LCD</t>
  </si>
  <si>
    <t>днів</t>
  </si>
  <si>
    <t>5.2</t>
  </si>
  <si>
    <t>Проект "Червоний куб", Гідравлічна штативна голова Sachler</t>
  </si>
  <si>
    <t>5.3</t>
  </si>
  <si>
    <t>Проект "Червоний куб", Оптичний пристрій Cooke, об'єктиви від 14мм - 135 мм</t>
  </si>
  <si>
    <t>5.4</t>
  </si>
  <si>
    <t>Проект "Червоний куб", Візок операторський Panther Dolly + крат Jib</t>
  </si>
  <si>
    <t>5.5</t>
  </si>
  <si>
    <t>Проект "Червоний куб", Прожектор ARRI SUN 6000</t>
  </si>
  <si>
    <t>5.6</t>
  </si>
  <si>
    <t>Проект "Червоний куб", Прожектор ARRI Compact 1200 (2 од, 3 дні)</t>
  </si>
  <si>
    <t>5.7</t>
  </si>
  <si>
    <t>Проект "Червоний куб", Прожектор ARRI Compact 575 (2 одиниці)</t>
  </si>
  <si>
    <t>5.8</t>
  </si>
  <si>
    <t>Проект "Червоний куб", Прожектор ARRI 1000 (2 одиниці)</t>
  </si>
  <si>
    <t>5.9</t>
  </si>
  <si>
    <t>Проект "Червоний куб", Прожектор ARRI 650 (2 одиниці)</t>
  </si>
  <si>
    <t>5.10</t>
  </si>
  <si>
    <t>Проект "Червоний куб", Кінофло 2</t>
  </si>
  <si>
    <t>5.11</t>
  </si>
  <si>
    <t>Проект "Червоний куб", Lite Panel</t>
  </si>
  <si>
    <t>5.12</t>
  </si>
  <si>
    <t>Проект "Червоний куб", Комплект приборов Dedolight</t>
  </si>
  <si>
    <t>5.13</t>
  </si>
  <si>
    <t>Проведення кастингу: Arri 1000</t>
  </si>
  <si>
    <t>5.14</t>
  </si>
  <si>
    <t>Проведення кастингу: Кінофло 2 шт</t>
  </si>
  <si>
    <t>5.15</t>
  </si>
  <si>
    <t>Проведення кастингу: Dedolight 3 шт</t>
  </si>
  <si>
    <t>Всього по статті 5 "Оренда техніки, обладнання та інструменту"</t>
  </si>
  <si>
    <t>6</t>
  </si>
  <si>
    <t>Матеріальні витрати (за винятком капітальних видатків)</t>
  </si>
  <si>
    <t>6.1</t>
  </si>
  <si>
    <t>Маршрутизатор TP-LINK Deco M4 (3-pack)</t>
  </si>
  <si>
    <t>шт</t>
  </si>
  <si>
    <t>6.2</t>
  </si>
  <si>
    <t>БФП HP LaserJet 135w + WiFi (4ZB83A)_Принтер</t>
  </si>
  <si>
    <t>6.3</t>
  </si>
  <si>
    <t>Жорсткий диск Western Digital Gold Enterprise Class 6TB 7200rpm 256MB</t>
  </si>
  <si>
    <t>6.4</t>
  </si>
  <si>
    <t>6.5</t>
  </si>
  <si>
    <t>Доставка маршрутизатора, диску, мережевого сховища</t>
  </si>
  <si>
    <t>послуга</t>
  </si>
  <si>
    <t>6.6</t>
  </si>
  <si>
    <t>Мережеве сховище Zyxel NAS326 (NAS326-EU0101F)</t>
  </si>
  <si>
    <t>6.7</t>
  </si>
  <si>
    <t>Доставка  диску</t>
  </si>
  <si>
    <t>6.8</t>
  </si>
  <si>
    <t>Бойлер BOSCH Tronic 8000 T ES 050-5 1600W BO H1X-E</t>
  </si>
  <si>
    <t>6.9</t>
  </si>
  <si>
    <t>Доставка  бойлеру</t>
  </si>
  <si>
    <t>6.10</t>
  </si>
  <si>
    <t>Джерело безперервного живлення EnerGenie Basic 850 VA</t>
  </si>
  <si>
    <t>6.11</t>
  </si>
  <si>
    <t>Придбання канцтоварів (липень)</t>
  </si>
  <si>
    <t>6.12</t>
  </si>
  <si>
    <t>Придбання канцтоварів (вересень)</t>
  </si>
  <si>
    <t>6.13</t>
  </si>
  <si>
    <t>Придбання канцтоварів (листопад)</t>
  </si>
  <si>
    <t>6.14</t>
  </si>
  <si>
    <t>Придбання канцтоварів (грудень)</t>
  </si>
  <si>
    <t>Всього по статті 6 "Матеріальні витрати (за винятком капітальних видатків)"</t>
  </si>
  <si>
    <t>7</t>
  </si>
  <si>
    <t>Витрати на послуги зв'язку, інтернет, обслуговування сайтів та програмного забезпечення;</t>
  </si>
  <si>
    <t>7.1</t>
  </si>
  <si>
    <t>Послуги зв'язку</t>
  </si>
  <si>
    <t>7.2</t>
  </si>
  <si>
    <t>Послуги Internet</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</si>
  <si>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</si>
  <si>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</si>
  <si>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</si>
  <si>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</si>
  <si>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</si>
  <si>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</si>
  <si>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</si>
  <si>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</si>
  <si>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</si>
  <si>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8.3</t>
  </si>
  <si>
    <t>Інші банківські витрати</t>
  </si>
  <si>
    <t>Всього по статті 8 "Банківські витрати"</t>
  </si>
  <si>
    <t>9</t>
  </si>
  <si>
    <t>Інші витрати пов'язані з основною діяльністю організації</t>
  </si>
  <si>
    <t>9.1</t>
  </si>
  <si>
    <t>ФОП Молдавчук О.І., послуги з проведення підбору акторів, проект "Апартаменти"</t>
  </si>
  <si>
    <t>9.2</t>
  </si>
  <si>
    <t>ФОП Молдавчук О.І.., послуги з проведення підбору акторів, проект "Червоний куб"</t>
  </si>
  <si>
    <t>9.3</t>
  </si>
  <si>
    <t>ФОП Москаленко О.М., послуги пост-продакшн, для створення тизеру, проект "Червоний куб"</t>
  </si>
  <si>
    <t>Всього по статті 9 "Інші витрати пов'язані з основною діяльністю організації"</t>
  </si>
  <si>
    <t>10</t>
  </si>
  <si>
    <t>Аудиторські послуги</t>
  </si>
  <si>
    <t>10.1</t>
  </si>
  <si>
    <t>Всього по статті 9 "Аудиторські послуги"</t>
  </si>
  <si>
    <t>Всього по розділу ІІ "Витрати":</t>
  </si>
  <si>
    <t>РЕЗУЛЬТАТ ІНСТИТУЦІЙНОЇ ПІДТРИМКИ</t>
  </si>
  <si>
    <t>Склав:</t>
  </si>
  <si>
    <t>Прподюсер</t>
  </si>
  <si>
    <t>(посада)</t>
  </si>
  <si>
    <t>(підпис та печатка)</t>
  </si>
  <si>
    <t>(ПІБ)</t>
  </si>
  <si>
    <t>Додаток №1</t>
  </si>
  <si>
    <t>до Звіту незалежного аудитора</t>
  </si>
  <si>
    <t>"____" _____________________ 2020 року</t>
  </si>
  <si>
    <t>*Реєстр документів, що підтверджують достовірність витрат та цільове використання коштів</t>
  </si>
  <si>
    <r>
      <t>за проектом _№</t>
    </r>
    <r>
      <rPr>
        <b/>
        <u/>
        <sz val="14"/>
        <color rgb="FF000000"/>
        <rFont val="Calibri"/>
        <family val="2"/>
        <charset val="204"/>
      </rPr>
      <t xml:space="preserve"> 3INST11-06334 Конкурсної програми “Інституційна підтримка”_</t>
    </r>
  </si>
  <si>
    <t>(назва проекту)</t>
  </si>
  <si>
    <r>
      <t>у період з</t>
    </r>
    <r>
      <rPr>
        <b/>
        <u/>
        <sz val="14"/>
        <color rgb="FF000000"/>
        <rFont val="Calibri"/>
        <family val="2"/>
        <charset val="204"/>
      </rPr>
      <t xml:space="preserve"> 27 жовтня 2020  року</t>
    </r>
    <r>
      <rPr>
        <b/>
        <sz val="14"/>
        <color rgb="FF000000"/>
        <rFont val="Calibri"/>
        <family val="2"/>
        <charset val="204"/>
      </rPr>
      <t xml:space="preserve"> по</t>
    </r>
    <r>
      <rPr>
        <b/>
        <u/>
        <sz val="14"/>
        <color rgb="FF000000"/>
        <rFont val="Calibri"/>
        <family val="2"/>
        <charset val="204"/>
      </rPr>
      <t xml:space="preserve"> 31 грудня 2020  року</t>
    </r>
    <r>
      <rPr>
        <b/>
        <sz val="14"/>
        <color rgb="FF000000"/>
        <rFont val="Calibri"/>
        <family val="2"/>
        <charset val="204"/>
      </rPr>
      <t xml:space="preserve"> </t>
    </r>
  </si>
  <si>
    <t>Витрати за даними звіту про використання гранту  інституційної підтримки УКФ (кредиторська заборгованість) з 12.03.2020 року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</si>
  <si>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</si>
  <si>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</si>
  <si>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</si>
  <si>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</si>
  <si>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</si>
  <si>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</si>
  <si>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</si>
  <si>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</si>
  <si>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</si>
  <si>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Щербина Олександр Володимирович, директор (заробітна плата за квітень)</t>
  </si>
  <si>
    <t>Табель обліку викор. робочого часу за 04/20. Розрах.-платіжні відомісті: №НЗП-5 за 04.20р.,  №НЗП-6 за 04.20р</t>
  </si>
  <si>
    <t>Відомість розрахунку виплат від 23.12.20. _ з/п за 04/20.</t>
  </si>
  <si>
    <t>п/д №1 від 23.12.20</t>
  </si>
  <si>
    <t>Щербина Олександр Володимирович, директор (заробітна плата за травень)</t>
  </si>
  <si>
    <t>Табель обліку викор. робочого часу за 05/20. Розрах.-платіжна відомістіь та Звідний для вдрах. у Фонди до неї: №НЗП-7 за 05.20р.</t>
  </si>
  <si>
    <t>Відомість розрахунку виплат від 23.12.20._ з/п за 05/20.</t>
  </si>
  <si>
    <t>Щербина Олександр Володимирович, директор (заробітна плата за червень)</t>
  </si>
  <si>
    <t>Табель обліку викор. робочого часу за 06/20. Розрах.-платіжна відомістіь та Звідний для вдрах. у Фонди до неї: №НЗП-8 за 06.20р.</t>
  </si>
  <si>
    <t>Відомість розрахунку виплат від 23.12.20._ з/п за 06/20.</t>
  </si>
  <si>
    <t>Щербина Олександр Володимирович, директор (заробітна плата за липень)</t>
  </si>
  <si>
    <t>Табель обліку викор. робочого часу за 07/20. Розрах.-платіжні відомісті та Звідні для вдрах. у Фонди до них: №НЗП-11 за 07.20р.,  №НЗП-12 за 07.20р</t>
  </si>
  <si>
    <t>Відомість розрахунку виплат від 23.12.20._ з/п за 07/20.</t>
  </si>
  <si>
    <t>п/д №1 від 23.12.20 на суму 8002,02грн.</t>
  </si>
  <si>
    <t>Соловйова Світлана Олександрівна, продюсер (0,5 заробітної плати за липень)</t>
  </si>
  <si>
    <t>Пругло Нелія Ігорівна, бухгалтер (0,5 заробітної плати за липень)</t>
  </si>
  <si>
    <t>Оренда приміщення м.Київ, вул. Івана Франка 26В, оф.11. (49m2)</t>
  </si>
  <si>
    <t>ФОП СІНІЛО ВАЛЕНТИНА СЕРГІЇВНА, 1126505502</t>
  </si>
  <si>
    <t>Договір оренди №01/04/20/1 від 01.04.2020</t>
  </si>
  <si>
    <t>Акт №2 від 31.05.2020, Акт №3 від 30.06.2020, Акт №4 від 31.07.2020</t>
  </si>
  <si>
    <t>Оренда приміщення м.Київ, вул. Івана Франка 26В, оф.11. (49m2) за неповний місяць квітень</t>
  </si>
  <si>
    <t>Акт №1 від 30.04.2020</t>
  </si>
  <si>
    <t>№30, 28.12.2020</t>
  </si>
  <si>
    <t>ТОВ "ТЕХНОРЕНТАЛ" 40498342</t>
  </si>
  <si>
    <t>Договір №0207/20 від 02.07.2020, Додоток №1 від 02.07.2020</t>
  </si>
  <si>
    <t>Акт б.н від 24.07.2020</t>
  </si>
  <si>
    <t>№40, 29.12.2020</t>
  </si>
  <si>
    <t>СПАС ІГОР МИХАЙЛОВИЧ, 2380711698</t>
  </si>
  <si>
    <t>Рахунок №СП-0000050 від 30.07.2020</t>
  </si>
  <si>
    <t>Видаткова накладна №0000008 від 30.07.2020</t>
  </si>
  <si>
    <t>№29, 28.12.2020</t>
  </si>
  <si>
    <t>ЗАГАЛЬНА СУМА:</t>
  </si>
  <si>
    <t>Витрати за даними звіту про використання гранту  інституційної підтримки УКФ (заплановані витрати) до 31.12.2020 року включно</t>
  </si>
  <si>
    <t>Щербина Олександр Володимирович, директор, (заробітної плати за серпень)</t>
  </si>
  <si>
    <t>Табель обліку викор. робочого часу за 08/20. Розрах.-платіжні відомісті та Звідні для вірах. у Фонди до них: №НЗП-13 за 08.20р.,  №НЗП-14 за 08.20р</t>
  </si>
  <si>
    <t>Відомість розрахунку виплат від 23.12.20._ з/п за 08/20.</t>
  </si>
  <si>
    <t>п/д №1 від 23.12.20 на суму 11852,02грн.-з/п</t>
  </si>
  <si>
    <t>Cоловйова Світлана Олександрівна, продюсер (заробітної плати за серпень)</t>
  </si>
  <si>
    <t>Пругло Нелія Ігорівна, бухгалтер  (заробітної плати за серпень)</t>
  </si>
  <si>
    <t>Щербина Олександр Володимирович, директор, (заробітної плати за вересень 2020р.)</t>
  </si>
  <si>
    <t>Табель обліку викор. робочого часу за 09/20. Розрах.-платіжні відомісті та Звідні для вірах. у Фонди до них: №НЗП-15 за 09.20р.,  №НЗП-16 за 09.20р</t>
  </si>
  <si>
    <t>Відомість розрахунку виплат від 23.12.20._ з/п за 09/20.</t>
  </si>
  <si>
    <t>п/д  №1 від 23.12.20 на суму 12075,00грн.-З/п. П/д. №15 від 23.12.20. на суму 225,00грн.-  військовий. Збір п/д №17 від 23.12.20. на суму 2700,00грн.- ПДФО.</t>
  </si>
  <si>
    <t>Cоловйова Світлана Олександрівна, продюсер (заробітної плати за вересень 2020р.)</t>
  </si>
  <si>
    <t>Пругло Нелія Ігорівна, бухгалтер (заробітної плати за вересень 2020р.)</t>
  </si>
  <si>
    <t>Щербина Олександр Володимирович, директор, (заробітної плати за жовтень 2020р.)</t>
  </si>
  <si>
    <t>Штатний розклад на 20.10.20р. Табель обліку викор истаного робочого часу за 10/20. Розрах.-платіжні відомісті та Звідні для відрах. у Фонди до них:             №НЗП-17 за 10.20р., №НЗП-18 за 10.20р</t>
  </si>
  <si>
    <t>Відомість розрахунку виплат від 21.12.20._ з/п за 10/20.</t>
  </si>
  <si>
    <t>П/д №1 від 21.12.20. на суму 15620,84грн.-З/п П/д №2 від 21.12.20. на суму 291,07грн. - військовий збір. П/д №1 від 21.12.20. на суму 3492,86грн.-  ПДФО.</t>
  </si>
  <si>
    <t>Cоловйова Світлана Олександрівна, продюсер (заробітної плати за жовтень 2020р.)</t>
  </si>
  <si>
    <t>Пругло Нелія Ігорівна, бухгалтер  (заробітної плати за жовтень 2020р.)</t>
  </si>
  <si>
    <t>Пітель Лілія Віталіївна, спеціаліст із залучення інвестицій (заробітної плати за жовтень 2020р.)</t>
  </si>
  <si>
    <t>Бова Ольга Вікторівна, лінійний продюсер  (заробітної плати за жовтень 2020р.)</t>
  </si>
  <si>
    <t>Ніколайчук - Лайзенс Ірина Вталіївна, офіс менеджер (за сумісництвом)  (заробітної плати за жовтень 2020р.)</t>
  </si>
  <si>
    <t>Щербина Олександр Володимирович, директор, (заробітної плати за листопад 2020р.)</t>
  </si>
  <si>
    <t>Табель обліку використання . робочого часу за 11/20. Розрахунково-платіжні відомісті та Звідні для вдрахування  у Фонди до них: №НЗП-19 за 11.20р.,  №НЗП-20 за 11.20р</t>
  </si>
  <si>
    <t>Відомість розрахунку виплат від 21.12.20._ з/п за 11/20.</t>
  </si>
  <si>
    <t>П/д №1 від 21.12.20. на суму 22137,50грн.-з/п_за 11/20. П/д №4 від 21.12.20. на суму 412,50 грн.-військовий збір. П/д.№6 від 21.12.20. на суму 4950,004грн.- ПДФО.</t>
  </si>
  <si>
    <t>Cоловйова Світлана Олександрівна, продюсер (заробітної плати за листопад 2020р.)</t>
  </si>
  <si>
    <t>Пругло Нелія Ігорівна, бухгалтер  (заробітної плати за листопад 2020р.)</t>
  </si>
  <si>
    <t>Пітель Лілія Віталіївна, спеціаліст із залучення інвестицій (заробітної плати за листопад 2020р.)</t>
  </si>
  <si>
    <t>Бова Ольга Вікторівна, лінійний продюсер  (заробітної плати за листопад 2020р.)</t>
  </si>
  <si>
    <t>Ніколайчук - Лайзенс Ірина Вталіївна, офіс менеджер (за сумісництвом)  (заробітної плати за листопад 2020р.)</t>
  </si>
  <si>
    <t>Щербина Олександр Володимирович, директор, (заробітної плати за грудень 2020р.)</t>
  </si>
  <si>
    <t>Табель обліку використання робочого часу за 12/20. Розрахунково-платіжні відомісті та Звідні для вдрахування  у Фонди до них: №НЗП-21 за 12.20р., №НЗП-22 за 12.20р.,  №НЗП-23 за 12.20р</t>
  </si>
  <si>
    <t>Відомість розрахунку виплат від 21.12.20._ з/п за 12/20.  на суму 11068,75грн.           Відомість розрахунку виплат від 30.12.20._ з/п за 12/20. на суму 6037,50.             Відомість розрахунку виплат від 30.12.20._ з/п за 12/20. на суму 4933,72</t>
  </si>
  <si>
    <t>П/д №1 від 21.12.20. на суму 11068,75грн.-з/п 12/20. П/д№8 від 21.12.20.на суму 206,25грн.- військ. Збір. П/д.№10 від 21.12.20. на суму 2475,00грн- ПДФО    П/д №1 від 30.12.20. на суму 6037,50грн. П/д.№49 від 30.12.20.- на суму 112,50грн- військ. збір. П/д.№48 від 30.12.20. на суму 1350,00- ПДФО. П/д №1 від 30.12.20. на суму 4933,72. П/д №64 ві 30.12.20. на суму 91,93 — військ.збір. П/д №63 від 30.12.20.  на суму 1103,19- ПДФО.</t>
  </si>
  <si>
    <t>Cоловйова Світлана Олександрівна, продюсер (заробітної плати за грудень 2020р.)</t>
  </si>
  <si>
    <t>Пругло Нелія Ігорівна, бухгалтер  (заробітної плати за грудень 2020р.)</t>
  </si>
  <si>
    <t>Пітель Лілія Віталіївна, спеціаліст із залучення інвестицій (заробітної плати за грудень 2020р.)</t>
  </si>
  <si>
    <t>Бова Ольга Вікторівна, лінійний продюсер  (заробітної плати за грудень 2020р.)</t>
  </si>
  <si>
    <t>Ніколайчук - Лайзенс Ірина Вталіївна, офіс менеджер (за сумісництвом)  (заробітної плати за грудень 2020р.)</t>
  </si>
  <si>
    <t>СММ менеджер</t>
  </si>
  <si>
    <t>Білоусова Пелагія Євгенівна, 3389813768</t>
  </si>
  <si>
    <t>Договір №1/11/20/2 від 01.11.2020</t>
  </si>
  <si>
    <t>Акт б.н від 30.11.2020</t>
  </si>
  <si>
    <t>№42, 29.12.2020</t>
  </si>
  <si>
    <t>СММ менеджер, Військовий збір</t>
  </si>
  <si>
    <t>УДКСУ У ШЕВЧЕНКІВСЬКОМУ РАЙОНІ М.КИЄВА, 37995466</t>
  </si>
  <si>
    <t>№39, 29.12.2020</t>
  </si>
  <si>
    <t>СММ менеджер, ПДФО</t>
  </si>
  <si>
    <t>№38, 29.12.2020</t>
  </si>
  <si>
    <t>Переклад сценарію фільму, синопсису та режисерського трітменту</t>
  </si>
  <si>
    <t>Оболенський Олексій Ігорович, 2869919059</t>
  </si>
  <si>
    <t>Договір №1/11/20/1 від 01.11.2020</t>
  </si>
  <si>
    <t>№24, 24.12.2020</t>
  </si>
  <si>
    <t>Переклад сценарію фільму, синопсису та режисерського трітменту, Військовий збір</t>
  </si>
  <si>
    <t>№21, 24.12.2020; Бухгал. справка від 23.12.20; №18, 23.12.20 на суму 110,42грн.</t>
  </si>
  <si>
    <t>Переклад сценарію фільму, синопсису та режисерського трітменту, ПДФО</t>
  </si>
  <si>
    <t>№23, 24.12.2020, Бухгал. справка від 23.12.20; №19, 23.12.20 на суму 1325,07грн.</t>
  </si>
  <si>
    <t>Оболенський Олексій Ігорович, 2869919060</t>
  </si>
  <si>
    <t>Договір №1/12/20/2 від 01.12.2020</t>
  </si>
  <si>
    <t>Акт б.н від 31.12.2020</t>
  </si>
  <si>
    <t>№28, 24.12.2020</t>
  </si>
  <si>
    <t>№27, 24.12.2020, Бухгал. справка від 23.12.20; №18, 23.12.20 на суму 110,42грн.</t>
  </si>
  <si>
    <t>№26, 24.12.2020, Бухгал. справка від 23.12.20; №19, 23.12.20 на суму 1325,07грн.</t>
  </si>
  <si>
    <t>Створення веб сайту</t>
  </si>
  <si>
    <t>Вартанов Олександр Вікторович, 2923110175</t>
  </si>
  <si>
    <t>Договір №9/11/20/1 від 09.11.2020</t>
  </si>
  <si>
    <t>№61, 30.12.2020</t>
  </si>
  <si>
    <t>Створення веб сайту, Військовий збір</t>
  </si>
  <si>
    <t>№56, 30.12.2020</t>
  </si>
  <si>
    <t>Створення веб сайту, ПДФО</t>
  </si>
  <si>
    <t>№55, 30.12.2020</t>
  </si>
  <si>
    <t>Договір №1/12/20/1 від 01.12.2020</t>
  </si>
  <si>
    <t>№53, 30.12.2020</t>
  </si>
  <si>
    <t>№52, 30.12.2020</t>
  </si>
  <si>
    <t>№51, 30.12.2020</t>
  </si>
  <si>
    <t>Режисер</t>
  </si>
  <si>
    <t>ТИМЧЕНКО ІВАН ВОЛОДИМИРОВИЧ, 2909506515</t>
  </si>
  <si>
    <t>Договір №1/12/20/3 від 01.12.2020</t>
  </si>
  <si>
    <t>Акт б.н від 15.12.2020</t>
  </si>
  <si>
    <t>№68, 31.12.2020</t>
  </si>
  <si>
    <t>Режисер, Військовий збір</t>
  </si>
  <si>
    <t>№58, 30.12.2020</t>
  </si>
  <si>
    <t>Режисер, ПДФО</t>
  </si>
  <si>
    <t>№57, 30.12.2020</t>
  </si>
  <si>
    <t>ГОЛОВНЕ УПРАВЛІННЯ ДПС У М. КИЄВІ, 43141267</t>
  </si>
  <si>
    <t>№3, 21.12.20 на суму 3169,05грн. №5, 21.12.20 на суму 4950,00грн. №9, 21.12.20 на суму 2475,00грн. №16, 23.12.20 на суму 2200,00грн. Бухгал. справка від 23.12.20.,  №20, 21.12.20 на суму 102,00грн. №47, 30.12.20 на суму 998,00грн. №62, 30.12.20 на суму 1348,34грн.</t>
  </si>
  <si>
    <t>№3, 21.12.20 на суму 420,50грн. №5, 21.12.20 на суму 420,50грн. №9, 21.12.20 на суму 210,25грн. №16, 23.12.20 на суму 420,50грн. №47, 30.12.20 на суму 210,25грн.</t>
  </si>
  <si>
    <t>За договорами ЦПХ, СММ менеджер, ЄСВ</t>
  </si>
  <si>
    <t>№37, 29.12.2020, Бухгал. справка від 23.12.20; №20, 23.12.20 на суму 586,34грн.</t>
  </si>
  <si>
    <t>За договорами ЦПХ, Переклад сценарію фільму, синопсису та режисерського трітменту, ЄСВ</t>
  </si>
  <si>
    <t>№22, 24.12.2020., Бухгал. справка від 23.12.20; №20, 23.12.20 на суму 826,00грн.</t>
  </si>
  <si>
    <t>№25, 24.12.2020., Бухгал. справка від 23.12.20; №20, 23.12.20 на суму 826,00грн.</t>
  </si>
  <si>
    <t>За договорами ЦПХ, Створення веб сайту, ЄСВ</t>
  </si>
  <si>
    <t>№54, 30.12.2020</t>
  </si>
  <si>
    <t>№50, 30.12.2020., Бухгал. справка від 23.12.20; №20, 23.12.20 на суму 219,22грн.</t>
  </si>
  <si>
    <t>За договорами ЦПХ, Режисер, ЄСВ</t>
  </si>
  <si>
    <t>№59, 30.12.2020</t>
  </si>
  <si>
    <t>Акт №5 від 31.08.2020, Акт №6 від 30.09.2020, Акт №7 від 31.10.2020, Акт №8 від 30.11.2020, Акт №9 від 31.12.2020</t>
  </si>
  <si>
    <t>№32, 29.12.2020 №41, 29.12.2020</t>
  </si>
  <si>
    <t>Договір №0207/20 від 02.07.2020, Додоток №2 від 23.09.2020</t>
  </si>
  <si>
    <t>Акт б.н від 25.09.2020</t>
  </si>
  <si>
    <t>№45, 29.12.2020</t>
  </si>
  <si>
    <t>Проект "Червоний куб", Візок операторський Panther Dolly+крат Jib</t>
  </si>
  <si>
    <t>БФП HP LaserJet 135w + WiFi</t>
  </si>
  <si>
    <t>ФОП Копилов Віталій Віталійович, 3012918837</t>
  </si>
  <si>
    <t>Рахунок №1186 від 22.12.2020</t>
  </si>
  <si>
    <t>Видаткова накладна №1186 від 28.12.2020</t>
  </si>
  <si>
    <t>№14, 23.12.2020</t>
  </si>
  <si>
    <t>Маршрутизатор TP-LINK Deco M4</t>
  </si>
  <si>
    <t>ТОВ "РОЗЕТКА. УА", 37193071</t>
  </si>
  <si>
    <t>Рахунок №СФ-02230507 від 22.12.2017</t>
  </si>
  <si>
    <t>Видаткова накладна №2230507 від 28.12.2019</t>
  </si>
  <si>
    <t>№13, 23.12.2020</t>
  </si>
  <si>
    <t>Мережеве сховище Zyxel NAS326</t>
  </si>
  <si>
    <t>Акт №2230507 від 28.12.2020</t>
  </si>
  <si>
    <t>Рахунок №СФ-2253208 від 29.12.2019</t>
  </si>
  <si>
    <t>Видаткова накладна №2253208 від 30.12.2019</t>
  </si>
  <si>
    <t>№44, 29.12.2020</t>
  </si>
  <si>
    <t>Доставка диску</t>
  </si>
  <si>
    <t>Акт №2253208 від 30.12.2020</t>
  </si>
  <si>
    <t>Рахунок №СФ-02253209 від 29.12.2019</t>
  </si>
  <si>
    <t>Видаткова накладна №2253209 від 30.12.2019</t>
  </si>
  <si>
    <t>№43, 29.12.2020</t>
  </si>
  <si>
    <t>Акт №2253209 від 30.12.2020</t>
  </si>
  <si>
    <t>ФОП СПАС ІГОР МИХАЙЛОВИЧ, 2380711698</t>
  </si>
  <si>
    <t>Рахунок №СП-0000115 від 30.12.2020</t>
  </si>
  <si>
    <t>Видаткова накладна №СП-0000002 від 30.12.2020</t>
  </si>
  <si>
    <t>№69, 05.01.2021</t>
  </si>
  <si>
    <t>Рахунок №СП-0000072 від 10.09.2020</t>
  </si>
  <si>
    <t>Видаткова накладна №СП-0000025 від 10.09.2020</t>
  </si>
  <si>
    <t>№11, 21.12.2020</t>
  </si>
  <si>
    <t>Рахунок №СП-0000108 від 30.11.2020</t>
  </si>
  <si>
    <t>Видаткова накладна №СП-0000027 від 30.11.2020</t>
  </si>
  <si>
    <t>№31, 29.12.2020</t>
  </si>
  <si>
    <t>Рахунок №СП-000114 від 22.12.2020</t>
  </si>
  <si>
    <t>Видаткова накладна №СП-0000026 від 22.12.2020</t>
  </si>
  <si>
    <t>№70, 08.01.2021</t>
  </si>
  <si>
    <t>ПРАТ "ІНДАСТРІАЛ МЕДІА НЕТВОРК", 33056474</t>
  </si>
  <si>
    <t>Договір №437998619 про надання телекомунікаційних послуг  від 01.11.2020</t>
  </si>
  <si>
    <t>11-437998619</t>
  </si>
  <si>
    <t>№12, 22.12.2020</t>
  </si>
  <si>
    <t>12-437998619</t>
  </si>
  <si>
    <t>№36, 29.12.2020</t>
  </si>
  <si>
    <t>АТ КБ "ПРИВАТБАНК", 14360570</t>
  </si>
  <si>
    <t>Договір №KIN0WW93WS вiд 24.09.2020</t>
  </si>
  <si>
    <t>тариф банку</t>
  </si>
  <si>
    <t>CSO450JJNY 28.12.2020
CTO453DUAY 29.12.2020
CTO457BP8Y 29.12.2020
CTO4582UBY 29.12.2020
CTO4592C9Y 29.12.2020
CTO4592C2Y 29.12.2020
CTO4592BWY 29.12.2020
CTO45ACXSY 29.12.2020
CTO45AD4GY 29.12.2020
CTO45ADK2Y 29.12.2020
CTO45AIILY 29.12.2020
CUO45C0ISY 30.12.2020
CUO45C0IHY 30.12.2020
CUO45C0IBY 30.12.2020
CUO45JEU1Y 30.12.2020
CUO45JETTY 30.12.2020
CUO45JETOY 30.12.2020
CUO45K6E9Y 30.12.2020
CUO45K6E4Y 30.12.2020
CUO45K6DYY 30.12.2020
CUO45L9E1Y 30.12.2020
CUO45L9DYY 30.12.2020
CUO45L9DUY 30.12.2020
CUO45LS44Y 30.12.2020
CUO45LTMJY 30.12.2020
CUO45LVB8Y 30.12.2020
CUO45LWXNY 30.12.2020</t>
  </si>
  <si>
    <t>AS0CVQ2M2P, 04.01.2021</t>
  </si>
  <si>
    <t>KCLO0V37LY 21.12.2020
KCLO0V3DCG 21.12.2020
KCLO0V3FN6 21.12.2020
KCNO0V5H2Y 23.12.2020
KCNO0V5HBB 23.12.2020
KCNO0V5HS8 23.12.2020
KCNO0V5IXB 23.12.2020
TZ004B6P14 24.12.2020
KCUO0VDFDA 30.12.2020
KCUO0VFVJN 30.12.2020</t>
  </si>
  <si>
    <t>ФОП МОЛДАВЧУК ОКСАНА ІВАНІВНА, 2761824845</t>
  </si>
  <si>
    <t>Договір №2/07/20/1 від 02.07.2020</t>
  </si>
  <si>
    <t>Акт б.н від 29.10.2020</t>
  </si>
  <si>
    <t>№35, 29.12.2020</t>
  </si>
  <si>
    <t>ФОП Молдавчук О.І., послуги з проведення підбору акторів, проект "Червоний куб"</t>
  </si>
  <si>
    <t>Договір №1/07/20/1 від 01.07.2020</t>
  </si>
  <si>
    <t>Акт б.н від 30.10.2020</t>
  </si>
  <si>
    <t>№33, 29.12.2020</t>
  </si>
  <si>
    <t>ФОП МОСКАЛЕНКО ОЛЕКСІЙ МИКОЛАЙОВИЧ, 2694408593</t>
  </si>
  <si>
    <t>Договір №25/09/20 від 25.09.2020</t>
  </si>
  <si>
    <t>Акт б.н від 29.09.2020</t>
  </si>
  <si>
    <t>№34, 29.12.2020</t>
  </si>
  <si>
    <t>АК-ТОВ «УПК-Аудит Лтд.», 30674018</t>
  </si>
  <si>
    <t>Договір №21-3280 від 23.12.2020</t>
  </si>
  <si>
    <t>Акт №12-3280 від 31.12.2020</t>
  </si>
  <si>
    <t>№46, 29.12.2020</t>
  </si>
  <si>
    <t>Примітка: Заповнюється незалежним аудитором.</t>
  </si>
  <si>
    <t>налог</t>
  </si>
  <si>
    <t>Повна назва організації Грантоотримувача: Приватне підприємство "ПЛАТФОРМА КІНО"</t>
  </si>
  <si>
    <t>Соловйова С.О. (за рішенням)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</si>
</sst>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00,;[Red]\-#,##0.00,"/>
    <numFmt numFmtId="166" formatCode="* #,##0.00,&quot;   &quot;;\-* #,##0.00,&quot;   &quot;;* \-#&quot;    &quot;;@"/>
    <numFmt numFmtId="167" formatCode="* #,##0.00,;\-* #,##0.00,;* \-#,;@"/>
    <numFmt numFmtId="168" formatCode="#,##0.000"/>
  </numFmts>
  <fonts count="20" x14ac:knownFonts="1">
    <font>
      <sz val="11"/>
      <color rgb="FF000000"/>
      <name val="Arial"/>
      <family val="2"/>
      <charset val="204"/>
    </font>
    <font>
      <sz val="11"/>
      <color rgb="FF000000"/>
      <name val="Calibri"/>
      <family val="2"/>
      <charset val="204"/>
    </font>
    <font>
      <b/>
      <sz val="11"/>
      <color rgb="FF000000"/>
      <name val="Calibri"/>
      <family val="2"/>
      <charset val="204"/>
    </font>
    <font>
      <u/>
      <sz val="11"/>
      <color rgb="FF000000"/>
      <name val="Calibri"/>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2"/>
      <color rgb="FF000000"/>
      <name val="Arial"/>
      <family val="2"/>
      <charset val="204"/>
    </font>
    <font>
      <sz val="12"/>
      <color rgb="FF000000"/>
      <name val="Calibri"/>
      <family val="2"/>
      <charset val="204"/>
    </font>
    <font>
      <b/>
      <i/>
      <sz val="12"/>
      <color rgb="FF000000"/>
      <name val="Arial"/>
      <family val="2"/>
      <charset val="204"/>
    </font>
    <font>
      <b/>
      <sz val="10"/>
      <color rgb="FF1A1A1A"/>
      <name val="Arial"/>
      <family val="2"/>
      <charset val="204"/>
    </font>
    <font>
      <sz val="10"/>
      <color rgb="FFFF0000"/>
      <name val="Arial"/>
      <family val="2"/>
      <charset val="204"/>
    </font>
    <font>
      <sz val="10"/>
      <name val="Arial"/>
      <family val="2"/>
      <charset val="204"/>
    </font>
    <font>
      <b/>
      <sz val="11"/>
      <color rgb="FF000000"/>
      <name val="Arial"/>
      <family val="2"/>
      <charset val="204"/>
    </font>
    <font>
      <i/>
      <sz val="11"/>
      <color rgb="FF000000"/>
      <name val="Calibri"/>
      <family val="2"/>
      <charset val="204"/>
    </font>
    <font>
      <b/>
      <sz val="14"/>
      <color rgb="FF000000"/>
      <name val="Calibri"/>
      <family val="2"/>
      <charset val="204"/>
    </font>
    <font>
      <b/>
      <u/>
      <sz val="14"/>
      <color rgb="FF000000"/>
      <name val="Calibri"/>
      <family val="2"/>
      <charset val="204"/>
    </font>
    <font>
      <vertAlign val="superscript"/>
      <sz val="14"/>
      <color rgb="FF000000"/>
      <name val="Calibri"/>
      <family val="2"/>
      <charset val="204"/>
    </font>
    <font>
      <sz val="9"/>
      <color rgb="FF000000"/>
      <name val="Arial"/>
      <family val="2"/>
      <charset val="204"/>
    </font>
    <font>
      <b/>
      <i/>
      <sz val="10"/>
      <color rgb="FF000000"/>
      <name val="Calibri"/>
      <family val="2"/>
      <charset val="204"/>
    </font>
  </fonts>
  <fills count="7">
    <fill>
      <patternFill patternType="none"/>
    </fill>
    <fill>
      <patternFill patternType="gray125"/>
    </fill>
    <fill>
      <patternFill patternType="solid">
        <fgColor rgb="FFF2F2F2"/>
        <bgColor rgb="FFE2EFD9"/>
      </patternFill>
    </fill>
    <fill>
      <patternFill patternType="solid">
        <fgColor rgb="FFFEF2CB"/>
        <bgColor rgb="FFF2F2F2"/>
      </patternFill>
    </fill>
    <fill>
      <patternFill patternType="solid">
        <fgColor rgb="FFFFFF00"/>
        <bgColor rgb="FFFFFF00"/>
      </patternFill>
    </fill>
    <fill>
      <patternFill patternType="solid">
        <fgColor rgb="FFE2EFD9"/>
        <bgColor rgb="FFF2F2F2"/>
      </patternFill>
    </fill>
    <fill>
      <patternFill patternType="solid">
        <fgColor rgb="FFD8D8D8"/>
        <bgColor rgb="FFE2EFD9"/>
      </patternFill>
    </fill>
  </fills>
  <borders count="6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medium">
        <color auto="1"/>
      </right>
      <top/>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248">
    <xf numFmtId="0" fontId="0" fillId="0" borderId="0" xfId="0"/>
    <xf numFmtId="166" fontId="4" fillId="4" borderId="23" xfId="0" applyNumberFormat="1" applyFont="1" applyFill="1" applyBorder="1" applyAlignment="1">
      <alignment horizontal="left" wrapText="1"/>
    </xf>
    <xf numFmtId="166" fontId="6" fillId="0" borderId="23" xfId="0" applyNumberFormat="1" applyFont="1" applyBorder="1" applyAlignment="1">
      <alignment horizontal="center" wrapText="1"/>
    </xf>
    <xf numFmtId="4" fontId="6" fillId="0" borderId="38"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3" fontId="6" fillId="0" borderId="58" xfId="0" applyNumberFormat="1" applyFont="1" applyBorder="1" applyAlignment="1">
      <alignment horizontal="center" vertical="center" wrapText="1"/>
    </xf>
    <xf numFmtId="3" fontId="6" fillId="0" borderId="54" xfId="0" applyNumberFormat="1" applyFont="1" applyBorder="1" applyAlignment="1">
      <alignment horizontal="center" vertical="center" wrapText="1"/>
    </xf>
    <xf numFmtId="167" fontId="6" fillId="0" borderId="0" xfId="0" applyNumberFormat="1" applyFont="1" applyBorder="1" applyAlignment="1">
      <alignment horizontal="center" wrapText="1"/>
    </xf>
    <xf numFmtId="164" fontId="5" fillId="2" borderId="5"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Border="1" applyAlignment="1">
      <alignment horizontal="left" vertical="center"/>
    </xf>
    <xf numFmtId="0" fontId="4" fillId="0" borderId="0" xfId="0" applyFont="1" applyBorder="1" applyAlignment="1">
      <alignment horizontal="center" vertical="center" wrapText="1"/>
    </xf>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left" vertical="center" wrapText="1"/>
    </xf>
    <xf numFmtId="3" fontId="6" fillId="0" borderId="0" xfId="0" applyNumberFormat="1" applyFont="1" applyAlignment="1">
      <alignment horizontal="left" vertical="center" wrapText="1"/>
    </xf>
    <xf numFmtId="0" fontId="6" fillId="0" borderId="0" xfId="0" applyFont="1" applyAlignment="1">
      <alignment vertical="center" wrapText="1"/>
    </xf>
    <xf numFmtId="0" fontId="1" fillId="0" borderId="0" xfId="0" applyFont="1" applyAlignment="1">
      <alignment horizontal="center" wrapText="1"/>
    </xf>
    <xf numFmtId="3" fontId="5" fillId="2" borderId="6"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0" fontId="5" fillId="3" borderId="9" xfId="0" applyFont="1" applyFill="1" applyBorder="1" applyAlignment="1">
      <alignment vertical="center" wrapText="1"/>
    </xf>
    <xf numFmtId="0" fontId="5" fillId="3" borderId="10" xfId="0"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3" fontId="5" fillId="3" borderId="9"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4" borderId="13" xfId="0" applyFont="1" applyFill="1" applyBorder="1" applyAlignment="1">
      <alignment vertical="top" wrapText="1"/>
    </xf>
    <xf numFmtId="0" fontId="4" fillId="4" borderId="14" xfId="0" applyFont="1" applyFill="1" applyBorder="1" applyAlignment="1">
      <alignment horizontal="center" vertical="top" wrapText="1"/>
    </xf>
    <xf numFmtId="0" fontId="4" fillId="4" borderId="15" xfId="0" applyFont="1" applyFill="1" applyBorder="1" applyAlignment="1">
      <alignment vertical="top" wrapText="1"/>
    </xf>
    <xf numFmtId="165" fontId="7" fillId="4" borderId="16" xfId="0" applyNumberFormat="1" applyFont="1" applyFill="1" applyBorder="1" applyAlignment="1">
      <alignment vertical="top" wrapText="1"/>
    </xf>
    <xf numFmtId="3" fontId="7" fillId="4" borderId="13" xfId="0" applyNumberFormat="1" applyFont="1" applyFill="1" applyBorder="1" applyAlignment="1">
      <alignment vertical="top" wrapText="1"/>
    </xf>
    <xf numFmtId="4" fontId="7" fillId="4" borderId="14" xfId="0" applyNumberFormat="1" applyFont="1" applyFill="1" applyBorder="1" applyAlignment="1">
      <alignment vertical="top" wrapText="1"/>
    </xf>
    <xf numFmtId="4" fontId="7" fillId="4" borderId="15" xfId="0" applyNumberFormat="1" applyFont="1" applyFill="1" applyBorder="1" applyAlignment="1">
      <alignment horizontal="right" vertical="top" wrapText="1"/>
    </xf>
    <xf numFmtId="0" fontId="7" fillId="4" borderId="17" xfId="0" applyFont="1" applyFill="1" applyBorder="1" applyAlignment="1">
      <alignment vertical="top" wrapText="1"/>
    </xf>
    <xf numFmtId="0" fontId="8" fillId="0" borderId="0" xfId="0" applyFont="1" applyAlignment="1">
      <alignment vertical="top" wrapText="1"/>
    </xf>
    <xf numFmtId="166" fontId="5" fillId="0" borderId="18" xfId="0" applyNumberFormat="1" applyFont="1" applyBorder="1" applyAlignment="1">
      <alignment vertical="center" wrapText="1"/>
    </xf>
    <xf numFmtId="49" fontId="5" fillId="0" borderId="19" xfId="0" applyNumberFormat="1" applyFont="1" applyBorder="1" applyAlignment="1">
      <alignment horizontal="center" vertical="center" wrapText="1"/>
    </xf>
    <xf numFmtId="166" fontId="6" fillId="0" borderId="20" xfId="0" applyNumberFormat="1" applyFont="1" applyBorder="1" applyAlignment="1">
      <alignment vertical="center" wrapText="1"/>
    </xf>
    <xf numFmtId="166" fontId="6" fillId="0" borderId="21"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8" xfId="0" applyNumberFormat="1" applyFont="1" applyBorder="1" applyAlignment="1">
      <alignment horizontal="right" vertical="center" wrapText="1"/>
    </xf>
    <xf numFmtId="0" fontId="6" fillId="0" borderId="22" xfId="0" applyFont="1" applyBorder="1" applyAlignment="1">
      <alignment vertical="center" wrapText="1"/>
    </xf>
    <xf numFmtId="167" fontId="9" fillId="4" borderId="23" xfId="0" applyNumberFormat="1" applyFont="1" applyFill="1" applyBorder="1" applyAlignment="1">
      <alignment vertical="top"/>
    </xf>
    <xf numFmtId="167" fontId="4" fillId="4" borderId="24" xfId="0" applyNumberFormat="1" applyFont="1" applyFill="1" applyBorder="1" applyAlignment="1">
      <alignment horizontal="center" vertical="top"/>
    </xf>
    <xf numFmtId="167" fontId="4" fillId="4" borderId="24" xfId="0" applyNumberFormat="1" applyFont="1" applyFill="1" applyBorder="1" applyAlignment="1">
      <alignment vertical="top"/>
    </xf>
    <xf numFmtId="167" fontId="4" fillId="4" borderId="5" xfId="0" applyNumberFormat="1" applyFont="1" applyFill="1" applyBorder="1" applyAlignment="1">
      <alignment vertical="top"/>
    </xf>
    <xf numFmtId="3" fontId="4" fillId="4" borderId="25" xfId="0" applyNumberFormat="1" applyFont="1" applyFill="1" applyBorder="1" applyAlignment="1">
      <alignment vertical="top"/>
    </xf>
    <xf numFmtId="4" fontId="4" fillId="4" borderId="26" xfId="0" applyNumberFormat="1" applyFont="1" applyFill="1" applyBorder="1" applyAlignment="1">
      <alignment vertical="top"/>
    </xf>
    <xf numFmtId="4" fontId="4" fillId="4" borderId="27" xfId="0" applyNumberFormat="1" applyFont="1" applyFill="1" applyBorder="1" applyAlignment="1">
      <alignment horizontal="right" vertical="top"/>
    </xf>
    <xf numFmtId="0" fontId="6" fillId="4" borderId="28" xfId="0" applyFont="1" applyFill="1" applyBorder="1" applyAlignment="1">
      <alignment vertical="top" wrapText="1"/>
    </xf>
    <xf numFmtId="167" fontId="6" fillId="0" borderId="0" xfId="0" applyNumberFormat="1" applyFont="1" applyAlignment="1">
      <alignment wrapText="1"/>
    </xf>
    <xf numFmtId="3" fontId="6" fillId="0" borderId="0" xfId="0" applyNumberFormat="1" applyFont="1" applyAlignment="1">
      <alignment wrapText="1"/>
    </xf>
    <xf numFmtId="4" fontId="6" fillId="0" borderId="0" xfId="0" applyNumberFormat="1" applyFont="1" applyAlignment="1">
      <alignment wrapText="1"/>
    </xf>
    <xf numFmtId="4" fontId="6" fillId="0" borderId="0" xfId="0" applyNumberFormat="1" applyFont="1" applyAlignment="1">
      <alignment horizontal="right" vertical="top" wrapText="1"/>
    </xf>
    <xf numFmtId="0" fontId="6" fillId="0" borderId="0" xfId="0" applyFont="1" applyAlignment="1">
      <alignment vertical="top" wrapText="1"/>
    </xf>
    <xf numFmtId="0" fontId="4" fillId="4" borderId="9" xfId="0" applyFont="1" applyFill="1" applyBorder="1" applyAlignment="1">
      <alignment vertical="top" wrapText="1"/>
    </xf>
    <xf numFmtId="0" fontId="4" fillId="4" borderId="10" xfId="0" applyFont="1" applyFill="1" applyBorder="1" applyAlignment="1">
      <alignment horizontal="center" vertical="top" wrapText="1"/>
    </xf>
    <xf numFmtId="0" fontId="4" fillId="4" borderId="11" xfId="0" applyFont="1" applyFill="1" applyBorder="1" applyAlignment="1">
      <alignment vertical="top" wrapText="1"/>
    </xf>
    <xf numFmtId="165" fontId="7" fillId="4" borderId="29" xfId="0" applyNumberFormat="1" applyFont="1" applyFill="1" applyBorder="1" applyAlignment="1">
      <alignment vertical="top" wrapText="1"/>
    </xf>
    <xf numFmtId="3" fontId="7" fillId="4" borderId="9" xfId="0" applyNumberFormat="1" applyFont="1" applyFill="1" applyBorder="1" applyAlignment="1">
      <alignment vertical="top" wrapText="1"/>
    </xf>
    <xf numFmtId="4" fontId="7" fillId="4" borderId="10" xfId="0" applyNumberFormat="1" applyFont="1" applyFill="1" applyBorder="1" applyAlignment="1">
      <alignment vertical="top" wrapText="1"/>
    </xf>
    <xf numFmtId="4" fontId="7" fillId="4" borderId="11" xfId="0" applyNumberFormat="1" applyFont="1" applyFill="1" applyBorder="1" applyAlignment="1">
      <alignment horizontal="right" vertical="top" wrapText="1"/>
    </xf>
    <xf numFmtId="0" fontId="7" fillId="4" borderId="12" xfId="0" applyFont="1" applyFill="1" applyBorder="1" applyAlignment="1">
      <alignment vertical="top" wrapText="1"/>
    </xf>
    <xf numFmtId="166" fontId="5" fillId="5" borderId="30" xfId="0" applyNumberFormat="1" applyFont="1" applyFill="1" applyBorder="1" applyAlignment="1">
      <alignment vertical="center" wrapText="1"/>
    </xf>
    <xf numFmtId="49" fontId="5" fillId="5" borderId="29" xfId="0" applyNumberFormat="1" applyFont="1" applyFill="1" applyBorder="1" applyAlignment="1">
      <alignment horizontal="center" vertical="center" wrapText="1"/>
    </xf>
    <xf numFmtId="166" fontId="5" fillId="5" borderId="31" xfId="0" applyNumberFormat="1" applyFont="1" applyFill="1" applyBorder="1" applyAlignment="1">
      <alignment horizontal="center" vertical="center" wrapText="1"/>
    </xf>
    <xf numFmtId="3" fontId="5" fillId="5" borderId="31" xfId="0" applyNumberFormat="1" applyFont="1" applyFill="1" applyBorder="1" applyAlignment="1">
      <alignment horizontal="center" vertical="center" wrapText="1"/>
    </xf>
    <xf numFmtId="4" fontId="5" fillId="5" borderId="31" xfId="0" applyNumberFormat="1" applyFont="1" applyFill="1" applyBorder="1" applyAlignment="1">
      <alignment horizontal="center" vertical="center" wrapText="1"/>
    </xf>
    <xf numFmtId="4" fontId="5" fillId="5" borderId="31" xfId="0" applyNumberFormat="1" applyFont="1" applyFill="1" applyBorder="1" applyAlignment="1">
      <alignment horizontal="right" vertical="center" wrapText="1"/>
    </xf>
    <xf numFmtId="0" fontId="5" fillId="5" borderId="12" xfId="0" applyFont="1" applyFill="1" applyBorder="1" applyAlignment="1">
      <alignment vertical="center" wrapText="1"/>
    </xf>
    <xf numFmtId="0" fontId="2" fillId="0" borderId="0" xfId="0" applyFont="1" applyAlignment="1">
      <alignment vertical="center" wrapText="1"/>
    </xf>
    <xf numFmtId="166" fontId="5" fillId="5" borderId="23" xfId="0" applyNumberFormat="1" applyFont="1" applyFill="1" applyBorder="1" applyAlignment="1">
      <alignment vertical="center" wrapText="1"/>
    </xf>
    <xf numFmtId="49" fontId="5" fillId="5" borderId="5" xfId="0" applyNumberFormat="1" applyFont="1" applyFill="1" applyBorder="1" applyAlignment="1">
      <alignment horizontal="center" vertical="center" wrapText="1"/>
    </xf>
    <xf numFmtId="166" fontId="5" fillId="5" borderId="24" xfId="0" applyNumberFormat="1" applyFont="1" applyFill="1" applyBorder="1" applyAlignment="1">
      <alignment horizontal="center" vertical="center" wrapText="1"/>
    </xf>
    <xf numFmtId="3" fontId="5" fillId="5" borderId="24" xfId="0" applyNumberFormat="1" applyFont="1" applyFill="1" applyBorder="1" applyAlignment="1">
      <alignment horizontal="center" vertical="center" wrapText="1"/>
    </xf>
    <xf numFmtId="4" fontId="5" fillId="5" borderId="24" xfId="0" applyNumberFormat="1" applyFont="1" applyFill="1" applyBorder="1" applyAlignment="1">
      <alignment horizontal="center" vertical="center" wrapText="1"/>
    </xf>
    <xf numFmtId="4" fontId="5" fillId="5" borderId="2" xfId="0" applyNumberFormat="1" applyFont="1" applyFill="1" applyBorder="1" applyAlignment="1">
      <alignment horizontal="right" vertical="center" wrapText="1"/>
    </xf>
    <xf numFmtId="0" fontId="5" fillId="5" borderId="32" xfId="0" applyFont="1" applyFill="1" applyBorder="1" applyAlignment="1">
      <alignment vertical="center" wrapText="1"/>
    </xf>
    <xf numFmtId="166" fontId="5" fillId="0" borderId="33" xfId="0" applyNumberFormat="1" applyFont="1" applyBorder="1" applyAlignment="1">
      <alignment vertical="top" wrapText="1"/>
    </xf>
    <xf numFmtId="49" fontId="5" fillId="0" borderId="34" xfId="0" applyNumberFormat="1" applyFont="1" applyBorder="1" applyAlignment="1">
      <alignment horizontal="center" vertical="top" wrapText="1"/>
    </xf>
    <xf numFmtId="166" fontId="6" fillId="0" borderId="35" xfId="0" applyNumberFormat="1" applyFont="1" applyBorder="1" applyAlignment="1">
      <alignment vertical="top" wrapText="1"/>
    </xf>
    <xf numFmtId="166" fontId="6" fillId="0" borderId="4" xfId="0" applyNumberFormat="1" applyFont="1" applyBorder="1" applyAlignment="1">
      <alignment horizontal="center" vertical="top" wrapText="1"/>
    </xf>
    <xf numFmtId="3" fontId="6" fillId="0" borderId="36" xfId="0" applyNumberFormat="1" applyFont="1" applyBorder="1" applyAlignment="1">
      <alignment horizontal="center" vertical="top" wrapText="1"/>
    </xf>
    <xf numFmtId="4" fontId="6" fillId="0" borderId="37" xfId="0" applyNumberFormat="1" applyFont="1" applyBorder="1" applyAlignment="1">
      <alignment horizontal="center" vertical="top" wrapText="1"/>
    </xf>
    <xf numFmtId="4" fontId="6" fillId="0" borderId="38" xfId="0" applyNumberFormat="1" applyFont="1" applyBorder="1" applyAlignment="1">
      <alignment horizontal="right" vertical="top" wrapText="1"/>
    </xf>
    <xf numFmtId="3" fontId="6" fillId="0" borderId="39" xfId="0" applyNumberFormat="1" applyFont="1" applyBorder="1" applyAlignment="1">
      <alignment horizontal="center" vertical="top" wrapText="1"/>
    </xf>
    <xf numFmtId="0" fontId="6" fillId="0" borderId="40" xfId="0" applyFont="1" applyBorder="1" applyAlignment="1">
      <alignment vertical="top" wrapText="1"/>
    </xf>
    <xf numFmtId="49" fontId="5" fillId="0" borderId="41" xfId="0" applyNumberFormat="1" applyFont="1" applyBorder="1" applyAlignment="1">
      <alignment horizontal="center" vertical="top" wrapText="1"/>
    </xf>
    <xf numFmtId="166" fontId="6" fillId="0" borderId="42" xfId="0" applyNumberFormat="1" applyFont="1" applyBorder="1" applyAlignment="1">
      <alignment vertical="top" wrapText="1"/>
    </xf>
    <xf numFmtId="166" fontId="6" fillId="0" borderId="41" xfId="0" applyNumberFormat="1" applyFont="1" applyBorder="1" applyAlignment="1">
      <alignment horizontal="center" vertical="top" wrapText="1"/>
    </xf>
    <xf numFmtId="166" fontId="6" fillId="0" borderId="43" xfId="0" applyNumberFormat="1" applyFont="1" applyBorder="1" applyAlignment="1">
      <alignment vertical="top" wrapText="1"/>
    </xf>
    <xf numFmtId="166" fontId="6" fillId="0" borderId="34" xfId="0" applyNumberFormat="1" applyFont="1" applyBorder="1" applyAlignment="1">
      <alignment horizontal="center" vertical="top" wrapText="1"/>
    </xf>
    <xf numFmtId="0" fontId="6" fillId="0" borderId="44" xfId="0" applyFont="1" applyBorder="1" applyAlignment="1">
      <alignment vertical="top" wrapText="1"/>
    </xf>
    <xf numFmtId="3" fontId="6" fillId="0" borderId="45" xfId="0" applyNumberFormat="1" applyFont="1" applyBorder="1" applyAlignment="1">
      <alignment horizontal="center" vertical="top" wrapText="1"/>
    </xf>
    <xf numFmtId="4" fontId="6" fillId="0" borderId="19" xfId="0" applyNumberFormat="1" applyFont="1" applyBorder="1" applyAlignment="1">
      <alignment horizontal="center" vertical="top" wrapText="1"/>
    </xf>
    <xf numFmtId="4" fontId="6" fillId="0" borderId="20" xfId="0" applyNumberFormat="1" applyFont="1" applyBorder="1" applyAlignment="1">
      <alignment horizontal="right" vertical="top" wrapText="1"/>
    </xf>
    <xf numFmtId="3" fontId="6" fillId="0" borderId="18" xfId="0" applyNumberFormat="1" applyFont="1" applyBorder="1" applyAlignment="1">
      <alignment horizontal="center" vertical="top" wrapText="1"/>
    </xf>
    <xf numFmtId="166" fontId="5" fillId="0" borderId="46" xfId="0" applyNumberFormat="1" applyFont="1" applyBorder="1" applyAlignment="1">
      <alignment vertical="top" wrapText="1"/>
    </xf>
    <xf numFmtId="166" fontId="6" fillId="0" borderId="47" xfId="0" applyNumberFormat="1" applyFont="1" applyBorder="1" applyAlignment="1">
      <alignment vertical="top" wrapText="1"/>
    </xf>
    <xf numFmtId="166" fontId="6" fillId="0" borderId="48" xfId="0" applyNumberFormat="1" applyFont="1" applyBorder="1" applyAlignment="1">
      <alignment horizontal="center" vertical="top" wrapText="1"/>
    </xf>
    <xf numFmtId="3" fontId="6" fillId="0" borderId="49" xfId="0" applyNumberFormat="1" applyFont="1" applyBorder="1" applyAlignment="1">
      <alignment horizontal="center" vertical="top" wrapText="1"/>
    </xf>
    <xf numFmtId="4" fontId="6" fillId="0" borderId="50" xfId="0" applyNumberFormat="1" applyFont="1" applyBorder="1" applyAlignment="1">
      <alignment horizontal="center" vertical="top" wrapText="1"/>
    </xf>
    <xf numFmtId="4" fontId="6" fillId="0" borderId="51" xfId="0" applyNumberFormat="1" applyFont="1" applyBorder="1" applyAlignment="1">
      <alignment horizontal="right" vertical="top" wrapText="1"/>
    </xf>
    <xf numFmtId="3" fontId="6" fillId="0" borderId="52" xfId="0" applyNumberFormat="1" applyFont="1" applyBorder="1" applyAlignment="1">
      <alignment horizontal="center" vertical="top" wrapText="1"/>
    </xf>
    <xf numFmtId="49" fontId="5" fillId="0" borderId="53" xfId="0" applyNumberFormat="1" applyFont="1" applyBorder="1" applyAlignment="1">
      <alignment horizontal="center" vertical="top" wrapText="1"/>
    </xf>
    <xf numFmtId="166" fontId="6" fillId="0" borderId="19" xfId="0" applyNumberFormat="1" applyFont="1" applyBorder="1" applyAlignment="1">
      <alignment vertical="top" wrapText="1"/>
    </xf>
    <xf numFmtId="166" fontId="6" fillId="0" borderId="19" xfId="0" applyNumberFormat="1" applyFont="1" applyBorder="1" applyAlignment="1">
      <alignment horizontal="center" vertical="top" wrapText="1"/>
    </xf>
    <xf numFmtId="3" fontId="6" fillId="0" borderId="13" xfId="0" applyNumberFormat="1" applyFont="1" applyBorder="1" applyAlignment="1">
      <alignment horizontal="center" vertical="top" wrapText="1"/>
    </xf>
    <xf numFmtId="4" fontId="6" fillId="0" borderId="14" xfId="0" applyNumberFormat="1" applyFont="1" applyBorder="1" applyAlignment="1">
      <alignment horizontal="center" vertical="top" wrapText="1"/>
    </xf>
    <xf numFmtId="4" fontId="6" fillId="0" borderId="15" xfId="0" applyNumberFormat="1" applyFont="1" applyBorder="1" applyAlignment="1">
      <alignment horizontal="right" vertical="top" wrapText="1"/>
    </xf>
    <xf numFmtId="166" fontId="5" fillId="0" borderId="21" xfId="0" applyNumberFormat="1" applyFont="1" applyBorder="1" applyAlignment="1">
      <alignment vertical="top" wrapText="1"/>
    </xf>
    <xf numFmtId="166" fontId="10" fillId="0" borderId="19" xfId="0" applyNumberFormat="1" applyFont="1" applyBorder="1" applyAlignment="1">
      <alignment vertical="top" wrapText="1"/>
    </xf>
    <xf numFmtId="3" fontId="6" fillId="0" borderId="55" xfId="0" applyNumberFormat="1" applyFont="1" applyBorder="1" applyAlignment="1">
      <alignment horizontal="center" vertical="top" wrapText="1"/>
    </xf>
    <xf numFmtId="4" fontId="6" fillId="0" borderId="56" xfId="0" applyNumberFormat="1" applyFont="1" applyBorder="1" applyAlignment="1">
      <alignment horizontal="center" vertical="top" wrapText="1"/>
    </xf>
    <xf numFmtId="4" fontId="6" fillId="0" borderId="57" xfId="0" applyNumberFormat="1" applyFont="1" applyBorder="1" applyAlignment="1">
      <alignment horizontal="right" vertical="top" wrapText="1"/>
    </xf>
    <xf numFmtId="3" fontId="6" fillId="0" borderId="19" xfId="0" applyNumberFormat="1" applyFont="1" applyBorder="1" applyAlignment="1">
      <alignment horizontal="center" vertical="top" wrapText="1"/>
    </xf>
    <xf numFmtId="4" fontId="6" fillId="0" borderId="19" xfId="0" applyNumberFormat="1" applyFont="1" applyBorder="1" applyAlignment="1">
      <alignment horizontal="right" vertical="top" wrapText="1"/>
    </xf>
    <xf numFmtId="166" fontId="6" fillId="0" borderId="40" xfId="0" applyNumberFormat="1" applyFont="1" applyBorder="1" applyAlignment="1">
      <alignment vertical="top" wrapText="1"/>
    </xf>
    <xf numFmtId="166" fontId="6" fillId="0" borderId="44" xfId="0" applyNumberFormat="1" applyFont="1" applyBorder="1" applyAlignment="1">
      <alignment vertical="top" wrapText="1"/>
    </xf>
    <xf numFmtId="166" fontId="6" fillId="0" borderId="54" xfId="0" applyNumberFormat="1" applyFont="1" applyBorder="1" applyAlignment="1">
      <alignment horizontal="center" vertical="top" wrapText="1"/>
    </xf>
    <xf numFmtId="166" fontId="5" fillId="6" borderId="1" xfId="0" applyNumberFormat="1" applyFont="1" applyFill="1" applyBorder="1" applyAlignment="1">
      <alignment vertical="center"/>
    </xf>
    <xf numFmtId="49" fontId="5" fillId="6" borderId="2" xfId="0" applyNumberFormat="1" applyFont="1" applyFill="1" applyBorder="1" applyAlignment="1">
      <alignment horizontal="center" vertical="center"/>
    </xf>
    <xf numFmtId="166" fontId="6" fillId="6" borderId="3" xfId="0" applyNumberFormat="1" applyFont="1" applyFill="1" applyBorder="1" applyAlignment="1">
      <alignment vertical="center"/>
    </xf>
    <xf numFmtId="166" fontId="6" fillId="6" borderId="5"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4" fontId="6" fillId="6" borderId="2" xfId="0" applyNumberFormat="1" applyFont="1" applyFill="1" applyBorder="1" applyAlignment="1">
      <alignment horizontal="center" vertical="center" wrapText="1"/>
    </xf>
    <xf numFmtId="4" fontId="6" fillId="6" borderId="3" xfId="0" applyNumberFormat="1" applyFont="1" applyFill="1" applyBorder="1" applyAlignment="1">
      <alignment horizontal="right" vertical="center" wrapText="1"/>
    </xf>
    <xf numFmtId="0" fontId="6" fillId="6" borderId="32" xfId="0" applyFont="1" applyFill="1" applyBorder="1" applyAlignment="1">
      <alignment vertical="center" wrapText="1"/>
    </xf>
    <xf numFmtId="4" fontId="5" fillId="5" borderId="24" xfId="0" applyNumberFormat="1" applyFont="1" applyFill="1" applyBorder="1" applyAlignment="1">
      <alignment horizontal="right" vertical="center" wrapText="1"/>
    </xf>
    <xf numFmtId="49" fontId="5" fillId="0" borderId="4" xfId="0" applyNumberFormat="1" applyFont="1" applyBorder="1" applyAlignment="1">
      <alignment horizontal="center" vertical="top" wrapText="1"/>
    </xf>
    <xf numFmtId="4" fontId="6" fillId="0" borderId="39" xfId="0" applyNumberFormat="1" applyFont="1" applyBorder="1" applyAlignment="1">
      <alignment horizontal="center" vertical="top" wrapText="1"/>
    </xf>
    <xf numFmtId="4" fontId="11" fillId="0" borderId="37" xfId="0" applyNumberFormat="1" applyFont="1" applyBorder="1" applyAlignment="1">
      <alignment horizontal="center" vertical="top" wrapText="1"/>
    </xf>
    <xf numFmtId="168" fontId="11" fillId="0" borderId="37" xfId="0" applyNumberFormat="1" applyFont="1" applyBorder="1" applyAlignment="1">
      <alignment horizontal="center" vertical="top" wrapText="1"/>
    </xf>
    <xf numFmtId="167" fontId="6" fillId="0" borderId="59" xfId="0" applyNumberFormat="1" applyFont="1" applyBorder="1" applyAlignment="1">
      <alignment vertical="top" wrapText="1"/>
    </xf>
    <xf numFmtId="167" fontId="6" fillId="0" borderId="19" xfId="0" applyNumberFormat="1" applyFont="1" applyBorder="1" applyAlignment="1">
      <alignment vertical="top" wrapText="1"/>
    </xf>
    <xf numFmtId="167" fontId="6" fillId="0" borderId="60" xfId="0" applyNumberFormat="1" applyFont="1" applyBorder="1" applyAlignment="1">
      <alignment vertical="top" wrapText="1"/>
    </xf>
    <xf numFmtId="167" fontId="6" fillId="0" borderId="42" xfId="0" applyNumberFormat="1" applyFont="1" applyBorder="1" applyAlignment="1">
      <alignment horizontal="left" vertical="top" wrapText="1"/>
    </xf>
    <xf numFmtId="167" fontId="6" fillId="0" borderId="19" xfId="0" applyNumberFormat="1" applyFont="1" applyBorder="1" applyAlignment="1">
      <alignment horizontal="left" vertical="top" wrapText="1"/>
    </xf>
    <xf numFmtId="4" fontId="6" fillId="0" borderId="60" xfId="0" applyNumberFormat="1" applyFont="1" applyBorder="1" applyAlignment="1">
      <alignment horizontal="right" vertical="top" wrapText="1"/>
    </xf>
    <xf numFmtId="167" fontId="12" fillId="0" borderId="19" xfId="0" applyNumberFormat="1" applyFont="1" applyBorder="1" applyAlignment="1">
      <alignment horizontal="left" vertical="top" wrapText="1"/>
    </xf>
    <xf numFmtId="49" fontId="6" fillId="0" borderId="19" xfId="0" applyNumberFormat="1" applyFont="1" applyBorder="1" applyAlignment="1">
      <alignment horizontal="left" vertical="top"/>
    </xf>
    <xf numFmtId="0" fontId="6" fillId="0" borderId="19" xfId="0" applyFont="1" applyBorder="1" applyAlignment="1">
      <alignment horizontal="left" vertical="top" wrapText="1"/>
    </xf>
    <xf numFmtId="4" fontId="6" fillId="0" borderId="59" xfId="0" applyNumberFormat="1" applyFont="1" applyBorder="1" applyAlignment="1">
      <alignment horizontal="right" vertical="top" wrapText="1"/>
    </xf>
    <xf numFmtId="3" fontId="6" fillId="0" borderId="6" xfId="0" applyNumberFormat="1" applyFont="1" applyBorder="1" applyAlignment="1">
      <alignment horizontal="center" vertical="top" wrapText="1"/>
    </xf>
    <xf numFmtId="4" fontId="6" fillId="0" borderId="7" xfId="0" applyNumberFormat="1" applyFont="1" applyBorder="1" applyAlignment="1">
      <alignment horizontal="center" vertical="top" wrapText="1"/>
    </xf>
    <xf numFmtId="4" fontId="6" fillId="0" borderId="8" xfId="0" applyNumberFormat="1" applyFont="1" applyBorder="1" applyAlignment="1">
      <alignment horizontal="right" vertical="top" wrapText="1"/>
    </xf>
    <xf numFmtId="167" fontId="6" fillId="0" borderId="59" xfId="0" applyNumberFormat="1" applyFont="1" applyBorder="1" applyAlignment="1">
      <alignment horizontal="left" vertical="top" wrapText="1"/>
    </xf>
    <xf numFmtId="167" fontId="6" fillId="0" borderId="61" xfId="0" applyNumberFormat="1" applyFont="1" applyBorder="1" applyAlignment="1">
      <alignment horizontal="left" vertical="top" wrapText="1"/>
    </xf>
    <xf numFmtId="49" fontId="5" fillId="6" borderId="10" xfId="0" applyNumberFormat="1" applyFont="1" applyFill="1" applyBorder="1" applyAlignment="1">
      <alignment horizontal="center" vertical="center"/>
    </xf>
    <xf numFmtId="49" fontId="13" fillId="5" borderId="5" xfId="0" applyNumberFormat="1" applyFont="1" applyFill="1" applyBorder="1" applyAlignment="1">
      <alignment horizontal="center" wrapText="1"/>
    </xf>
    <xf numFmtId="166" fontId="13" fillId="5" borderId="49" xfId="0" applyNumberFormat="1" applyFont="1" applyFill="1" applyBorder="1" applyAlignment="1">
      <alignment wrapText="1"/>
    </xf>
    <xf numFmtId="49" fontId="13" fillId="0" borderId="4" xfId="0" applyNumberFormat="1" applyFont="1" applyBorder="1" applyAlignment="1">
      <alignment horizontal="center" vertical="top" wrapText="1"/>
    </xf>
    <xf numFmtId="167" fontId="6" fillId="0" borderId="62" xfId="0" applyNumberFormat="1" applyFont="1" applyBorder="1" applyAlignment="1">
      <alignment vertical="top" wrapText="1"/>
    </xf>
    <xf numFmtId="49" fontId="5" fillId="6" borderId="56" xfId="0" applyNumberFormat="1" applyFont="1" applyFill="1" applyBorder="1" applyAlignment="1">
      <alignment horizontal="center" vertical="center"/>
    </xf>
    <xf numFmtId="166" fontId="6" fillId="6" borderId="27" xfId="0" applyNumberFormat="1" applyFont="1" applyFill="1" applyBorder="1" applyAlignment="1">
      <alignment vertical="center"/>
    </xf>
    <xf numFmtId="49" fontId="13" fillId="5" borderId="29" xfId="0" applyNumberFormat="1" applyFont="1" applyFill="1" applyBorder="1" applyAlignment="1">
      <alignment horizontal="center" wrapText="1"/>
    </xf>
    <xf numFmtId="49" fontId="13" fillId="0" borderId="5" xfId="0" applyNumberFormat="1" applyFont="1" applyBorder="1" applyAlignment="1">
      <alignment horizontal="center" vertical="top" wrapText="1"/>
    </xf>
    <xf numFmtId="167" fontId="0" fillId="0" borderId="32" xfId="0" applyNumberFormat="1" applyFont="1" applyBorder="1" applyAlignment="1">
      <alignment vertical="top" wrapText="1"/>
    </xf>
    <xf numFmtId="166" fontId="6" fillId="0" borderId="40" xfId="0" applyNumberFormat="1" applyFont="1" applyBorder="1" applyAlignment="1">
      <alignment horizontal="center" vertical="top" wrapText="1"/>
    </xf>
    <xf numFmtId="49" fontId="5" fillId="6" borderId="26" xfId="0" applyNumberFormat="1" applyFont="1" applyFill="1" applyBorder="1" applyAlignment="1">
      <alignment horizontal="center" vertical="center"/>
    </xf>
    <xf numFmtId="166" fontId="9" fillId="4" borderId="1" xfId="0" applyNumberFormat="1" applyFont="1" applyFill="1" applyBorder="1" applyAlignment="1">
      <alignment vertical="top"/>
    </xf>
    <xf numFmtId="166" fontId="4" fillId="4" borderId="2" xfId="0" applyNumberFormat="1" applyFont="1" applyFill="1" applyBorder="1" applyAlignment="1">
      <alignment horizontal="center" vertical="top"/>
    </xf>
    <xf numFmtId="166" fontId="4" fillId="4" borderId="3" xfId="0" applyNumberFormat="1" applyFont="1" applyFill="1" applyBorder="1" applyAlignment="1">
      <alignment vertical="top"/>
    </xf>
    <xf numFmtId="166" fontId="4" fillId="4" borderId="5" xfId="0" applyNumberFormat="1" applyFont="1" applyFill="1" applyBorder="1" applyAlignment="1">
      <alignment vertical="top"/>
    </xf>
    <xf numFmtId="3" fontId="4" fillId="4" borderId="1" xfId="0" applyNumberFormat="1" applyFont="1" applyFill="1" applyBorder="1" applyAlignment="1">
      <alignment vertical="top"/>
    </xf>
    <xf numFmtId="4" fontId="4" fillId="4" borderId="2" xfId="0" applyNumberFormat="1" applyFont="1" applyFill="1" applyBorder="1" applyAlignment="1">
      <alignment vertical="top"/>
    </xf>
    <xf numFmtId="4" fontId="4" fillId="4" borderId="3" xfId="0" applyNumberFormat="1" applyFont="1" applyFill="1" applyBorder="1" applyAlignment="1">
      <alignment horizontal="right" vertical="top"/>
    </xf>
    <xf numFmtId="0" fontId="4" fillId="4" borderId="32" xfId="0" applyFont="1" applyFill="1" applyBorder="1" applyAlignment="1">
      <alignment vertical="top" wrapText="1"/>
    </xf>
    <xf numFmtId="0" fontId="8" fillId="0" borderId="0" xfId="0" applyFont="1" applyAlignment="1">
      <alignment vertical="top"/>
    </xf>
    <xf numFmtId="166" fontId="6" fillId="0" borderId="24" xfId="0" applyNumberFormat="1" applyFont="1" applyBorder="1" applyAlignment="1">
      <alignment wrapText="1"/>
    </xf>
    <xf numFmtId="3" fontId="6" fillId="0" borderId="24" xfId="0" applyNumberFormat="1" applyFont="1" applyBorder="1" applyAlignment="1">
      <alignment wrapText="1"/>
    </xf>
    <xf numFmtId="4" fontId="6" fillId="0" borderId="24" xfId="0" applyNumberFormat="1" applyFont="1" applyBorder="1" applyAlignment="1">
      <alignment wrapText="1"/>
    </xf>
    <xf numFmtId="4" fontId="6" fillId="0" borderId="24" xfId="0" applyNumberFormat="1" applyFont="1" applyBorder="1" applyAlignment="1">
      <alignment horizontal="right" vertical="top" wrapText="1"/>
    </xf>
    <xf numFmtId="0" fontId="6" fillId="0" borderId="32" xfId="0" applyFont="1" applyBorder="1" applyAlignment="1">
      <alignment wrapText="1"/>
    </xf>
    <xf numFmtId="166" fontId="5" fillId="4" borderId="5" xfId="0" applyNumberFormat="1" applyFont="1" applyFill="1" applyBorder="1" applyAlignment="1">
      <alignment wrapText="1"/>
    </xf>
    <xf numFmtId="3" fontId="5" fillId="4" borderId="63" xfId="0" applyNumberFormat="1" applyFont="1" applyFill="1" applyBorder="1" applyAlignment="1">
      <alignment wrapText="1"/>
    </xf>
    <xf numFmtId="4" fontId="5" fillId="4" borderId="2" xfId="0" applyNumberFormat="1" applyFont="1" applyFill="1" applyBorder="1" applyAlignment="1">
      <alignment wrapText="1"/>
    </xf>
    <xf numFmtId="4" fontId="5" fillId="4" borderId="2" xfId="0" applyNumberFormat="1" applyFont="1" applyFill="1" applyBorder="1" applyAlignment="1">
      <alignment horizontal="right" vertical="top" wrapText="1"/>
    </xf>
    <xf numFmtId="3" fontId="5" fillId="4" borderId="2" xfId="0" applyNumberFormat="1" applyFont="1" applyFill="1" applyBorder="1" applyAlignment="1">
      <alignment wrapText="1"/>
    </xf>
    <xf numFmtId="4" fontId="5" fillId="4" borderId="64" xfId="0" applyNumberFormat="1" applyFont="1" applyFill="1" applyBorder="1" applyAlignment="1">
      <alignment horizontal="right" vertical="top" wrapText="1"/>
    </xf>
    <xf numFmtId="4" fontId="5" fillId="4" borderId="5" xfId="0" applyNumberFormat="1" applyFont="1" applyFill="1" applyBorder="1" applyAlignment="1">
      <alignment horizontal="right" vertical="top" wrapText="1"/>
    </xf>
    <xf numFmtId="0" fontId="5" fillId="4" borderId="32" xfId="0" applyFont="1" applyFill="1" applyBorder="1" applyAlignment="1">
      <alignment wrapText="1"/>
    </xf>
    <xf numFmtId="0" fontId="6" fillId="0" borderId="0" xfId="0" applyFont="1" applyAlignment="1">
      <alignment wrapText="1"/>
    </xf>
    <xf numFmtId="0" fontId="5" fillId="0" borderId="0" xfId="0" applyFont="1" applyAlignment="1">
      <alignment horizontal="center" wrapText="1"/>
    </xf>
    <xf numFmtId="0" fontId="6" fillId="0" borderId="43" xfId="0" applyFont="1" applyBorder="1" applyAlignment="1">
      <alignment wrapText="1"/>
    </xf>
    <xf numFmtId="3" fontId="6" fillId="0" borderId="43" xfId="0" applyNumberFormat="1" applyFont="1" applyBorder="1" applyAlignment="1">
      <alignment wrapText="1"/>
    </xf>
    <xf numFmtId="0" fontId="6" fillId="0" borderId="0" xfId="0" applyFont="1" applyAlignment="1">
      <alignment horizontal="center" wrapText="1"/>
    </xf>
    <xf numFmtId="0" fontId="6" fillId="0" borderId="0" xfId="0" applyFont="1" applyAlignment="1">
      <alignment horizontal="right" wrapText="1"/>
    </xf>
    <xf numFmtId="0" fontId="0" fillId="0" borderId="0" xfId="0" applyFont="1" applyAlignment="1">
      <alignment wrapText="1"/>
    </xf>
    <xf numFmtId="4" fontId="0" fillId="0" borderId="0" xfId="0" applyNumberFormat="1" applyFont="1"/>
    <xf numFmtId="0" fontId="0" fillId="0" borderId="0" xfId="0" applyFont="1"/>
    <xf numFmtId="0" fontId="14" fillId="0" borderId="0" xfId="0" applyFont="1" applyAlignment="1">
      <alignment horizontal="right"/>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4" fontId="2" fillId="0" borderId="19" xfId="0" applyNumberFormat="1" applyFont="1" applyBorder="1" applyAlignment="1">
      <alignment horizontal="center" vertical="center" wrapText="1"/>
    </xf>
    <xf numFmtId="49" fontId="0" fillId="0" borderId="19" xfId="0" applyNumberFormat="1" applyFont="1" applyBorder="1" applyAlignment="1">
      <alignment horizontal="right" wrapText="1"/>
    </xf>
    <xf numFmtId="49" fontId="0" fillId="0" borderId="19" xfId="0" applyNumberFormat="1" applyFont="1" applyBorder="1" applyAlignment="1">
      <alignment horizontal="right" wrapText="1"/>
    </xf>
    <xf numFmtId="0" fontId="6" fillId="0" borderId="19" xfId="0" applyFont="1" applyBorder="1" applyAlignment="1">
      <alignment wrapText="1"/>
    </xf>
    <xf numFmtId="0" fontId="18" fillId="0" borderId="19" xfId="0" applyFont="1" applyBorder="1" applyAlignment="1">
      <alignment wrapText="1"/>
    </xf>
    <xf numFmtId="0" fontId="0" fillId="0" borderId="19" xfId="0" applyFont="1" applyBorder="1" applyAlignment="1">
      <alignment wrapText="1"/>
    </xf>
    <xf numFmtId="49" fontId="6" fillId="0" borderId="41" xfId="0" applyNumberFormat="1" applyFont="1" applyBorder="1" applyAlignment="1">
      <alignment horizontal="right" vertical="top" wrapText="1"/>
    </xf>
    <xf numFmtId="49" fontId="6" fillId="0" borderId="34" xfId="0" applyNumberFormat="1" applyFont="1" applyBorder="1" applyAlignment="1">
      <alignment horizontal="right" vertical="top" wrapText="1"/>
    </xf>
    <xf numFmtId="4" fontId="0" fillId="0" borderId="19" xfId="0" applyNumberFormat="1" applyFont="1" applyBorder="1"/>
    <xf numFmtId="4" fontId="2" fillId="0" borderId="19" xfId="0" applyNumberFormat="1" applyFont="1" applyBorder="1" applyAlignment="1">
      <alignment wrapText="1"/>
    </xf>
    <xf numFmtId="0" fontId="2" fillId="0" borderId="19" xfId="0" applyFont="1" applyBorder="1" applyAlignment="1">
      <alignment wrapText="1"/>
    </xf>
    <xf numFmtId="0" fontId="2" fillId="0" borderId="0" xfId="0" applyFont="1"/>
    <xf numFmtId="0" fontId="6" fillId="0" borderId="42" xfId="0" applyFont="1" applyBorder="1" applyAlignment="1">
      <alignment vertical="top" wrapText="1"/>
    </xf>
    <xf numFmtId="0" fontId="2" fillId="0" borderId="0" xfId="0" applyFont="1" applyAlignment="1">
      <alignment wrapText="1"/>
    </xf>
    <xf numFmtId="4" fontId="0" fillId="0" borderId="19" xfId="0" applyNumberFormat="1" applyFont="1" applyBorder="1" applyAlignment="1">
      <alignment horizontal="center"/>
    </xf>
    <xf numFmtId="0" fontId="0" fillId="0" borderId="0" xfId="0" applyFont="1" applyAlignment="1">
      <alignment wrapText="1"/>
    </xf>
    <xf numFmtId="0" fontId="0" fillId="4" borderId="0" xfId="0" applyFont="1" applyFill="1" applyAlignment="1">
      <alignment wrapText="1"/>
    </xf>
    <xf numFmtId="0" fontId="0" fillId="0" borderId="19" xfId="0" applyFont="1" applyBorder="1" applyAlignment="1">
      <alignment wrapText="1"/>
    </xf>
    <xf numFmtId="0" fontId="0" fillId="4" borderId="19" xfId="0" applyFont="1" applyFill="1" applyBorder="1" applyAlignment="1">
      <alignment wrapText="1"/>
    </xf>
    <xf numFmtId="49" fontId="0" fillId="0" borderId="19" xfId="0" applyNumberFormat="1" applyFont="1" applyBorder="1" applyAlignment="1">
      <alignment horizontal="right" vertical="center" wrapText="1"/>
    </xf>
    <xf numFmtId="0" fontId="0" fillId="0" borderId="19" xfId="0" applyFont="1" applyBorder="1" applyAlignment="1">
      <alignment vertical="center" wrapText="1"/>
    </xf>
    <xf numFmtId="4" fontId="0" fillId="0" borderId="19" xfId="0" applyNumberFormat="1" applyFont="1" applyBorder="1" applyAlignment="1">
      <alignment vertical="center"/>
    </xf>
    <xf numFmtId="0" fontId="19" fillId="0" borderId="0" xfId="0" applyFont="1"/>
    <xf numFmtId="4" fontId="19" fillId="0" borderId="0" xfId="0" applyNumberFormat="1" applyFont="1"/>
    <xf numFmtId="0" fontId="6" fillId="0" borderId="0" xfId="0" applyFont="1" applyBorder="1" applyAlignment="1">
      <alignment wrapText="1"/>
    </xf>
    <xf numFmtId="3" fontId="6" fillId="0" borderId="43" xfId="0" applyNumberFormat="1" applyFont="1" applyBorder="1" applyAlignment="1">
      <alignment wrapText="1"/>
    </xf>
    <xf numFmtId="3" fontId="6" fillId="0" borderId="47" xfId="0" applyNumberFormat="1" applyFont="1" applyBorder="1" applyAlignment="1">
      <alignment horizontal="center" wrapText="1"/>
    </xf>
    <xf numFmtId="0" fontId="14" fillId="0" borderId="0" xfId="0" applyFont="1" applyBorder="1" applyAlignment="1">
      <alignment horizontal="right" wrapText="1"/>
    </xf>
    <xf numFmtId="0" fontId="15" fillId="0" borderId="0" xfId="0" applyFont="1" applyBorder="1" applyAlignment="1">
      <alignment horizontal="center" wrapText="1"/>
    </xf>
    <xf numFmtId="0" fontId="17" fillId="0" borderId="0" xfId="0" applyFont="1" applyBorder="1" applyAlignment="1">
      <alignment horizontal="center" wrapText="1"/>
    </xf>
    <xf numFmtId="0" fontId="2" fillId="5" borderId="19" xfId="0" applyFont="1" applyFill="1" applyBorder="1" applyAlignment="1">
      <alignment horizontal="center" vertical="center" wrapText="1"/>
    </xf>
    <xf numFmtId="4" fontId="2" fillId="5" borderId="19" xfId="0" applyNumberFormat="1" applyFont="1" applyFill="1" applyBorder="1" applyAlignment="1">
      <alignment horizontal="center" vertical="center" wrapText="1"/>
    </xf>
    <xf numFmtId="0" fontId="18" fillId="0" borderId="19" xfId="0" applyFont="1" applyBorder="1" applyAlignment="1">
      <alignment wrapText="1"/>
    </xf>
    <xf numFmtId="0" fontId="0" fillId="0" borderId="19" xfId="0" applyFont="1" applyBorder="1" applyAlignment="1">
      <alignment wrapText="1"/>
    </xf>
    <xf numFmtId="0" fontId="0" fillId="0" borderId="19" xfId="0" applyFont="1" applyBorder="1" applyAlignment="1">
      <alignment horizontal="left" vertical="center" wrapText="1"/>
    </xf>
    <xf numFmtId="4" fontId="0" fillId="0" borderId="19" xfId="0" applyNumberFormat="1" applyFont="1" applyBorder="1" applyAlignment="1">
      <alignment horizontal="right" vertical="center"/>
    </xf>
    <xf numFmtId="0" fontId="2" fillId="0" borderId="59" xfId="0" applyFont="1" applyBorder="1" applyAlignment="1">
      <alignment horizontal="right" wrapText="1"/>
    </xf>
    <xf numFmtId="0" fontId="6" fillId="0" borderId="19" xfId="0" applyFont="1" applyBorder="1" applyAlignment="1">
      <alignment wrapText="1"/>
    </xf>
    <xf numFmtId="0" fontId="0" fillId="0" borderId="19" xfId="0" applyFont="1" applyBorder="1" applyAlignment="1">
      <alignment horizontal="left" vertical="top" wrapText="1"/>
    </xf>
    <xf numFmtId="49" fontId="0" fillId="0" borderId="19"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EF2CB"/>
      <rgbColor rgb="FFCCFFFF"/>
      <rgbColor rgb="FF660066"/>
      <rgbColor rgb="FFFF8080"/>
      <rgbColor rgb="FF0066CC"/>
      <rgbColor rgb="FFD8D8D8"/>
      <rgbColor rgb="FF000080"/>
      <rgbColor rgb="FFFF00FF"/>
      <rgbColor rgb="FFFFFF00"/>
      <rgbColor rgb="FF00FFFF"/>
      <rgbColor rgb="FF800080"/>
      <rgbColor rgb="FF800000"/>
      <rgbColor rgb="FF008080"/>
      <rgbColor rgb="FF0000FF"/>
      <rgbColor rgb="FF00CCFF"/>
      <rgbColor rgb="FFCCFFFF"/>
      <rgbColor rgb="FFE2EF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A1A1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128160</xdr:colOff>
      <xdr:row>0</xdr:row>
      <xdr:rowOff>106920</xdr:rowOff>
    </xdr:from>
    <xdr:to>
      <xdr:col>3</xdr:col>
      <xdr:colOff>81000</xdr:colOff>
      <xdr:row>9</xdr:row>
      <xdr:rowOff>30240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373760" y="106920"/>
          <a:ext cx="1647720" cy="154692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29"/>
  <sheetViews>
    <sheetView tabSelected="1" topLeftCell="A116" zoomScale="80" zoomScaleNormal="80" workbookViewId="0">
      <selection activeCell="H128" sqref="H128:K128"/>
    </sheetView>
  </sheetViews>
  <sheetFormatPr baseColWidth="10" defaultColWidth="8.83203125" defaultRowHeight="14" x14ac:dyDescent="0.15"/>
  <cols>
    <col min="1" max="1" width="7.1640625"/>
    <col min="3" max="3" width="21.83203125"/>
    <col min="4" max="4" width="7.6640625"/>
    <col min="5" max="5" width="8.5"/>
    <col min="6" max="6" width="8"/>
    <col min="7" max="7" width="13.5" customWidth="1"/>
    <col min="8" max="8" width="7.5"/>
    <col min="9" max="9" width="9.33203125"/>
    <col min="10" max="10" width="14.83203125" customWidth="1"/>
    <col min="11" max="11" width="8.33203125"/>
    <col min="12" max="12" width="8.6640625"/>
    <col min="13" max="13" width="14.33203125" customWidth="1"/>
    <col min="14" max="14" width="10.33203125"/>
    <col min="15" max="15" width="11.6640625"/>
    <col min="16" max="16" width="12.6640625" customWidth="1"/>
    <col min="17" max="17" width="13" customWidth="1"/>
    <col min="18" max="18" width="13.33203125" customWidth="1"/>
    <col min="19" max="19" width="10.5"/>
    <col min="20" max="20" width="26.5" customWidth="1"/>
    <col min="21" max="21" width="5"/>
    <col min="22" max="22" width="15.1640625"/>
    <col min="23" max="38" width="5"/>
    <col min="39" max="1025" width="12.6640625"/>
  </cols>
  <sheetData>
    <row r="1" spans="1:38" ht="15" x14ac:dyDescent="0.2">
      <c r="A1" s="15"/>
      <c r="B1" s="16"/>
      <c r="C1" s="15"/>
      <c r="D1" s="15"/>
      <c r="E1" s="17"/>
      <c r="F1" s="15"/>
      <c r="G1" s="15"/>
      <c r="H1" s="17"/>
      <c r="I1" s="15"/>
      <c r="J1" s="15"/>
      <c r="K1" s="17"/>
      <c r="L1" s="15"/>
      <c r="M1" s="15"/>
      <c r="N1" s="17"/>
      <c r="O1" s="15"/>
      <c r="P1" s="15"/>
      <c r="Q1" s="15"/>
      <c r="R1" s="15"/>
      <c r="S1" s="15"/>
      <c r="T1" s="15"/>
      <c r="U1" s="15"/>
      <c r="V1" s="15"/>
      <c r="W1" s="15"/>
      <c r="X1" s="15"/>
      <c r="Y1" s="15"/>
      <c r="Z1" s="15"/>
      <c r="AA1" s="15"/>
      <c r="AB1" s="15"/>
      <c r="AC1" s="15"/>
      <c r="AD1" s="15"/>
      <c r="AE1" s="15"/>
      <c r="AF1" s="15"/>
      <c r="AG1" s="15"/>
      <c r="AH1" s="15"/>
      <c r="AI1" s="15"/>
      <c r="AJ1" s="15"/>
    </row>
    <row r="2" spans="1:38" ht="15" x14ac:dyDescent="0.2">
      <c r="A2" s="15"/>
      <c r="B2" s="16"/>
      <c r="C2" s="18"/>
      <c r="D2" s="15"/>
      <c r="E2" s="17"/>
      <c r="F2" s="15"/>
      <c r="G2" s="15"/>
      <c r="H2" s="17"/>
      <c r="I2" s="15"/>
      <c r="J2" s="15"/>
      <c r="K2" s="17"/>
      <c r="L2" s="15"/>
      <c r="M2" s="18"/>
      <c r="N2" s="17"/>
      <c r="O2" s="15"/>
      <c r="P2" s="19" t="s">
        <v>0</v>
      </c>
      <c r="Q2" s="15"/>
      <c r="R2" s="15"/>
      <c r="S2" s="15"/>
      <c r="T2" s="15"/>
      <c r="U2" s="15"/>
      <c r="V2" s="15"/>
      <c r="W2" s="15"/>
      <c r="X2" s="15"/>
      <c r="Y2" s="15"/>
      <c r="Z2" s="15"/>
      <c r="AA2" s="15"/>
      <c r="AB2" s="15"/>
      <c r="AC2" s="15"/>
      <c r="AD2" s="15"/>
      <c r="AE2" s="15"/>
      <c r="AF2" s="15"/>
      <c r="AG2" s="15"/>
      <c r="AH2" s="15"/>
      <c r="AI2" s="15"/>
      <c r="AJ2" s="15"/>
    </row>
    <row r="3" spans="1:38" ht="15" x14ac:dyDescent="0.2">
      <c r="A3" s="15"/>
      <c r="B3" s="16"/>
      <c r="C3" s="19"/>
      <c r="D3" s="15"/>
      <c r="E3" s="17"/>
      <c r="F3" s="15"/>
      <c r="G3" s="15"/>
      <c r="H3" s="17"/>
      <c r="I3" s="15"/>
      <c r="J3" s="15"/>
      <c r="K3" s="17"/>
      <c r="L3" s="15"/>
      <c r="M3" s="19"/>
      <c r="N3" s="17"/>
      <c r="O3" s="15"/>
      <c r="P3" s="19" t="s">
        <v>1</v>
      </c>
      <c r="Q3" s="15"/>
      <c r="R3" s="15"/>
      <c r="S3" s="15"/>
      <c r="T3" s="15"/>
      <c r="U3" s="15"/>
      <c r="V3" s="15"/>
      <c r="W3" s="15"/>
      <c r="X3" s="15"/>
      <c r="Y3" s="15"/>
      <c r="Z3" s="15"/>
      <c r="AA3" s="15"/>
      <c r="AB3" s="15"/>
      <c r="AC3" s="15"/>
      <c r="AD3" s="15"/>
      <c r="AE3" s="15"/>
      <c r="AF3" s="15"/>
      <c r="AG3" s="15"/>
      <c r="AH3" s="15"/>
      <c r="AI3" s="15"/>
      <c r="AJ3" s="15"/>
    </row>
    <row r="4" spans="1:38" ht="15" x14ac:dyDescent="0.2">
      <c r="A4" s="15"/>
      <c r="B4" s="16"/>
      <c r="C4" s="19"/>
      <c r="D4" s="15"/>
      <c r="E4" s="17"/>
      <c r="F4" s="15"/>
      <c r="G4" s="15"/>
      <c r="H4" s="17"/>
      <c r="I4" s="15"/>
      <c r="J4" s="15"/>
      <c r="K4" s="17"/>
      <c r="L4" s="15"/>
      <c r="M4" s="19"/>
      <c r="N4" s="17"/>
      <c r="O4" s="15"/>
      <c r="P4" s="19" t="s">
        <v>2</v>
      </c>
      <c r="Q4" s="15"/>
      <c r="R4" s="15"/>
      <c r="S4" s="15"/>
      <c r="T4" s="15"/>
      <c r="U4" s="15"/>
      <c r="V4" s="15"/>
      <c r="W4" s="15"/>
      <c r="X4" s="15"/>
      <c r="Y4" s="15"/>
      <c r="Z4" s="15"/>
      <c r="AA4" s="15"/>
      <c r="AB4" s="15"/>
      <c r="AC4" s="15"/>
      <c r="AD4" s="15"/>
      <c r="AE4" s="15"/>
      <c r="AF4" s="15"/>
      <c r="AG4" s="15"/>
      <c r="AH4" s="15"/>
      <c r="AI4" s="15"/>
      <c r="AJ4" s="15"/>
    </row>
    <row r="5" spans="1:38" ht="15" x14ac:dyDescent="0.2">
      <c r="A5" s="15"/>
      <c r="B5" s="16"/>
      <c r="C5" s="15"/>
      <c r="D5" s="15"/>
      <c r="E5" s="17"/>
      <c r="F5" s="15"/>
      <c r="G5" s="15"/>
      <c r="H5" s="17"/>
      <c r="I5" s="15"/>
      <c r="J5" s="15"/>
      <c r="K5" s="17"/>
      <c r="L5" s="15"/>
      <c r="M5" s="15"/>
      <c r="N5" s="17"/>
      <c r="O5" s="15"/>
      <c r="P5" s="15"/>
      <c r="Q5" s="15"/>
      <c r="R5" s="15"/>
      <c r="S5" s="15"/>
      <c r="T5" s="15"/>
      <c r="U5" s="15"/>
      <c r="V5" s="15"/>
      <c r="W5" s="15"/>
      <c r="X5" s="15"/>
      <c r="Y5" s="15"/>
      <c r="Z5" s="15"/>
      <c r="AA5" s="15"/>
      <c r="AB5" s="15"/>
      <c r="AC5" s="15"/>
      <c r="AD5" s="15"/>
      <c r="AE5" s="15"/>
      <c r="AF5" s="15"/>
      <c r="AG5" s="15"/>
      <c r="AH5" s="15"/>
      <c r="AI5" s="15"/>
      <c r="AJ5" s="15"/>
    </row>
    <row r="6" spans="1:38" ht="15" x14ac:dyDescent="0.2">
      <c r="A6" s="15"/>
      <c r="B6" s="16"/>
      <c r="C6" s="15"/>
      <c r="D6" s="15"/>
      <c r="E6" s="17"/>
      <c r="F6" s="15"/>
      <c r="G6" s="15"/>
      <c r="H6" s="17"/>
      <c r="I6" s="15"/>
      <c r="J6" s="15"/>
      <c r="K6" s="17"/>
      <c r="L6" s="15"/>
      <c r="M6" s="15"/>
      <c r="N6" s="17"/>
      <c r="O6" s="15"/>
      <c r="P6" s="15"/>
      <c r="Q6" s="15"/>
      <c r="R6" s="15"/>
      <c r="S6" s="15"/>
      <c r="T6" s="15"/>
      <c r="U6" s="15"/>
      <c r="V6" s="15"/>
      <c r="W6" s="15"/>
      <c r="X6" s="15"/>
      <c r="Y6" s="15"/>
      <c r="Z6" s="15"/>
      <c r="AA6" s="15"/>
      <c r="AB6" s="15"/>
      <c r="AC6" s="15"/>
      <c r="AD6" s="15"/>
      <c r="AE6" s="15"/>
      <c r="AF6" s="15"/>
      <c r="AG6" s="15"/>
      <c r="AH6" s="15"/>
      <c r="AI6" s="15"/>
      <c r="AJ6" s="15"/>
    </row>
    <row r="7" spans="1:38" ht="15" x14ac:dyDescent="0.2">
      <c r="A7" s="15"/>
      <c r="B7" s="16"/>
      <c r="C7" s="15"/>
      <c r="D7" s="15"/>
      <c r="E7" s="17"/>
      <c r="F7" s="15"/>
      <c r="G7" s="15"/>
      <c r="H7" s="17"/>
      <c r="I7" s="15"/>
      <c r="J7" s="15"/>
      <c r="K7" s="17"/>
      <c r="L7" s="15"/>
      <c r="M7" s="15"/>
      <c r="N7" s="17"/>
      <c r="O7" s="15"/>
      <c r="P7" s="15"/>
      <c r="Q7" s="15"/>
      <c r="R7" s="15"/>
      <c r="S7" s="15"/>
      <c r="T7" s="15"/>
      <c r="U7" s="15"/>
      <c r="V7" s="15"/>
      <c r="W7" s="15"/>
      <c r="X7" s="15"/>
      <c r="Y7" s="15"/>
      <c r="Z7" s="15"/>
      <c r="AA7" s="15"/>
      <c r="AB7" s="15"/>
      <c r="AC7" s="15"/>
      <c r="AD7" s="15"/>
      <c r="AE7" s="15"/>
      <c r="AF7" s="15"/>
      <c r="AG7" s="15"/>
      <c r="AH7" s="15"/>
      <c r="AI7" s="15"/>
      <c r="AJ7" s="15"/>
      <c r="AK7" s="15"/>
      <c r="AL7" s="15"/>
    </row>
    <row r="8" spans="1:38" ht="15" x14ac:dyDescent="0.2">
      <c r="A8" s="15"/>
      <c r="B8" s="16"/>
      <c r="C8" s="15"/>
      <c r="D8" s="15"/>
      <c r="E8" s="17"/>
      <c r="F8" s="15"/>
      <c r="G8" s="15"/>
      <c r="H8" s="17"/>
      <c r="I8" s="15"/>
      <c r="J8" s="15"/>
      <c r="K8" s="17"/>
      <c r="L8" s="15"/>
      <c r="M8" s="15"/>
      <c r="N8" s="17"/>
      <c r="O8" s="15"/>
      <c r="P8" s="15"/>
      <c r="Q8" s="15"/>
      <c r="R8" s="15"/>
      <c r="S8" s="15"/>
      <c r="T8" s="15"/>
      <c r="U8" s="15"/>
      <c r="V8" s="15"/>
      <c r="W8" s="15"/>
      <c r="X8" s="15"/>
      <c r="Y8" s="15"/>
      <c r="Z8" s="15"/>
      <c r="AA8" s="15"/>
      <c r="AB8" s="15"/>
      <c r="AC8" s="15"/>
      <c r="AD8" s="15"/>
      <c r="AE8" s="15"/>
      <c r="AF8" s="15"/>
      <c r="AG8" s="15"/>
      <c r="AH8" s="15"/>
      <c r="AI8" s="15"/>
      <c r="AJ8" s="15"/>
      <c r="AK8" s="15"/>
      <c r="AL8" s="15"/>
    </row>
    <row r="9" spans="1:38" ht="15" x14ac:dyDescent="0.2">
      <c r="A9" s="15"/>
      <c r="B9" s="16"/>
      <c r="C9" s="15"/>
      <c r="D9" s="15"/>
      <c r="E9" s="17"/>
      <c r="F9" s="15"/>
      <c r="G9" s="15"/>
      <c r="H9" s="17"/>
      <c r="I9" s="15"/>
      <c r="J9" s="15"/>
      <c r="K9" s="17"/>
      <c r="L9" s="15"/>
      <c r="M9" s="15"/>
      <c r="N9" s="17"/>
      <c r="O9" s="15"/>
      <c r="P9" s="15"/>
      <c r="Q9" s="15"/>
      <c r="R9" s="15"/>
      <c r="S9" s="15"/>
      <c r="T9" s="15"/>
      <c r="U9" s="15"/>
      <c r="V9" s="15"/>
      <c r="W9" s="15"/>
      <c r="X9" s="15"/>
      <c r="Y9" s="15"/>
      <c r="Z9" s="15"/>
      <c r="AA9" s="15"/>
      <c r="AB9" s="15"/>
      <c r="AC9" s="15"/>
      <c r="AD9" s="15"/>
      <c r="AE9" s="15"/>
      <c r="AF9" s="15"/>
      <c r="AG9" s="15"/>
      <c r="AH9" s="15"/>
      <c r="AI9" s="15"/>
      <c r="AJ9" s="15"/>
      <c r="AK9" s="15"/>
      <c r="AL9" s="15"/>
    </row>
    <row r="10" spans="1:38" ht="15" x14ac:dyDescent="0.2">
      <c r="A10" s="15"/>
      <c r="B10" s="16"/>
      <c r="C10" s="15"/>
      <c r="D10" s="15"/>
      <c r="E10" s="17"/>
      <c r="F10" s="15"/>
      <c r="G10" s="15"/>
      <c r="H10" s="17"/>
      <c r="I10" s="15"/>
      <c r="J10" s="15"/>
      <c r="K10" s="17"/>
      <c r="L10" s="15"/>
      <c r="M10" s="15"/>
      <c r="N10" s="17"/>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ht="15" x14ac:dyDescent="0.2">
      <c r="A11" s="15"/>
      <c r="B11" s="16"/>
      <c r="C11" s="15"/>
      <c r="D11" s="15"/>
      <c r="E11" s="17"/>
      <c r="F11" s="15"/>
      <c r="G11" s="15"/>
      <c r="H11" s="17"/>
      <c r="I11" s="15"/>
      <c r="J11" s="15"/>
      <c r="K11" s="17"/>
      <c r="L11" s="15"/>
      <c r="M11" s="15"/>
      <c r="N11" s="17"/>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38" ht="15.75" customHeight="1" x14ac:dyDescent="0.15">
      <c r="A12" s="14" t="s">
        <v>3</v>
      </c>
      <c r="B12" s="14"/>
      <c r="C12" s="14"/>
      <c r="D12" s="14"/>
      <c r="E12" s="14"/>
      <c r="F12" s="14"/>
      <c r="G12" s="14"/>
      <c r="H12" s="14"/>
      <c r="I12" s="14"/>
      <c r="J12" s="14"/>
      <c r="K12" s="14"/>
      <c r="L12" s="14"/>
      <c r="M12" s="14"/>
      <c r="N12" s="14"/>
      <c r="O12" s="14"/>
      <c r="P12" s="14"/>
      <c r="Q12" s="14"/>
      <c r="R12" s="14"/>
      <c r="S12" s="14"/>
      <c r="T12" s="14"/>
      <c r="U12" s="20"/>
      <c r="V12" s="20"/>
      <c r="W12" s="20"/>
      <c r="X12" s="20"/>
      <c r="Y12" s="20"/>
      <c r="Z12" s="20"/>
      <c r="AA12" s="20"/>
      <c r="AB12" s="20"/>
      <c r="AC12" s="20"/>
      <c r="AD12" s="20"/>
      <c r="AE12" s="20"/>
      <c r="AF12" s="20"/>
      <c r="AG12" s="20"/>
      <c r="AH12" s="20"/>
      <c r="AI12" s="20"/>
      <c r="AJ12" s="20"/>
      <c r="AK12" s="20"/>
      <c r="AL12" s="20"/>
    </row>
    <row r="13" spans="1:38" ht="15.75" customHeight="1" x14ac:dyDescent="0.15">
      <c r="A13" s="14" t="s">
        <v>4</v>
      </c>
      <c r="B13" s="14"/>
      <c r="C13" s="14"/>
      <c r="D13" s="14"/>
      <c r="E13" s="14"/>
      <c r="F13" s="14"/>
      <c r="G13" s="14"/>
      <c r="H13" s="14"/>
      <c r="I13" s="14"/>
      <c r="J13" s="14"/>
      <c r="K13" s="14"/>
      <c r="L13" s="14"/>
      <c r="M13" s="14"/>
      <c r="N13" s="14"/>
      <c r="O13" s="14"/>
      <c r="P13" s="14"/>
      <c r="Q13" s="14"/>
      <c r="R13" s="14"/>
      <c r="S13" s="14"/>
      <c r="T13" s="14"/>
      <c r="U13" s="20"/>
      <c r="V13" s="20"/>
      <c r="W13" s="20"/>
      <c r="X13" s="20"/>
      <c r="Y13" s="20"/>
      <c r="Z13" s="20"/>
      <c r="AA13" s="20"/>
      <c r="AB13" s="20"/>
      <c r="AC13" s="20"/>
      <c r="AD13" s="20"/>
      <c r="AE13" s="20"/>
      <c r="AF13" s="20"/>
      <c r="AG13" s="20"/>
      <c r="AH13" s="20"/>
      <c r="AI13" s="20"/>
      <c r="AJ13" s="20"/>
      <c r="AK13" s="20"/>
      <c r="AL13" s="20"/>
    </row>
    <row r="14" spans="1:38" ht="15.75" customHeight="1" x14ac:dyDescent="0.15">
      <c r="A14" s="21"/>
      <c r="B14" s="21"/>
      <c r="C14" s="21"/>
      <c r="D14" s="21"/>
      <c r="E14" s="22"/>
      <c r="F14" s="21"/>
      <c r="G14" s="21"/>
      <c r="H14" s="22"/>
      <c r="I14" s="21"/>
      <c r="J14" s="21"/>
      <c r="K14" s="22"/>
      <c r="L14" s="21"/>
      <c r="M14" s="21"/>
      <c r="N14" s="22"/>
      <c r="O14" s="21"/>
      <c r="P14" s="21"/>
      <c r="Q14" s="21"/>
      <c r="R14" s="21"/>
      <c r="S14" s="21"/>
      <c r="T14" s="21"/>
      <c r="U14" s="20"/>
      <c r="V14" s="20"/>
      <c r="W14" s="20"/>
      <c r="X14" s="20"/>
      <c r="Y14" s="20"/>
      <c r="Z14" s="20"/>
      <c r="AA14" s="20"/>
      <c r="AB14" s="20"/>
      <c r="AC14" s="20"/>
      <c r="AD14" s="20"/>
      <c r="AE14" s="20"/>
      <c r="AF14" s="20"/>
      <c r="AG14" s="20"/>
      <c r="AH14" s="20"/>
      <c r="AI14" s="20"/>
      <c r="AJ14" s="20"/>
      <c r="AK14" s="20"/>
      <c r="AL14" s="20"/>
    </row>
    <row r="15" spans="1:38" ht="15" x14ac:dyDescent="0.2">
      <c r="A15" s="13" t="s">
        <v>445</v>
      </c>
      <c r="B15" s="13"/>
      <c r="C15" s="13"/>
      <c r="D15" s="13"/>
      <c r="E15" s="13"/>
      <c r="F15" s="13"/>
      <c r="G15" s="13"/>
      <c r="H15" s="13"/>
      <c r="I15" s="13"/>
      <c r="J15" s="13"/>
      <c r="K15" s="13"/>
      <c r="L15" s="13"/>
      <c r="M15" s="13"/>
      <c r="N15" s="13"/>
      <c r="O15" s="13"/>
      <c r="P15" s="13"/>
      <c r="Q15" s="13"/>
      <c r="R15" s="13"/>
      <c r="S15" s="13"/>
      <c r="T15" s="13"/>
      <c r="U15" s="15"/>
      <c r="V15" s="15"/>
      <c r="W15" s="15"/>
      <c r="X15" s="15"/>
      <c r="Y15" s="15"/>
      <c r="Z15" s="15"/>
      <c r="AA15" s="15"/>
      <c r="AB15" s="15"/>
      <c r="AC15" s="15"/>
      <c r="AD15" s="15"/>
      <c r="AE15" s="15"/>
      <c r="AF15" s="15"/>
      <c r="AG15" s="15"/>
      <c r="AH15" s="15"/>
      <c r="AI15" s="15"/>
      <c r="AJ15" s="15"/>
      <c r="AK15" s="15"/>
      <c r="AL15" s="15"/>
    </row>
    <row r="16" spans="1:38" ht="15" x14ac:dyDescent="0.2">
      <c r="A16" s="23"/>
      <c r="B16" s="24"/>
      <c r="C16" s="25"/>
      <c r="D16" s="26"/>
      <c r="E16" s="27"/>
      <c r="F16" s="26"/>
      <c r="G16" s="26"/>
      <c r="H16" s="27"/>
      <c r="I16" s="26"/>
      <c r="J16" s="26"/>
      <c r="K16" s="27"/>
      <c r="L16" s="26"/>
      <c r="M16" s="26"/>
      <c r="N16" s="27"/>
      <c r="O16" s="26"/>
      <c r="P16" s="26"/>
      <c r="Q16" s="26"/>
      <c r="R16" s="26"/>
      <c r="S16" s="26"/>
      <c r="T16" s="28"/>
      <c r="U16" s="15"/>
      <c r="V16" s="15"/>
      <c r="W16" s="15"/>
      <c r="X16" s="15"/>
      <c r="Y16" s="15"/>
      <c r="Z16" s="15"/>
      <c r="AA16" s="15"/>
      <c r="AB16" s="15"/>
      <c r="AC16" s="15"/>
      <c r="AD16" s="15"/>
      <c r="AE16" s="15"/>
      <c r="AF16" s="15"/>
      <c r="AG16" s="15"/>
      <c r="AH16" s="15"/>
      <c r="AI16" s="15"/>
      <c r="AJ16" s="15"/>
      <c r="AK16" s="15"/>
      <c r="AL16" s="15"/>
    </row>
    <row r="17" spans="1:38" ht="71.25" customHeight="1" x14ac:dyDescent="0.2">
      <c r="A17" s="12" t="s">
        <v>5</v>
      </c>
      <c r="B17" s="11" t="s">
        <v>6</v>
      </c>
      <c r="C17" s="11" t="s">
        <v>7</v>
      </c>
      <c r="D17" s="10" t="s">
        <v>8</v>
      </c>
      <c r="E17" s="9" t="s">
        <v>9</v>
      </c>
      <c r="F17" s="9"/>
      <c r="G17" s="9"/>
      <c r="H17" s="9" t="s">
        <v>10</v>
      </c>
      <c r="I17" s="9"/>
      <c r="J17" s="9"/>
      <c r="K17" s="9" t="s">
        <v>11</v>
      </c>
      <c r="L17" s="9"/>
      <c r="M17" s="9"/>
      <c r="N17" s="9" t="s">
        <v>12</v>
      </c>
      <c r="O17" s="9"/>
      <c r="P17" s="9"/>
      <c r="Q17" s="9" t="s">
        <v>13</v>
      </c>
      <c r="R17" s="9"/>
      <c r="S17" s="9"/>
      <c r="T17" s="8" t="s">
        <v>14</v>
      </c>
      <c r="U17" s="29"/>
      <c r="V17" s="29"/>
      <c r="W17" s="29"/>
      <c r="X17" s="29"/>
      <c r="Y17" s="29"/>
      <c r="Z17" s="29"/>
      <c r="AA17" s="29"/>
      <c r="AB17" s="29"/>
      <c r="AC17" s="29"/>
      <c r="AD17" s="29"/>
      <c r="AE17" s="29"/>
      <c r="AF17" s="29"/>
      <c r="AG17" s="29"/>
      <c r="AH17" s="29"/>
      <c r="AI17" s="29"/>
      <c r="AJ17" s="29"/>
      <c r="AK17" s="29"/>
      <c r="AL17" s="29"/>
    </row>
    <row r="18" spans="1:38" ht="52.25" customHeight="1" x14ac:dyDescent="0.2">
      <c r="A18" s="12"/>
      <c r="B18" s="11"/>
      <c r="C18" s="11"/>
      <c r="D18" s="10"/>
      <c r="E18" s="30" t="s">
        <v>15</v>
      </c>
      <c r="F18" s="31" t="s">
        <v>16</v>
      </c>
      <c r="G18" s="32" t="s">
        <v>17</v>
      </c>
      <c r="H18" s="30" t="s">
        <v>15</v>
      </c>
      <c r="I18" s="31" t="s">
        <v>16</v>
      </c>
      <c r="J18" s="32" t="s">
        <v>18</v>
      </c>
      <c r="K18" s="30" t="s">
        <v>15</v>
      </c>
      <c r="L18" s="31" t="s">
        <v>16</v>
      </c>
      <c r="M18" s="32" t="s">
        <v>19</v>
      </c>
      <c r="N18" s="30" t="s">
        <v>15</v>
      </c>
      <c r="O18" s="31" t="s">
        <v>16</v>
      </c>
      <c r="P18" s="32" t="s">
        <v>20</v>
      </c>
      <c r="Q18" s="32" t="s">
        <v>21</v>
      </c>
      <c r="R18" s="32" t="s">
        <v>22</v>
      </c>
      <c r="S18" s="32" t="s">
        <v>23</v>
      </c>
      <c r="T18" s="8"/>
      <c r="U18" s="15"/>
      <c r="V18" s="15"/>
      <c r="W18" s="15"/>
      <c r="X18" s="15"/>
      <c r="Y18" s="15"/>
      <c r="Z18" s="15"/>
      <c r="AA18" s="15"/>
      <c r="AB18" s="15"/>
      <c r="AC18" s="15"/>
      <c r="AD18" s="15"/>
      <c r="AE18" s="15"/>
      <c r="AF18" s="15"/>
      <c r="AG18" s="15"/>
      <c r="AH18" s="15"/>
      <c r="AI18" s="15"/>
      <c r="AJ18" s="15"/>
      <c r="AK18" s="15"/>
      <c r="AL18" s="15"/>
    </row>
    <row r="19" spans="1:38" ht="28" x14ac:dyDescent="0.2">
      <c r="A19" s="33" t="s">
        <v>24</v>
      </c>
      <c r="B19" s="34">
        <v>1</v>
      </c>
      <c r="C19" s="34">
        <v>2</v>
      </c>
      <c r="D19" s="35">
        <v>3</v>
      </c>
      <c r="E19" s="36">
        <v>4</v>
      </c>
      <c r="F19" s="37">
        <v>5</v>
      </c>
      <c r="G19" s="35">
        <v>6</v>
      </c>
      <c r="H19" s="36">
        <v>5</v>
      </c>
      <c r="I19" s="37">
        <v>6</v>
      </c>
      <c r="J19" s="35">
        <v>7</v>
      </c>
      <c r="K19" s="36">
        <v>8</v>
      </c>
      <c r="L19" s="37">
        <v>9</v>
      </c>
      <c r="M19" s="35">
        <v>10</v>
      </c>
      <c r="N19" s="36">
        <v>11</v>
      </c>
      <c r="O19" s="37">
        <v>12</v>
      </c>
      <c r="P19" s="35">
        <v>13</v>
      </c>
      <c r="Q19" s="35">
        <v>14</v>
      </c>
      <c r="R19" s="35">
        <v>15</v>
      </c>
      <c r="S19" s="35">
        <v>16</v>
      </c>
      <c r="T19" s="38">
        <v>11</v>
      </c>
      <c r="U19" s="15"/>
      <c r="V19" s="15"/>
      <c r="W19" s="15"/>
      <c r="X19" s="15"/>
      <c r="Y19" s="15"/>
      <c r="Z19" s="15"/>
      <c r="AA19" s="15"/>
      <c r="AB19" s="15"/>
      <c r="AC19" s="15"/>
      <c r="AD19" s="15"/>
      <c r="AE19" s="15"/>
      <c r="AF19" s="15"/>
      <c r="AG19" s="15"/>
      <c r="AH19" s="15"/>
      <c r="AI19" s="15"/>
      <c r="AJ19" s="15"/>
      <c r="AK19" s="15"/>
      <c r="AL19" s="15"/>
    </row>
    <row r="20" spans="1:38" ht="19.5" customHeight="1" x14ac:dyDescent="0.15">
      <c r="A20" s="39" t="s">
        <v>25</v>
      </c>
      <c r="B20" s="40" t="s">
        <v>26</v>
      </c>
      <c r="C20" s="41" t="s">
        <v>27</v>
      </c>
      <c r="D20" s="42"/>
      <c r="E20" s="43"/>
      <c r="F20" s="44"/>
      <c r="G20" s="45"/>
      <c r="H20" s="43"/>
      <c r="I20" s="44"/>
      <c r="J20" s="45"/>
      <c r="K20" s="43"/>
      <c r="L20" s="44"/>
      <c r="M20" s="45"/>
      <c r="N20" s="43"/>
      <c r="O20" s="44"/>
      <c r="P20" s="45"/>
      <c r="Q20" s="45"/>
      <c r="R20" s="45"/>
      <c r="S20" s="45"/>
      <c r="T20" s="46"/>
      <c r="U20" s="47"/>
      <c r="V20" s="47"/>
      <c r="W20" s="47"/>
      <c r="X20" s="47"/>
      <c r="Y20" s="47"/>
      <c r="Z20" s="47"/>
      <c r="AA20" s="47"/>
      <c r="AB20" s="47"/>
      <c r="AC20" s="47"/>
      <c r="AD20" s="47"/>
      <c r="AE20" s="47"/>
      <c r="AF20" s="47"/>
      <c r="AG20" s="47"/>
      <c r="AH20" s="47"/>
      <c r="AI20" s="47"/>
      <c r="AJ20" s="47"/>
      <c r="AK20" s="47"/>
      <c r="AL20" s="47"/>
    </row>
    <row r="21" spans="1:38" ht="30" customHeight="1" x14ac:dyDescent="0.15">
      <c r="A21" s="48" t="s">
        <v>28</v>
      </c>
      <c r="B21" s="49" t="s">
        <v>29</v>
      </c>
      <c r="C21" s="50" t="s">
        <v>30</v>
      </c>
      <c r="D21" s="51" t="s">
        <v>31</v>
      </c>
      <c r="E21" s="52"/>
      <c r="F21" s="53"/>
      <c r="G21" s="54">
        <v>120619.23</v>
      </c>
      <c r="H21" s="52"/>
      <c r="I21" s="53"/>
      <c r="J21" s="54">
        <v>120619.23</v>
      </c>
      <c r="K21" s="52"/>
      <c r="L21" s="53"/>
      <c r="M21" s="54">
        <v>591945.36</v>
      </c>
      <c r="N21" s="52"/>
      <c r="O21" s="53"/>
      <c r="P21" s="54">
        <v>591945.36</v>
      </c>
      <c r="Q21" s="54">
        <f>G21+M21</f>
        <v>712564.59</v>
      </c>
      <c r="R21" s="54">
        <f>J21+P21</f>
        <v>712564.59</v>
      </c>
      <c r="S21" s="54">
        <f>Q21-R21</f>
        <v>0</v>
      </c>
      <c r="T21" s="55"/>
      <c r="U21" s="20"/>
      <c r="V21" s="20"/>
      <c r="W21" s="20"/>
      <c r="X21" s="20"/>
      <c r="Y21" s="20"/>
      <c r="Z21" s="20"/>
      <c r="AA21" s="20"/>
      <c r="AB21" s="20"/>
      <c r="AC21" s="20"/>
      <c r="AD21" s="20"/>
      <c r="AE21" s="20"/>
      <c r="AF21" s="20"/>
      <c r="AG21" s="20"/>
      <c r="AH21" s="20"/>
      <c r="AI21" s="20"/>
      <c r="AJ21" s="20"/>
      <c r="AK21" s="20"/>
      <c r="AL21" s="20"/>
    </row>
    <row r="22" spans="1:38" ht="19.5" customHeight="1" x14ac:dyDescent="0.15">
      <c r="A22" s="56" t="s">
        <v>32</v>
      </c>
      <c r="B22" s="57"/>
      <c r="C22" s="58"/>
      <c r="D22" s="59"/>
      <c r="E22" s="60"/>
      <c r="F22" s="61"/>
      <c r="G22" s="62">
        <f>SUM(G21)</f>
        <v>120619.23</v>
      </c>
      <c r="H22" s="60"/>
      <c r="I22" s="61"/>
      <c r="J22" s="62">
        <f>SUM(J21)</f>
        <v>120619.23</v>
      </c>
      <c r="K22" s="60"/>
      <c r="L22" s="61"/>
      <c r="M22" s="62">
        <f>SUM(M21)</f>
        <v>591945.36</v>
      </c>
      <c r="N22" s="60"/>
      <c r="O22" s="61"/>
      <c r="P22" s="62">
        <f>SUM(P21)</f>
        <v>591945.36</v>
      </c>
      <c r="Q22" s="62">
        <f>SUM(Q21)</f>
        <v>712564.59</v>
      </c>
      <c r="R22" s="62">
        <f>SUM(R21)</f>
        <v>712564.59</v>
      </c>
      <c r="S22" s="62">
        <f>SUM(S21)</f>
        <v>0</v>
      </c>
      <c r="T22" s="63"/>
      <c r="U22" s="18"/>
      <c r="V22" s="18"/>
      <c r="W22" s="18"/>
      <c r="X22" s="18"/>
      <c r="Y22" s="18"/>
      <c r="Z22" s="18"/>
      <c r="AA22" s="18"/>
      <c r="AB22" s="18"/>
      <c r="AC22" s="18"/>
      <c r="AD22" s="18"/>
      <c r="AE22" s="18"/>
      <c r="AF22" s="18"/>
      <c r="AG22" s="18"/>
      <c r="AH22" s="18"/>
      <c r="AI22" s="18"/>
      <c r="AJ22" s="18"/>
      <c r="AK22" s="18"/>
      <c r="AL22" s="18"/>
    </row>
    <row r="23" spans="1:38" ht="12" customHeight="1" x14ac:dyDescent="0.15">
      <c r="A23" s="7"/>
      <c r="B23" s="7"/>
      <c r="C23" s="7"/>
      <c r="D23" s="64"/>
      <c r="E23" s="65"/>
      <c r="F23" s="66"/>
      <c r="G23" s="67"/>
      <c r="H23" s="65"/>
      <c r="I23" s="66"/>
      <c r="J23" s="67"/>
      <c r="K23" s="65"/>
      <c r="L23" s="66"/>
      <c r="M23" s="67"/>
      <c r="N23" s="65"/>
      <c r="O23" s="66"/>
      <c r="P23" s="67"/>
      <c r="Q23" s="67"/>
      <c r="R23" s="67"/>
      <c r="S23" s="67"/>
      <c r="T23" s="68"/>
      <c r="U23" s="18"/>
      <c r="V23" s="18"/>
      <c r="W23" s="18"/>
      <c r="X23" s="18"/>
      <c r="Y23" s="18"/>
      <c r="Z23" s="18"/>
      <c r="AA23" s="18"/>
      <c r="AB23" s="18"/>
      <c r="AC23" s="18"/>
      <c r="AD23" s="18"/>
      <c r="AE23" s="18"/>
      <c r="AF23" s="18"/>
      <c r="AG23" s="18"/>
      <c r="AH23" s="18"/>
      <c r="AI23" s="18"/>
      <c r="AJ23" s="18"/>
      <c r="AK23" s="18"/>
      <c r="AL23" s="18"/>
    </row>
    <row r="24" spans="1:38" ht="19.5" customHeight="1" x14ac:dyDescent="0.15">
      <c r="A24" s="69" t="s">
        <v>25</v>
      </c>
      <c r="B24" s="70" t="s">
        <v>33</v>
      </c>
      <c r="C24" s="71" t="s">
        <v>34</v>
      </c>
      <c r="D24" s="72"/>
      <c r="E24" s="73"/>
      <c r="F24" s="74"/>
      <c r="G24" s="75"/>
      <c r="H24" s="73"/>
      <c r="I24" s="74"/>
      <c r="J24" s="75"/>
      <c r="K24" s="73"/>
      <c r="L24" s="74"/>
      <c r="M24" s="75"/>
      <c r="N24" s="73"/>
      <c r="O24" s="74"/>
      <c r="P24" s="75"/>
      <c r="Q24" s="75"/>
      <c r="R24" s="75"/>
      <c r="S24" s="75"/>
      <c r="T24" s="76"/>
      <c r="U24" s="47"/>
      <c r="V24" s="47"/>
      <c r="W24" s="47"/>
      <c r="X24" s="47"/>
      <c r="Y24" s="47"/>
      <c r="Z24" s="47"/>
      <c r="AA24" s="47"/>
      <c r="AB24" s="47"/>
      <c r="AC24" s="47"/>
      <c r="AD24" s="47"/>
      <c r="AE24" s="47"/>
      <c r="AF24" s="47"/>
      <c r="AG24" s="47"/>
      <c r="AH24" s="47"/>
      <c r="AI24" s="47"/>
      <c r="AJ24" s="47"/>
      <c r="AK24" s="47"/>
      <c r="AL24" s="47"/>
    </row>
    <row r="25" spans="1:38" ht="30" customHeight="1" x14ac:dyDescent="0.15">
      <c r="A25" s="77" t="s">
        <v>28</v>
      </c>
      <c r="B25" s="78" t="s">
        <v>29</v>
      </c>
      <c r="C25" s="77" t="s">
        <v>35</v>
      </c>
      <c r="D25" s="79"/>
      <c r="E25" s="80"/>
      <c r="F25" s="81"/>
      <c r="G25" s="82"/>
      <c r="H25" s="80"/>
      <c r="I25" s="81"/>
      <c r="J25" s="82"/>
      <c r="K25" s="80"/>
      <c r="L25" s="81"/>
      <c r="M25" s="82"/>
      <c r="N25" s="80"/>
      <c r="O25" s="81"/>
      <c r="P25" s="82"/>
      <c r="Q25" s="82"/>
      <c r="R25" s="82"/>
      <c r="S25" s="82"/>
      <c r="T25" s="83"/>
      <c r="U25" s="84"/>
      <c r="V25" s="84"/>
      <c r="W25" s="84"/>
      <c r="X25" s="84"/>
      <c r="Y25" s="84"/>
      <c r="Z25" s="84"/>
      <c r="AA25" s="84"/>
      <c r="AB25" s="84"/>
      <c r="AC25" s="84"/>
      <c r="AD25" s="84"/>
      <c r="AE25" s="84"/>
      <c r="AF25" s="84"/>
      <c r="AG25" s="84"/>
      <c r="AH25" s="84"/>
      <c r="AI25" s="84"/>
      <c r="AJ25" s="84"/>
      <c r="AK25" s="84"/>
      <c r="AL25" s="84"/>
    </row>
    <row r="26" spans="1:38" ht="35.5" customHeight="1" x14ac:dyDescent="0.15">
      <c r="A26" s="85" t="s">
        <v>36</v>
      </c>
      <c r="B26" s="86" t="s">
        <v>37</v>
      </c>
      <c r="C26" s="85" t="s">
        <v>38</v>
      </c>
      <c r="D26" s="87"/>
      <c r="E26" s="88"/>
      <c r="F26" s="89"/>
      <c r="G26" s="90">
        <f>SUM(G27:G43)</f>
        <v>18658.45</v>
      </c>
      <c r="H26" s="88"/>
      <c r="I26" s="89"/>
      <c r="J26" s="90">
        <f>SUM(J27:J43)</f>
        <v>18658.45</v>
      </c>
      <c r="K26" s="88"/>
      <c r="L26" s="89"/>
      <c r="M26" s="90">
        <f>SUM(M27:M43)</f>
        <v>109352.02</v>
      </c>
      <c r="N26" s="88"/>
      <c r="O26" s="89"/>
      <c r="P26" s="90">
        <f>SUM(P27:P43)</f>
        <v>101135.63</v>
      </c>
      <c r="Q26" s="90">
        <f>SUM(Q27:Q43)</f>
        <v>128010.47</v>
      </c>
      <c r="R26" s="90">
        <f>SUM(R27:R43)</f>
        <v>119794.08</v>
      </c>
      <c r="S26" s="90">
        <f>SUM(S27:S43)</f>
        <v>8216.39</v>
      </c>
      <c r="T26" s="91"/>
      <c r="U26" s="84"/>
      <c r="V26" s="84"/>
      <c r="W26" s="84"/>
      <c r="X26" s="84"/>
      <c r="Y26" s="84"/>
      <c r="Z26" s="84"/>
      <c r="AA26" s="84"/>
      <c r="AB26" s="84"/>
      <c r="AC26" s="84"/>
      <c r="AD26" s="84"/>
      <c r="AE26" s="84"/>
      <c r="AF26" s="84"/>
      <c r="AG26" s="84"/>
      <c r="AH26" s="84"/>
      <c r="AI26" s="84"/>
      <c r="AJ26" s="84"/>
      <c r="AK26" s="84"/>
      <c r="AL26" s="84"/>
    </row>
    <row r="27" spans="1:38" ht="40.25" customHeight="1" x14ac:dyDescent="0.15">
      <c r="A27" s="92" t="s">
        <v>39</v>
      </c>
      <c r="B27" s="93" t="s">
        <v>40</v>
      </c>
      <c r="C27" s="94" t="s">
        <v>41</v>
      </c>
      <c r="D27" s="95" t="s">
        <v>42</v>
      </c>
      <c r="E27" s="96">
        <v>2</v>
      </c>
      <c r="F27" s="97">
        <v>3802.01</v>
      </c>
      <c r="G27" s="98">
        <f t="shared" ref="G27:G43" si="0">E27*F27</f>
        <v>7604.02</v>
      </c>
      <c r="H27" s="96">
        <v>2</v>
      </c>
      <c r="I27" s="97">
        <v>3802.01</v>
      </c>
      <c r="J27" s="98">
        <f t="shared" ref="J27:J43" si="1">H27*I27</f>
        <v>7604.02</v>
      </c>
      <c r="K27" s="99"/>
      <c r="L27" s="97"/>
      <c r="M27" s="98">
        <f t="shared" ref="M27:M32" si="2">K27*L27</f>
        <v>0</v>
      </c>
      <c r="N27" s="99"/>
      <c r="O27" s="97"/>
      <c r="P27" s="98">
        <f t="shared" ref="P27:P32" si="3">N27*O27</f>
        <v>0</v>
      </c>
      <c r="Q27" s="98">
        <f t="shared" ref="Q27:Q43" si="4">G27+M27</f>
        <v>7604.02</v>
      </c>
      <c r="R27" s="98">
        <f t="shared" ref="R27:R43" si="5">J27+P27</f>
        <v>7604.02</v>
      </c>
      <c r="S27" s="98">
        <f t="shared" ref="S27:S43" si="6">Q27-R27</f>
        <v>0</v>
      </c>
      <c r="T27" s="100"/>
      <c r="U27" s="18"/>
      <c r="V27" s="18"/>
      <c r="W27" s="18"/>
      <c r="X27" s="18"/>
      <c r="Y27" s="18"/>
      <c r="Z27" s="18"/>
      <c r="AA27" s="18"/>
      <c r="AB27" s="18"/>
      <c r="AC27" s="18"/>
      <c r="AD27" s="18"/>
      <c r="AE27" s="18"/>
      <c r="AF27" s="18"/>
      <c r="AG27" s="18"/>
      <c r="AH27" s="18"/>
      <c r="AI27" s="18"/>
      <c r="AJ27" s="18"/>
      <c r="AK27" s="18"/>
      <c r="AL27" s="18"/>
    </row>
    <row r="28" spans="1:38" ht="30" customHeight="1" x14ac:dyDescent="0.15">
      <c r="A28" s="92" t="s">
        <v>39</v>
      </c>
      <c r="B28" s="101" t="s">
        <v>43</v>
      </c>
      <c r="C28" s="102" t="s">
        <v>44</v>
      </c>
      <c r="D28" s="103" t="s">
        <v>42</v>
      </c>
      <c r="E28" s="96">
        <v>1</v>
      </c>
      <c r="F28" s="97">
        <v>3052.41</v>
      </c>
      <c r="G28" s="98">
        <f t="shared" si="0"/>
        <v>3052.41</v>
      </c>
      <c r="H28" s="96">
        <v>1</v>
      </c>
      <c r="I28" s="97">
        <v>3052.41</v>
      </c>
      <c r="J28" s="98">
        <f t="shared" si="1"/>
        <v>3052.41</v>
      </c>
      <c r="K28" s="99"/>
      <c r="L28" s="97"/>
      <c r="M28" s="98">
        <f t="shared" si="2"/>
        <v>0</v>
      </c>
      <c r="N28" s="99"/>
      <c r="O28" s="97"/>
      <c r="P28" s="98">
        <f t="shared" si="3"/>
        <v>0</v>
      </c>
      <c r="Q28" s="98">
        <f t="shared" si="4"/>
        <v>3052.41</v>
      </c>
      <c r="R28" s="98">
        <f t="shared" si="5"/>
        <v>3052.41</v>
      </c>
      <c r="S28" s="98">
        <f t="shared" si="6"/>
        <v>0</v>
      </c>
      <c r="T28" s="100"/>
      <c r="U28" s="18"/>
      <c r="V28" s="18"/>
      <c r="W28" s="18"/>
      <c r="X28" s="18"/>
      <c r="Y28" s="18"/>
      <c r="Z28" s="18"/>
      <c r="AA28" s="18"/>
      <c r="AB28" s="18"/>
      <c r="AC28" s="18"/>
      <c r="AD28" s="18"/>
      <c r="AE28" s="18"/>
      <c r="AF28" s="18"/>
      <c r="AG28" s="18"/>
      <c r="AH28" s="18"/>
      <c r="AI28" s="18"/>
      <c r="AJ28" s="18"/>
      <c r="AK28" s="18"/>
      <c r="AL28" s="18"/>
    </row>
    <row r="29" spans="1:38" ht="38.75" customHeight="1" x14ac:dyDescent="0.15">
      <c r="A29" s="92" t="s">
        <v>39</v>
      </c>
      <c r="B29" s="93" t="s">
        <v>45</v>
      </c>
      <c r="C29" s="104" t="s">
        <v>46</v>
      </c>
      <c r="D29" s="105" t="s">
        <v>42</v>
      </c>
      <c r="E29" s="96">
        <v>1</v>
      </c>
      <c r="F29" s="97">
        <v>3802.02</v>
      </c>
      <c r="G29" s="98">
        <f t="shared" si="0"/>
        <v>3802.02</v>
      </c>
      <c r="H29" s="96">
        <v>1</v>
      </c>
      <c r="I29" s="97">
        <v>3802.02</v>
      </c>
      <c r="J29" s="98">
        <f t="shared" si="1"/>
        <v>3802.02</v>
      </c>
      <c r="K29" s="99"/>
      <c r="L29" s="97"/>
      <c r="M29" s="98">
        <f t="shared" si="2"/>
        <v>0</v>
      </c>
      <c r="N29" s="99"/>
      <c r="O29" s="97"/>
      <c r="P29" s="98">
        <f t="shared" si="3"/>
        <v>0</v>
      </c>
      <c r="Q29" s="98">
        <f t="shared" si="4"/>
        <v>3802.02</v>
      </c>
      <c r="R29" s="98">
        <f t="shared" si="5"/>
        <v>3802.02</v>
      </c>
      <c r="S29" s="98">
        <f t="shared" si="6"/>
        <v>0</v>
      </c>
      <c r="T29" s="106"/>
      <c r="U29" s="18"/>
      <c r="V29" s="18"/>
      <c r="W29" s="18"/>
      <c r="X29" s="18"/>
      <c r="Y29" s="18"/>
      <c r="Z29" s="18"/>
      <c r="AA29" s="18"/>
      <c r="AB29" s="18"/>
      <c r="AC29" s="18"/>
      <c r="AD29" s="18"/>
      <c r="AE29" s="18"/>
      <c r="AF29" s="18"/>
      <c r="AG29" s="18"/>
      <c r="AH29" s="18"/>
      <c r="AI29" s="18"/>
      <c r="AJ29" s="18"/>
      <c r="AK29" s="18"/>
      <c r="AL29" s="18"/>
    </row>
    <row r="30" spans="1:38" ht="44" customHeight="1" x14ac:dyDescent="0.15">
      <c r="A30" s="92" t="s">
        <v>39</v>
      </c>
      <c r="B30" s="101" t="s">
        <v>47</v>
      </c>
      <c r="C30" s="102" t="s">
        <v>48</v>
      </c>
      <c r="D30" s="103" t="s">
        <v>42</v>
      </c>
      <c r="E30" s="107">
        <v>0</v>
      </c>
      <c r="F30" s="108">
        <v>0</v>
      </c>
      <c r="G30" s="109">
        <f t="shared" si="0"/>
        <v>0</v>
      </c>
      <c r="H30" s="107">
        <v>0</v>
      </c>
      <c r="I30" s="108">
        <v>0</v>
      </c>
      <c r="J30" s="109">
        <f t="shared" si="1"/>
        <v>0</v>
      </c>
      <c r="K30" s="110">
        <v>1</v>
      </c>
      <c r="L30" s="108">
        <v>3802.02</v>
      </c>
      <c r="M30" s="109">
        <f t="shared" si="2"/>
        <v>3802.02</v>
      </c>
      <c r="N30" s="110">
        <v>1</v>
      </c>
      <c r="O30" s="108">
        <v>3802.02</v>
      </c>
      <c r="P30" s="109">
        <f t="shared" si="3"/>
        <v>3802.02</v>
      </c>
      <c r="Q30" s="98">
        <f t="shared" si="4"/>
        <v>3802.02</v>
      </c>
      <c r="R30" s="98">
        <f t="shared" si="5"/>
        <v>3802.02</v>
      </c>
      <c r="S30" s="98">
        <f t="shared" si="6"/>
        <v>0</v>
      </c>
      <c r="T30" s="106"/>
      <c r="U30" s="18"/>
      <c r="V30" s="18"/>
      <c r="W30" s="18"/>
      <c r="X30" s="18"/>
      <c r="Y30" s="18"/>
      <c r="Z30" s="18"/>
      <c r="AA30" s="18"/>
      <c r="AB30" s="18"/>
      <c r="AC30" s="18"/>
      <c r="AD30" s="18"/>
      <c r="AE30" s="18"/>
      <c r="AF30" s="18"/>
      <c r="AG30" s="18"/>
      <c r="AH30" s="18"/>
      <c r="AI30" s="18"/>
      <c r="AJ30" s="18"/>
      <c r="AK30" s="18"/>
      <c r="AL30" s="18"/>
    </row>
    <row r="31" spans="1:38" ht="50" customHeight="1" x14ac:dyDescent="0.15">
      <c r="A31" s="92" t="s">
        <v>39</v>
      </c>
      <c r="B31" s="93" t="s">
        <v>49</v>
      </c>
      <c r="C31" s="102" t="s">
        <v>50</v>
      </c>
      <c r="D31" s="103" t="s">
        <v>42</v>
      </c>
      <c r="E31" s="107"/>
      <c r="F31" s="108"/>
      <c r="G31" s="109">
        <f t="shared" si="0"/>
        <v>0</v>
      </c>
      <c r="H31" s="107"/>
      <c r="I31" s="108"/>
      <c r="J31" s="109">
        <f t="shared" si="1"/>
        <v>0</v>
      </c>
      <c r="K31" s="110">
        <v>1</v>
      </c>
      <c r="L31" s="108">
        <v>5000</v>
      </c>
      <c r="M31" s="109">
        <f t="shared" si="2"/>
        <v>5000</v>
      </c>
      <c r="N31" s="110">
        <v>1</v>
      </c>
      <c r="O31" s="108">
        <v>5000</v>
      </c>
      <c r="P31" s="109">
        <f t="shared" si="3"/>
        <v>5000</v>
      </c>
      <c r="Q31" s="98">
        <f t="shared" si="4"/>
        <v>5000</v>
      </c>
      <c r="R31" s="98">
        <f t="shared" si="5"/>
        <v>5000</v>
      </c>
      <c r="S31" s="98">
        <f t="shared" si="6"/>
        <v>0</v>
      </c>
      <c r="T31" s="106"/>
      <c r="U31" s="18"/>
      <c r="V31" s="18"/>
      <c r="W31" s="18"/>
      <c r="X31" s="18"/>
      <c r="Y31" s="18"/>
      <c r="Z31" s="18"/>
      <c r="AA31" s="18"/>
      <c r="AB31" s="18"/>
      <c r="AC31" s="18"/>
      <c r="AD31" s="18"/>
      <c r="AE31" s="18"/>
      <c r="AF31" s="18"/>
      <c r="AG31" s="18"/>
      <c r="AH31" s="18"/>
      <c r="AI31" s="18"/>
      <c r="AJ31" s="18"/>
      <c r="AK31" s="18"/>
      <c r="AL31" s="18"/>
    </row>
    <row r="32" spans="1:38" ht="45.5" customHeight="1" x14ac:dyDescent="0.15">
      <c r="A32" s="92" t="s">
        <v>39</v>
      </c>
      <c r="B32" s="101" t="s">
        <v>51</v>
      </c>
      <c r="C32" s="102" t="s">
        <v>52</v>
      </c>
      <c r="D32" s="103" t="s">
        <v>42</v>
      </c>
      <c r="E32" s="107"/>
      <c r="F32" s="108"/>
      <c r="G32" s="109">
        <f t="shared" si="0"/>
        <v>0</v>
      </c>
      <c r="H32" s="107"/>
      <c r="I32" s="108"/>
      <c r="J32" s="109">
        <f t="shared" si="1"/>
        <v>0</v>
      </c>
      <c r="K32" s="110">
        <v>3</v>
      </c>
      <c r="L32" s="108">
        <v>5000</v>
      </c>
      <c r="M32" s="109">
        <f t="shared" si="2"/>
        <v>15000</v>
      </c>
      <c r="N32" s="110">
        <v>3</v>
      </c>
      <c r="O32" s="108">
        <v>5000</v>
      </c>
      <c r="P32" s="109">
        <f t="shared" si="3"/>
        <v>15000</v>
      </c>
      <c r="Q32" s="98">
        <f t="shared" si="4"/>
        <v>15000</v>
      </c>
      <c r="R32" s="98">
        <f t="shared" si="5"/>
        <v>15000</v>
      </c>
      <c r="S32" s="98">
        <f t="shared" si="6"/>
        <v>0</v>
      </c>
      <c r="T32" s="106"/>
      <c r="U32" s="18"/>
      <c r="V32" s="18"/>
      <c r="W32" s="18"/>
      <c r="X32" s="18"/>
      <c r="Y32" s="18"/>
      <c r="Z32" s="18"/>
      <c r="AA32" s="18"/>
      <c r="AB32" s="18"/>
      <c r="AC32" s="18"/>
      <c r="AD32" s="18"/>
      <c r="AE32" s="18"/>
      <c r="AF32" s="18"/>
      <c r="AG32" s="18"/>
      <c r="AH32" s="18"/>
      <c r="AI32" s="18"/>
      <c r="AJ32" s="18"/>
      <c r="AK32" s="18"/>
      <c r="AL32" s="18"/>
    </row>
    <row r="33" spans="1:38" ht="40.25" customHeight="1" x14ac:dyDescent="0.15">
      <c r="A33" s="92" t="s">
        <v>39</v>
      </c>
      <c r="B33" s="93" t="s">
        <v>53</v>
      </c>
      <c r="C33" s="102" t="s">
        <v>54</v>
      </c>
      <c r="D33" s="103" t="s">
        <v>42</v>
      </c>
      <c r="E33" s="107">
        <v>1</v>
      </c>
      <c r="F33" s="108">
        <v>2100</v>
      </c>
      <c r="G33" s="109">
        <f t="shared" si="0"/>
        <v>2100</v>
      </c>
      <c r="H33" s="107">
        <v>1</v>
      </c>
      <c r="I33" s="108">
        <v>2100</v>
      </c>
      <c r="J33" s="109">
        <f t="shared" si="1"/>
        <v>2100</v>
      </c>
      <c r="K33" s="110"/>
      <c r="L33" s="108"/>
      <c r="M33" s="109"/>
      <c r="N33" s="110"/>
      <c r="O33" s="108"/>
      <c r="P33" s="109"/>
      <c r="Q33" s="98">
        <f t="shared" si="4"/>
        <v>2100</v>
      </c>
      <c r="R33" s="98">
        <f t="shared" si="5"/>
        <v>2100</v>
      </c>
      <c r="S33" s="98">
        <f t="shared" si="6"/>
        <v>0</v>
      </c>
      <c r="T33" s="106"/>
      <c r="U33" s="18"/>
      <c r="V33" s="18"/>
      <c r="W33" s="18"/>
      <c r="X33" s="18"/>
      <c r="Y33" s="18"/>
      <c r="Z33" s="18"/>
      <c r="AA33" s="18"/>
      <c r="AB33" s="18"/>
      <c r="AC33" s="18"/>
      <c r="AD33" s="18"/>
      <c r="AE33" s="18"/>
      <c r="AF33" s="18"/>
      <c r="AG33" s="18"/>
      <c r="AH33" s="18"/>
      <c r="AI33" s="18"/>
      <c r="AJ33" s="18"/>
      <c r="AK33" s="18"/>
      <c r="AL33" s="18"/>
    </row>
    <row r="34" spans="1:38" ht="41.75" customHeight="1" x14ac:dyDescent="0.15">
      <c r="A34" s="92" t="s">
        <v>39</v>
      </c>
      <c r="B34" s="101" t="s">
        <v>55</v>
      </c>
      <c r="C34" s="102" t="s">
        <v>56</v>
      </c>
      <c r="D34" s="103" t="s">
        <v>42</v>
      </c>
      <c r="E34" s="107"/>
      <c r="F34" s="108"/>
      <c r="G34" s="109">
        <f t="shared" si="0"/>
        <v>0</v>
      </c>
      <c r="H34" s="107"/>
      <c r="I34" s="108"/>
      <c r="J34" s="109">
        <f t="shared" si="1"/>
        <v>0</v>
      </c>
      <c r="K34" s="110">
        <v>1</v>
      </c>
      <c r="L34" s="108">
        <v>4025</v>
      </c>
      <c r="M34" s="109">
        <f>K34*L34</f>
        <v>4025</v>
      </c>
      <c r="N34" s="110">
        <v>1</v>
      </c>
      <c r="O34" s="108">
        <v>4025</v>
      </c>
      <c r="P34" s="109">
        <f>N34*O34</f>
        <v>4025</v>
      </c>
      <c r="Q34" s="98">
        <f t="shared" si="4"/>
        <v>4025</v>
      </c>
      <c r="R34" s="98">
        <f t="shared" si="5"/>
        <v>4025</v>
      </c>
      <c r="S34" s="98">
        <f t="shared" si="6"/>
        <v>0</v>
      </c>
      <c r="T34" s="106"/>
      <c r="U34" s="18"/>
      <c r="V34" s="18"/>
      <c r="W34" s="18"/>
      <c r="X34" s="18"/>
      <c r="Y34" s="18"/>
      <c r="Z34" s="18"/>
      <c r="AA34" s="18"/>
      <c r="AB34" s="18"/>
      <c r="AC34" s="18"/>
      <c r="AD34" s="18"/>
      <c r="AE34" s="18"/>
      <c r="AF34" s="18"/>
      <c r="AG34" s="18"/>
      <c r="AH34" s="18"/>
      <c r="AI34" s="18"/>
      <c r="AJ34" s="18"/>
      <c r="AK34" s="18"/>
      <c r="AL34" s="18"/>
    </row>
    <row r="35" spans="1:38" ht="40.25" customHeight="1" x14ac:dyDescent="0.15">
      <c r="A35" s="92" t="s">
        <v>39</v>
      </c>
      <c r="B35" s="93" t="s">
        <v>57</v>
      </c>
      <c r="C35" s="102" t="s">
        <v>58</v>
      </c>
      <c r="D35" s="103" t="s">
        <v>42</v>
      </c>
      <c r="E35" s="107"/>
      <c r="F35" s="108"/>
      <c r="G35" s="109">
        <f t="shared" si="0"/>
        <v>0</v>
      </c>
      <c r="H35" s="107"/>
      <c r="I35" s="108"/>
      <c r="J35" s="109">
        <f t="shared" si="1"/>
        <v>0</v>
      </c>
      <c r="K35" s="110">
        <v>1</v>
      </c>
      <c r="L35" s="108">
        <v>5000</v>
      </c>
      <c r="M35" s="109">
        <f>K35*L35</f>
        <v>5000</v>
      </c>
      <c r="N35" s="110">
        <v>1</v>
      </c>
      <c r="O35" s="108">
        <v>5000</v>
      </c>
      <c r="P35" s="109">
        <f>N35*O35</f>
        <v>5000</v>
      </c>
      <c r="Q35" s="98">
        <f t="shared" si="4"/>
        <v>5000</v>
      </c>
      <c r="R35" s="98">
        <f t="shared" si="5"/>
        <v>5000</v>
      </c>
      <c r="S35" s="98">
        <f t="shared" si="6"/>
        <v>0</v>
      </c>
      <c r="T35" s="106"/>
      <c r="U35" s="18"/>
      <c r="V35" s="18"/>
      <c r="W35" s="18"/>
      <c r="X35" s="18"/>
      <c r="Y35" s="18"/>
      <c r="Z35" s="18"/>
      <c r="AA35" s="18"/>
      <c r="AB35" s="18"/>
      <c r="AC35" s="18"/>
      <c r="AD35" s="18"/>
      <c r="AE35" s="18"/>
      <c r="AF35" s="18"/>
      <c r="AG35" s="18"/>
      <c r="AH35" s="18"/>
      <c r="AI35" s="18"/>
      <c r="AJ35" s="18"/>
      <c r="AK35" s="18"/>
      <c r="AL35" s="18"/>
    </row>
    <row r="36" spans="1:38" ht="43.25" customHeight="1" x14ac:dyDescent="0.15">
      <c r="A36" s="92" t="s">
        <v>39</v>
      </c>
      <c r="B36" s="101" t="s">
        <v>59</v>
      </c>
      <c r="C36" s="102" t="s">
        <v>60</v>
      </c>
      <c r="D36" s="103" t="s">
        <v>42</v>
      </c>
      <c r="E36" s="107"/>
      <c r="F36" s="108"/>
      <c r="G36" s="109">
        <f t="shared" si="0"/>
        <v>0</v>
      </c>
      <c r="H36" s="107"/>
      <c r="I36" s="108"/>
      <c r="J36" s="109">
        <f t="shared" si="1"/>
        <v>0</v>
      </c>
      <c r="K36" s="110">
        <v>3</v>
      </c>
      <c r="L36" s="108">
        <v>5000</v>
      </c>
      <c r="M36" s="109">
        <f>K36*L36</f>
        <v>15000</v>
      </c>
      <c r="N36" s="110">
        <v>3</v>
      </c>
      <c r="O36" s="108">
        <v>5000</v>
      </c>
      <c r="P36" s="109">
        <f>N36*O36</f>
        <v>15000</v>
      </c>
      <c r="Q36" s="98">
        <f t="shared" si="4"/>
        <v>15000</v>
      </c>
      <c r="R36" s="98">
        <f t="shared" si="5"/>
        <v>15000</v>
      </c>
      <c r="S36" s="98">
        <f t="shared" si="6"/>
        <v>0</v>
      </c>
      <c r="T36" s="106"/>
      <c r="U36" s="18"/>
      <c r="V36" s="18"/>
      <c r="W36" s="18"/>
      <c r="X36" s="18"/>
      <c r="Y36" s="18"/>
      <c r="Z36" s="18"/>
      <c r="AA36" s="18"/>
      <c r="AB36" s="18"/>
      <c r="AC36" s="18"/>
      <c r="AD36" s="18"/>
      <c r="AE36" s="18"/>
      <c r="AF36" s="18"/>
      <c r="AG36" s="18"/>
      <c r="AH36" s="18"/>
      <c r="AI36" s="18"/>
      <c r="AJ36" s="18"/>
      <c r="AK36" s="18"/>
      <c r="AL36" s="18"/>
    </row>
    <row r="37" spans="1:38" ht="30" customHeight="1" x14ac:dyDescent="0.15">
      <c r="A37" s="92" t="s">
        <v>39</v>
      </c>
      <c r="B37" s="93" t="s">
        <v>61</v>
      </c>
      <c r="C37" s="102" t="s">
        <v>62</v>
      </c>
      <c r="D37" s="103" t="s">
        <v>42</v>
      </c>
      <c r="E37" s="107">
        <v>1</v>
      </c>
      <c r="F37" s="108">
        <v>2100</v>
      </c>
      <c r="G37" s="109">
        <f t="shared" si="0"/>
        <v>2100</v>
      </c>
      <c r="H37" s="107">
        <v>1</v>
      </c>
      <c r="I37" s="108">
        <v>2100</v>
      </c>
      <c r="J37" s="109">
        <f t="shared" si="1"/>
        <v>2100</v>
      </c>
      <c r="K37" s="110"/>
      <c r="L37" s="108"/>
      <c r="M37" s="109"/>
      <c r="N37" s="110"/>
      <c r="O37" s="108"/>
      <c r="P37" s="109"/>
      <c r="Q37" s="98">
        <f t="shared" si="4"/>
        <v>2100</v>
      </c>
      <c r="R37" s="98">
        <f t="shared" si="5"/>
        <v>2100</v>
      </c>
      <c r="S37" s="98">
        <f t="shared" si="6"/>
        <v>0</v>
      </c>
      <c r="T37" s="106"/>
      <c r="U37" s="18"/>
      <c r="V37" s="18"/>
      <c r="W37" s="18"/>
      <c r="X37" s="18"/>
      <c r="Y37" s="18"/>
      <c r="Z37" s="18"/>
      <c r="AA37" s="18"/>
      <c r="AB37" s="18"/>
      <c r="AC37" s="18"/>
      <c r="AD37" s="18"/>
      <c r="AE37" s="18"/>
      <c r="AF37" s="18"/>
      <c r="AG37" s="18"/>
      <c r="AH37" s="18"/>
      <c r="AI37" s="18"/>
      <c r="AJ37" s="18"/>
      <c r="AK37" s="18"/>
      <c r="AL37" s="18"/>
    </row>
    <row r="38" spans="1:38" ht="30" customHeight="1" x14ac:dyDescent="0.15">
      <c r="A38" s="92" t="s">
        <v>39</v>
      </c>
      <c r="B38" s="101" t="s">
        <v>63</v>
      </c>
      <c r="C38" s="102" t="s">
        <v>64</v>
      </c>
      <c r="D38" s="103" t="s">
        <v>42</v>
      </c>
      <c r="E38" s="107"/>
      <c r="F38" s="108"/>
      <c r="G38" s="109">
        <f t="shared" si="0"/>
        <v>0</v>
      </c>
      <c r="H38" s="107"/>
      <c r="I38" s="108"/>
      <c r="J38" s="109">
        <f t="shared" si="1"/>
        <v>0</v>
      </c>
      <c r="K38" s="110">
        <v>1</v>
      </c>
      <c r="L38" s="108">
        <v>4025</v>
      </c>
      <c r="M38" s="109">
        <f t="shared" ref="M38:M43" si="7">K38*L38</f>
        <v>4025</v>
      </c>
      <c r="N38" s="110">
        <v>1</v>
      </c>
      <c r="O38" s="108">
        <v>4025</v>
      </c>
      <c r="P38" s="109">
        <f>N38*O38</f>
        <v>4025</v>
      </c>
      <c r="Q38" s="98">
        <f t="shared" si="4"/>
        <v>4025</v>
      </c>
      <c r="R38" s="98">
        <f t="shared" si="5"/>
        <v>4025</v>
      </c>
      <c r="S38" s="98">
        <f t="shared" si="6"/>
        <v>0</v>
      </c>
      <c r="T38" s="106"/>
      <c r="U38" s="18"/>
      <c r="V38" s="18"/>
      <c r="W38" s="18"/>
      <c r="X38" s="18"/>
      <c r="Y38" s="18"/>
      <c r="Z38" s="18"/>
      <c r="AA38" s="18"/>
      <c r="AB38" s="18"/>
      <c r="AC38" s="18"/>
      <c r="AD38" s="18"/>
      <c r="AE38" s="18"/>
      <c r="AF38" s="18"/>
      <c r="AG38" s="18"/>
      <c r="AH38" s="18"/>
      <c r="AI38" s="18"/>
      <c r="AJ38" s="18"/>
      <c r="AK38" s="18"/>
      <c r="AL38" s="18"/>
    </row>
    <row r="39" spans="1:38" ht="30" customHeight="1" x14ac:dyDescent="0.15">
      <c r="A39" s="92" t="s">
        <v>39</v>
      </c>
      <c r="B39" s="93" t="s">
        <v>65</v>
      </c>
      <c r="C39" s="102" t="s">
        <v>66</v>
      </c>
      <c r="D39" s="103" t="s">
        <v>42</v>
      </c>
      <c r="E39" s="107"/>
      <c r="F39" s="108"/>
      <c r="G39" s="109">
        <f t="shared" si="0"/>
        <v>0</v>
      </c>
      <c r="H39" s="107"/>
      <c r="I39" s="108"/>
      <c r="J39" s="109">
        <f t="shared" si="1"/>
        <v>0</v>
      </c>
      <c r="K39" s="110">
        <v>1</v>
      </c>
      <c r="L39" s="108">
        <v>5000</v>
      </c>
      <c r="M39" s="109">
        <f t="shared" si="7"/>
        <v>5000</v>
      </c>
      <c r="N39" s="110">
        <v>1</v>
      </c>
      <c r="O39" s="108">
        <v>5000</v>
      </c>
      <c r="P39" s="109">
        <f>N39*O39</f>
        <v>5000</v>
      </c>
      <c r="Q39" s="98">
        <f t="shared" si="4"/>
        <v>5000</v>
      </c>
      <c r="R39" s="98">
        <f t="shared" si="5"/>
        <v>5000</v>
      </c>
      <c r="S39" s="98">
        <f t="shared" si="6"/>
        <v>0</v>
      </c>
      <c r="T39" s="106"/>
      <c r="U39" s="18"/>
      <c r="V39" s="18"/>
      <c r="W39" s="18"/>
      <c r="X39" s="18"/>
      <c r="Y39" s="18"/>
      <c r="Z39" s="18"/>
      <c r="AA39" s="18"/>
      <c r="AB39" s="18"/>
      <c r="AC39" s="18"/>
      <c r="AD39" s="18"/>
      <c r="AE39" s="18"/>
      <c r="AF39" s="18"/>
      <c r="AG39" s="18"/>
      <c r="AH39" s="18"/>
      <c r="AI39" s="18"/>
      <c r="AJ39" s="18"/>
      <c r="AK39" s="18"/>
      <c r="AL39" s="18"/>
    </row>
    <row r="40" spans="1:38" ht="30" customHeight="1" x14ac:dyDescent="0.15">
      <c r="A40" s="92" t="s">
        <v>39</v>
      </c>
      <c r="B40" s="101" t="s">
        <v>67</v>
      </c>
      <c r="C40" s="102" t="s">
        <v>68</v>
      </c>
      <c r="D40" s="103" t="s">
        <v>42</v>
      </c>
      <c r="E40" s="107"/>
      <c r="F40" s="108"/>
      <c r="G40" s="109">
        <f t="shared" si="0"/>
        <v>0</v>
      </c>
      <c r="H40" s="107"/>
      <c r="I40" s="108"/>
      <c r="J40" s="109">
        <f t="shared" si="1"/>
        <v>0</v>
      </c>
      <c r="K40" s="110">
        <v>3</v>
      </c>
      <c r="L40" s="108">
        <v>5000</v>
      </c>
      <c r="M40" s="109">
        <f t="shared" si="7"/>
        <v>15000</v>
      </c>
      <c r="N40" s="110">
        <v>3</v>
      </c>
      <c r="O40" s="108">
        <v>5000</v>
      </c>
      <c r="P40" s="109">
        <f>N40*O40</f>
        <v>15000</v>
      </c>
      <c r="Q40" s="98">
        <f t="shared" si="4"/>
        <v>15000</v>
      </c>
      <c r="R40" s="98">
        <f t="shared" si="5"/>
        <v>15000</v>
      </c>
      <c r="S40" s="98">
        <f t="shared" si="6"/>
        <v>0</v>
      </c>
      <c r="T40" s="106"/>
      <c r="U40" s="18"/>
      <c r="V40" s="18"/>
      <c r="W40" s="18"/>
      <c r="X40" s="18"/>
      <c r="Y40" s="18"/>
      <c r="Z40" s="18"/>
      <c r="AA40" s="18"/>
      <c r="AB40" s="18"/>
      <c r="AC40" s="18"/>
      <c r="AD40" s="18"/>
      <c r="AE40" s="18"/>
      <c r="AF40" s="18"/>
      <c r="AG40" s="18"/>
      <c r="AH40" s="18"/>
      <c r="AI40" s="18"/>
      <c r="AJ40" s="18"/>
      <c r="AK40" s="18"/>
      <c r="AL40" s="18"/>
    </row>
    <row r="41" spans="1:38" ht="44" customHeight="1" x14ac:dyDescent="0.15">
      <c r="A41" s="92" t="s">
        <v>39</v>
      </c>
      <c r="B41" s="93" t="s">
        <v>69</v>
      </c>
      <c r="C41" s="102" t="s">
        <v>70</v>
      </c>
      <c r="D41" s="103" t="s">
        <v>42</v>
      </c>
      <c r="E41" s="107"/>
      <c r="F41" s="108"/>
      <c r="G41" s="109">
        <f t="shared" si="0"/>
        <v>0</v>
      </c>
      <c r="H41" s="107"/>
      <c r="I41" s="108"/>
      <c r="J41" s="109">
        <f t="shared" si="1"/>
        <v>0</v>
      </c>
      <c r="K41" s="110">
        <v>3</v>
      </c>
      <c r="L41" s="108">
        <v>5000</v>
      </c>
      <c r="M41" s="109">
        <f t="shared" si="7"/>
        <v>15000</v>
      </c>
      <c r="N41" s="110">
        <v>2</v>
      </c>
      <c r="O41" s="108">
        <v>5000</v>
      </c>
      <c r="P41" s="109">
        <f>N41*O41+1190.48</f>
        <v>11190.48</v>
      </c>
      <c r="Q41" s="98">
        <f t="shared" si="4"/>
        <v>15000</v>
      </c>
      <c r="R41" s="98">
        <f t="shared" si="5"/>
        <v>11190.48</v>
      </c>
      <c r="S41" s="98">
        <f t="shared" si="6"/>
        <v>3809.5200000000004</v>
      </c>
      <c r="T41" s="106"/>
      <c r="U41" s="18"/>
      <c r="V41" s="18"/>
      <c r="W41" s="18"/>
      <c r="X41" s="18"/>
      <c r="Y41" s="18"/>
      <c r="Z41" s="18"/>
      <c r="AA41" s="18"/>
      <c r="AB41" s="18"/>
      <c r="AC41" s="18"/>
      <c r="AD41" s="18"/>
      <c r="AE41" s="18"/>
      <c r="AF41" s="18"/>
      <c r="AG41" s="18"/>
      <c r="AH41" s="18"/>
      <c r="AI41" s="18"/>
      <c r="AJ41" s="18"/>
      <c r="AK41" s="18"/>
      <c r="AL41" s="18"/>
    </row>
    <row r="42" spans="1:38" ht="30" customHeight="1" x14ac:dyDescent="0.15">
      <c r="A42" s="92" t="s">
        <v>39</v>
      </c>
      <c r="B42" s="101" t="s">
        <v>71</v>
      </c>
      <c r="C42" s="102" t="s">
        <v>72</v>
      </c>
      <c r="D42" s="103" t="s">
        <v>42</v>
      </c>
      <c r="E42" s="107"/>
      <c r="F42" s="108"/>
      <c r="G42" s="109">
        <f t="shared" si="0"/>
        <v>0</v>
      </c>
      <c r="H42" s="107"/>
      <c r="I42" s="108"/>
      <c r="J42" s="109">
        <f t="shared" si="1"/>
        <v>0</v>
      </c>
      <c r="K42" s="110">
        <v>3</v>
      </c>
      <c r="L42" s="108">
        <v>5000</v>
      </c>
      <c r="M42" s="109">
        <f t="shared" si="7"/>
        <v>15000</v>
      </c>
      <c r="N42" s="110">
        <v>2</v>
      </c>
      <c r="O42" s="108">
        <v>5000</v>
      </c>
      <c r="P42" s="109">
        <f>N42*O42+2142.86</f>
        <v>12142.86</v>
      </c>
      <c r="Q42" s="98">
        <f t="shared" si="4"/>
        <v>15000</v>
      </c>
      <c r="R42" s="98">
        <f t="shared" si="5"/>
        <v>12142.86</v>
      </c>
      <c r="S42" s="98">
        <f t="shared" si="6"/>
        <v>2857.1399999999994</v>
      </c>
      <c r="T42" s="106"/>
      <c r="U42" s="18"/>
      <c r="V42" s="18"/>
      <c r="W42" s="18"/>
      <c r="X42" s="18"/>
      <c r="Y42" s="18"/>
      <c r="Z42" s="18"/>
      <c r="AA42" s="18"/>
      <c r="AB42" s="18"/>
      <c r="AC42" s="18"/>
      <c r="AD42" s="18"/>
      <c r="AE42" s="18"/>
      <c r="AF42" s="18"/>
      <c r="AG42" s="18"/>
      <c r="AH42" s="18"/>
      <c r="AI42" s="18"/>
      <c r="AJ42" s="18"/>
      <c r="AK42" s="18"/>
      <c r="AL42" s="18"/>
    </row>
    <row r="43" spans="1:38" ht="30" customHeight="1" x14ac:dyDescent="0.15">
      <c r="A43" s="111" t="s">
        <v>39</v>
      </c>
      <c r="B43" s="93" t="s">
        <v>73</v>
      </c>
      <c r="C43" s="112" t="s">
        <v>74</v>
      </c>
      <c r="D43" s="113" t="s">
        <v>42</v>
      </c>
      <c r="E43" s="114"/>
      <c r="F43" s="115"/>
      <c r="G43" s="116">
        <f t="shared" si="0"/>
        <v>0</v>
      </c>
      <c r="H43" s="114"/>
      <c r="I43" s="115"/>
      <c r="J43" s="116">
        <f t="shared" si="1"/>
        <v>0</v>
      </c>
      <c r="K43" s="117">
        <v>3</v>
      </c>
      <c r="L43" s="115">
        <v>2500</v>
      </c>
      <c r="M43" s="116">
        <f t="shared" si="7"/>
        <v>7500</v>
      </c>
      <c r="N43" s="117">
        <v>1</v>
      </c>
      <c r="O43" s="115">
        <v>2500</v>
      </c>
      <c r="P43" s="116">
        <f>1071.43+N43*O43+2378.84</f>
        <v>5950.27</v>
      </c>
      <c r="Q43" s="98">
        <f t="shared" si="4"/>
        <v>7500</v>
      </c>
      <c r="R43" s="98">
        <f t="shared" si="5"/>
        <v>5950.27</v>
      </c>
      <c r="S43" s="98">
        <f t="shared" si="6"/>
        <v>1549.7299999999996</v>
      </c>
      <c r="T43" s="106"/>
      <c r="U43" s="18"/>
      <c r="V43" s="18"/>
      <c r="W43" s="18"/>
      <c r="X43" s="18"/>
      <c r="Y43" s="18"/>
      <c r="Z43" s="18"/>
      <c r="AA43" s="18"/>
      <c r="AB43" s="18"/>
      <c r="AC43" s="18"/>
      <c r="AD43" s="18"/>
      <c r="AE43" s="18"/>
      <c r="AF43" s="18"/>
      <c r="AG43" s="18"/>
      <c r="AH43" s="18"/>
      <c r="AI43" s="18"/>
      <c r="AJ43" s="18"/>
      <c r="AK43" s="18"/>
      <c r="AL43" s="18"/>
    </row>
    <row r="44" spans="1:38" ht="30" customHeight="1" x14ac:dyDescent="0.15">
      <c r="A44" s="85" t="s">
        <v>36</v>
      </c>
      <c r="B44" s="86" t="s">
        <v>75</v>
      </c>
      <c r="C44" s="85" t="s">
        <v>76</v>
      </c>
      <c r="D44" s="87"/>
      <c r="E44" s="88"/>
      <c r="F44" s="89"/>
      <c r="G44" s="90"/>
      <c r="H44" s="88"/>
      <c r="I44" s="89"/>
      <c r="J44" s="90"/>
      <c r="K44" s="88"/>
      <c r="L44" s="89"/>
      <c r="M44" s="90">
        <f>SUM(M45:M49)</f>
        <v>70507</v>
      </c>
      <c r="N44" s="88"/>
      <c r="O44" s="89"/>
      <c r="P44" s="90">
        <f>SUM(P45:P49)</f>
        <v>70507</v>
      </c>
      <c r="Q44" s="90">
        <f>SUM(Q45:Q49)</f>
        <v>70507</v>
      </c>
      <c r="R44" s="90">
        <f>SUM(R45:R49)</f>
        <v>70507</v>
      </c>
      <c r="S44" s="90">
        <f>SUM(S45:S49)</f>
        <v>0</v>
      </c>
      <c r="T44" s="91"/>
      <c r="U44" s="20"/>
      <c r="V44" s="20"/>
      <c r="W44" s="20"/>
      <c r="X44" s="20"/>
      <c r="Y44" s="20"/>
      <c r="Z44" s="20"/>
      <c r="AA44" s="20"/>
      <c r="AB44" s="20"/>
      <c r="AC44" s="20"/>
      <c r="AD44" s="20"/>
      <c r="AE44" s="20"/>
      <c r="AF44" s="20"/>
      <c r="AG44" s="20"/>
      <c r="AH44" s="20"/>
      <c r="AI44" s="20"/>
      <c r="AJ44" s="20"/>
      <c r="AK44" s="20"/>
      <c r="AL44" s="20"/>
    </row>
    <row r="45" spans="1:38" ht="30" customHeight="1" x14ac:dyDescent="0.15">
      <c r="A45" s="92" t="s">
        <v>39</v>
      </c>
      <c r="B45" s="118" t="s">
        <v>77</v>
      </c>
      <c r="C45" s="119" t="s">
        <v>78</v>
      </c>
      <c r="D45" s="120" t="s">
        <v>42</v>
      </c>
      <c r="E45" s="6" t="s">
        <v>79</v>
      </c>
      <c r="F45" s="6"/>
      <c r="G45" s="6"/>
      <c r="H45" s="6" t="s">
        <v>79</v>
      </c>
      <c r="I45" s="6"/>
      <c r="J45" s="6"/>
      <c r="K45" s="121">
        <v>3</v>
      </c>
      <c r="L45" s="122">
        <v>14169</v>
      </c>
      <c r="M45" s="123">
        <f>K45*L45</f>
        <v>42507</v>
      </c>
      <c r="N45" s="121">
        <v>1</v>
      </c>
      <c r="O45" s="122">
        <v>9937.89</v>
      </c>
      <c r="P45" s="123">
        <f>N45*O45</f>
        <v>9937.89</v>
      </c>
      <c r="Q45" s="98">
        <f>G45+M45</f>
        <v>42507</v>
      </c>
      <c r="R45" s="98">
        <f>J45+P45</f>
        <v>9937.89</v>
      </c>
      <c r="S45" s="98">
        <f>Q45-R45</f>
        <v>32569.11</v>
      </c>
      <c r="T45" s="100"/>
      <c r="U45" s="20"/>
      <c r="V45" s="20"/>
      <c r="W45" s="20"/>
      <c r="X45" s="20"/>
      <c r="Y45" s="20"/>
      <c r="Z45" s="20"/>
      <c r="AA45" s="20"/>
      <c r="AB45" s="20"/>
      <c r="AC45" s="20"/>
      <c r="AD45" s="20"/>
      <c r="AE45" s="20"/>
      <c r="AF45" s="20"/>
      <c r="AG45" s="20"/>
      <c r="AH45" s="20"/>
      <c r="AI45" s="20"/>
      <c r="AJ45" s="20"/>
      <c r="AK45" s="20"/>
      <c r="AL45" s="20"/>
    </row>
    <row r="46" spans="1:38" ht="30" customHeight="1" x14ac:dyDescent="0.15">
      <c r="A46" s="124" t="s">
        <v>39</v>
      </c>
      <c r="B46" s="118" t="s">
        <v>80</v>
      </c>
      <c r="C46" s="125" t="s">
        <v>81</v>
      </c>
      <c r="D46" s="120" t="s">
        <v>42</v>
      </c>
      <c r="E46" s="6"/>
      <c r="F46" s="6"/>
      <c r="G46" s="6"/>
      <c r="H46" s="6"/>
      <c r="I46" s="6"/>
      <c r="J46" s="6"/>
      <c r="K46" s="110">
        <v>2</v>
      </c>
      <c r="L46" s="108">
        <v>14000</v>
      </c>
      <c r="M46" s="109">
        <f>K46*L46</f>
        <v>28000</v>
      </c>
      <c r="N46" s="110">
        <v>2</v>
      </c>
      <c r="O46" s="108">
        <v>14000</v>
      </c>
      <c r="P46" s="109">
        <f>N46*O46</f>
        <v>28000</v>
      </c>
      <c r="Q46" s="98">
        <f>G46+M46</f>
        <v>28000</v>
      </c>
      <c r="R46" s="98">
        <f>J46+P46</f>
        <v>28000</v>
      </c>
      <c r="S46" s="98">
        <f>Q46-R46</f>
        <v>0</v>
      </c>
      <c r="T46" s="100"/>
      <c r="U46" s="20"/>
      <c r="V46" s="20"/>
      <c r="W46" s="20"/>
      <c r="X46" s="20"/>
      <c r="Y46" s="20"/>
      <c r="Z46" s="20"/>
      <c r="AA46" s="20"/>
      <c r="AB46" s="20"/>
      <c r="AC46" s="20"/>
      <c r="AD46" s="20"/>
      <c r="AE46" s="20"/>
      <c r="AF46" s="20"/>
      <c r="AG46" s="20"/>
      <c r="AH46" s="20"/>
      <c r="AI46" s="20"/>
      <c r="AJ46" s="20"/>
      <c r="AK46" s="20"/>
      <c r="AL46" s="20"/>
    </row>
    <row r="47" spans="1:38" ht="30" customHeight="1" x14ac:dyDescent="0.15">
      <c r="A47" s="124" t="s">
        <v>39</v>
      </c>
      <c r="B47" s="118" t="s">
        <v>82</v>
      </c>
      <c r="C47" s="119" t="s">
        <v>83</v>
      </c>
      <c r="D47" s="120" t="s">
        <v>42</v>
      </c>
      <c r="E47" s="6"/>
      <c r="F47" s="6"/>
      <c r="G47" s="6"/>
      <c r="H47" s="6"/>
      <c r="I47" s="6"/>
      <c r="J47" s="6"/>
      <c r="K47" s="126"/>
      <c r="L47" s="127"/>
      <c r="M47" s="128"/>
      <c r="N47" s="129">
        <v>1</v>
      </c>
      <c r="O47" s="108">
        <v>10675.73</v>
      </c>
      <c r="P47" s="130">
        <f>N47*O47</f>
        <v>10675.73</v>
      </c>
      <c r="Q47" s="98">
        <f>G47+M47</f>
        <v>0</v>
      </c>
      <c r="R47" s="98">
        <f>J47+P47</f>
        <v>10675.73</v>
      </c>
      <c r="S47" s="98">
        <f>Q47-R47</f>
        <v>-10675.73</v>
      </c>
      <c r="T47" s="106"/>
      <c r="U47" s="20"/>
      <c r="V47" s="20"/>
      <c r="W47" s="20"/>
      <c r="X47" s="20"/>
      <c r="Y47" s="20"/>
      <c r="Z47" s="20"/>
      <c r="AA47" s="20"/>
      <c r="AB47" s="20"/>
      <c r="AC47" s="20"/>
      <c r="AD47" s="20"/>
      <c r="AE47" s="20"/>
      <c r="AF47" s="20"/>
      <c r="AG47" s="20"/>
      <c r="AH47" s="20"/>
      <c r="AI47" s="20"/>
      <c r="AJ47" s="20"/>
      <c r="AK47" s="20"/>
      <c r="AL47" s="20"/>
    </row>
    <row r="48" spans="1:38" ht="30" customHeight="1" x14ac:dyDescent="0.15">
      <c r="A48" s="124" t="s">
        <v>39</v>
      </c>
      <c r="B48" s="118" t="s">
        <v>84</v>
      </c>
      <c r="C48" s="119" t="s">
        <v>83</v>
      </c>
      <c r="D48" s="120" t="s">
        <v>42</v>
      </c>
      <c r="E48" s="6"/>
      <c r="F48" s="6"/>
      <c r="G48" s="6"/>
      <c r="H48" s="6"/>
      <c r="I48" s="6"/>
      <c r="J48" s="6"/>
      <c r="K48" s="126"/>
      <c r="L48" s="127"/>
      <c r="M48" s="128"/>
      <c r="N48" s="129">
        <v>1</v>
      </c>
      <c r="O48" s="108">
        <v>14169</v>
      </c>
      <c r="P48" s="130">
        <f>N48*O48</f>
        <v>14169</v>
      </c>
      <c r="Q48" s="98">
        <f>G48+M48</f>
        <v>0</v>
      </c>
      <c r="R48" s="98">
        <f>J48+P48</f>
        <v>14169</v>
      </c>
      <c r="S48" s="98">
        <f>Q48-R48</f>
        <v>-14169</v>
      </c>
      <c r="T48" s="106"/>
      <c r="U48" s="20"/>
      <c r="V48" s="20"/>
      <c r="W48" s="20"/>
      <c r="X48" s="20"/>
      <c r="Y48" s="20"/>
      <c r="Z48" s="20"/>
      <c r="AA48" s="20"/>
      <c r="AB48" s="20"/>
      <c r="AC48" s="20"/>
      <c r="AD48" s="20"/>
      <c r="AE48" s="20"/>
      <c r="AF48" s="20"/>
      <c r="AG48" s="20"/>
      <c r="AH48" s="20"/>
      <c r="AI48" s="20"/>
      <c r="AJ48" s="20"/>
      <c r="AK48" s="20"/>
      <c r="AL48" s="20"/>
    </row>
    <row r="49" spans="1:38" ht="30" customHeight="1" x14ac:dyDescent="0.15">
      <c r="A49" s="124" t="s">
        <v>39</v>
      </c>
      <c r="B49" s="118" t="s">
        <v>85</v>
      </c>
      <c r="C49" s="119" t="s">
        <v>86</v>
      </c>
      <c r="D49" s="120" t="s">
        <v>42</v>
      </c>
      <c r="E49" s="6"/>
      <c r="F49" s="6"/>
      <c r="G49" s="6"/>
      <c r="H49" s="6"/>
      <c r="I49" s="6"/>
      <c r="J49" s="6"/>
      <c r="K49" s="126"/>
      <c r="L49" s="127"/>
      <c r="M49" s="128">
        <f>K49*L49</f>
        <v>0</v>
      </c>
      <c r="N49" s="129">
        <v>1</v>
      </c>
      <c r="O49" s="108">
        <v>7724.38</v>
      </c>
      <c r="P49" s="130">
        <f>N49*O49</f>
        <v>7724.38</v>
      </c>
      <c r="Q49" s="98">
        <f>G49+M49</f>
        <v>0</v>
      </c>
      <c r="R49" s="98">
        <f>J49+P49</f>
        <v>7724.38</v>
      </c>
      <c r="S49" s="128">
        <f>Q49-R49</f>
        <v>-7724.38</v>
      </c>
      <c r="T49" s="106"/>
      <c r="U49" s="20"/>
      <c r="V49" s="20"/>
      <c r="W49" s="20"/>
      <c r="X49" s="20"/>
      <c r="Y49" s="20"/>
      <c r="Z49" s="20"/>
      <c r="AA49" s="20"/>
      <c r="AB49" s="20"/>
      <c r="AC49" s="20"/>
      <c r="AD49" s="20"/>
      <c r="AE49" s="20"/>
      <c r="AF49" s="20"/>
      <c r="AG49" s="20"/>
      <c r="AH49" s="20"/>
      <c r="AI49" s="20"/>
      <c r="AJ49" s="20"/>
      <c r="AK49" s="20"/>
      <c r="AL49" s="20"/>
    </row>
    <row r="50" spans="1:38" ht="30" customHeight="1" x14ac:dyDescent="0.15">
      <c r="A50" s="85" t="s">
        <v>36</v>
      </c>
      <c r="B50" s="86" t="s">
        <v>87</v>
      </c>
      <c r="C50" s="85" t="s">
        <v>88</v>
      </c>
      <c r="D50" s="87"/>
      <c r="E50" s="88"/>
      <c r="F50" s="89"/>
      <c r="G50" s="90"/>
      <c r="H50" s="88"/>
      <c r="I50" s="89"/>
      <c r="J50" s="90"/>
      <c r="K50" s="88"/>
      <c r="L50" s="89"/>
      <c r="M50" s="90">
        <f>SUM(M51:M53)</f>
        <v>0</v>
      </c>
      <c r="N50" s="88"/>
      <c r="O50" s="89"/>
      <c r="P50" s="90">
        <f>SUM(P51:P53)</f>
        <v>0</v>
      </c>
      <c r="Q50" s="90">
        <f>SUM(Q51:Q53)</f>
        <v>0</v>
      </c>
      <c r="R50" s="90">
        <f>SUM(R51:R53)</f>
        <v>0</v>
      </c>
      <c r="S50" s="90">
        <f>SUM(S51:S53)</f>
        <v>0</v>
      </c>
      <c r="T50" s="91"/>
      <c r="U50" s="20"/>
      <c r="V50" s="20"/>
      <c r="W50" s="20"/>
      <c r="X50" s="20"/>
      <c r="Y50" s="20"/>
      <c r="Z50" s="20"/>
      <c r="AA50" s="20"/>
      <c r="AB50" s="20"/>
      <c r="AC50" s="20"/>
      <c r="AD50" s="20"/>
      <c r="AE50" s="20"/>
      <c r="AF50" s="20"/>
      <c r="AG50" s="20"/>
      <c r="AH50" s="20"/>
      <c r="AI50" s="20"/>
      <c r="AJ50" s="20"/>
      <c r="AK50" s="20"/>
      <c r="AL50" s="20"/>
    </row>
    <row r="51" spans="1:38" ht="23" customHeight="1" x14ac:dyDescent="0.15">
      <c r="A51" s="92" t="s">
        <v>39</v>
      </c>
      <c r="B51" s="93" t="s">
        <v>89</v>
      </c>
      <c r="C51" s="131" t="s">
        <v>90</v>
      </c>
      <c r="D51" s="105"/>
      <c r="E51" s="5" t="s">
        <v>79</v>
      </c>
      <c r="F51" s="5"/>
      <c r="G51" s="5"/>
      <c r="H51" s="5" t="s">
        <v>79</v>
      </c>
      <c r="I51" s="5"/>
      <c r="J51" s="5"/>
      <c r="K51" s="99"/>
      <c r="L51" s="97"/>
      <c r="M51" s="98">
        <f>K51*L51</f>
        <v>0</v>
      </c>
      <c r="N51" s="99"/>
      <c r="O51" s="97"/>
      <c r="P51" s="98">
        <f>N51*O51</f>
        <v>0</v>
      </c>
      <c r="Q51" s="98">
        <f>G51+M51</f>
        <v>0</v>
      </c>
      <c r="R51" s="98">
        <f>J51+P51</f>
        <v>0</v>
      </c>
      <c r="S51" s="98">
        <f>Q51-R51</f>
        <v>0</v>
      </c>
      <c r="T51" s="100"/>
      <c r="U51" s="20"/>
      <c r="V51" s="20"/>
      <c r="W51" s="20"/>
      <c r="X51" s="20"/>
      <c r="Y51" s="20"/>
      <c r="Z51" s="20"/>
      <c r="AA51" s="20"/>
      <c r="AB51" s="20"/>
      <c r="AC51" s="20"/>
      <c r="AD51" s="20"/>
      <c r="AE51" s="20"/>
      <c r="AF51" s="20"/>
      <c r="AG51" s="20"/>
      <c r="AH51" s="20"/>
      <c r="AI51" s="20"/>
      <c r="AJ51" s="20"/>
      <c r="AK51" s="20"/>
      <c r="AL51" s="20"/>
    </row>
    <row r="52" spans="1:38" ht="18.75" customHeight="1" x14ac:dyDescent="0.15">
      <c r="A52" s="124" t="s">
        <v>39</v>
      </c>
      <c r="B52" s="101" t="s">
        <v>91</v>
      </c>
      <c r="C52" s="131" t="s">
        <v>90</v>
      </c>
      <c r="D52" s="105"/>
      <c r="E52" s="5"/>
      <c r="F52" s="5"/>
      <c r="G52" s="5"/>
      <c r="H52" s="5"/>
      <c r="I52" s="5"/>
      <c r="J52" s="5"/>
      <c r="K52" s="99"/>
      <c r="L52" s="97"/>
      <c r="M52" s="98">
        <f>K52*L52</f>
        <v>0</v>
      </c>
      <c r="N52" s="99"/>
      <c r="O52" s="97"/>
      <c r="P52" s="98">
        <f>N52*O52</f>
        <v>0</v>
      </c>
      <c r="Q52" s="98">
        <f>G52+M52</f>
        <v>0</v>
      </c>
      <c r="R52" s="98">
        <f>J52+P52</f>
        <v>0</v>
      </c>
      <c r="S52" s="98">
        <f>Q52-R52</f>
        <v>0</v>
      </c>
      <c r="T52" s="100"/>
      <c r="U52" s="20"/>
      <c r="V52" s="20"/>
      <c r="W52" s="20"/>
      <c r="X52" s="20"/>
      <c r="Y52" s="20"/>
      <c r="Z52" s="20"/>
      <c r="AA52" s="20"/>
      <c r="AB52" s="20"/>
      <c r="AC52" s="20"/>
      <c r="AD52" s="20"/>
      <c r="AE52" s="20"/>
      <c r="AF52" s="20"/>
      <c r="AG52" s="20"/>
      <c r="AH52" s="20"/>
      <c r="AI52" s="20"/>
      <c r="AJ52" s="20"/>
      <c r="AK52" s="20"/>
      <c r="AL52" s="20"/>
    </row>
    <row r="53" spans="1:38" ht="19.5" customHeight="1" x14ac:dyDescent="0.15">
      <c r="A53" s="111" t="s">
        <v>39</v>
      </c>
      <c r="B53" s="118" t="s">
        <v>92</v>
      </c>
      <c r="C53" s="132" t="s">
        <v>90</v>
      </c>
      <c r="D53" s="133"/>
      <c r="E53" s="5"/>
      <c r="F53" s="5"/>
      <c r="G53" s="5"/>
      <c r="H53" s="5"/>
      <c r="I53" s="5"/>
      <c r="J53" s="5"/>
      <c r="K53" s="126"/>
      <c r="L53" s="127"/>
      <c r="M53" s="128">
        <f>K53*L53</f>
        <v>0</v>
      </c>
      <c r="N53" s="126"/>
      <c r="O53" s="127"/>
      <c r="P53" s="128">
        <f>N53*O53</f>
        <v>0</v>
      </c>
      <c r="Q53" s="98">
        <f>G53+M53</f>
        <v>0</v>
      </c>
      <c r="R53" s="98">
        <f>J53+P53</f>
        <v>0</v>
      </c>
      <c r="S53" s="98">
        <f>Q53-R53</f>
        <v>0</v>
      </c>
      <c r="T53" s="106"/>
      <c r="U53" s="20"/>
      <c r="V53" s="20"/>
      <c r="W53" s="20"/>
      <c r="X53" s="20"/>
      <c r="Y53" s="20"/>
      <c r="Z53" s="20"/>
      <c r="AA53" s="20"/>
      <c r="AB53" s="20"/>
      <c r="AC53" s="20"/>
      <c r="AD53" s="20"/>
      <c r="AE53" s="20"/>
      <c r="AF53" s="20"/>
      <c r="AG53" s="20"/>
      <c r="AH53" s="20"/>
      <c r="AI53" s="20"/>
      <c r="AJ53" s="20"/>
      <c r="AK53" s="20"/>
      <c r="AL53" s="20"/>
    </row>
    <row r="54" spans="1:38" ht="30" customHeight="1" x14ac:dyDescent="0.15">
      <c r="A54" s="134" t="s">
        <v>93</v>
      </c>
      <c r="B54" s="135"/>
      <c r="C54" s="136"/>
      <c r="D54" s="137"/>
      <c r="E54" s="138"/>
      <c r="F54" s="139"/>
      <c r="G54" s="140">
        <f>G26+G44+G50</f>
        <v>18658.45</v>
      </c>
      <c r="H54" s="138"/>
      <c r="I54" s="139"/>
      <c r="J54" s="140">
        <f>J26+J44+J50</f>
        <v>18658.45</v>
      </c>
      <c r="K54" s="138"/>
      <c r="L54" s="139"/>
      <c r="M54" s="140">
        <f>M26+M44+M50</f>
        <v>179859.02000000002</v>
      </c>
      <c r="N54" s="138"/>
      <c r="O54" s="139"/>
      <c r="P54" s="140">
        <f>P26+P44+P50</f>
        <v>171642.63</v>
      </c>
      <c r="Q54" s="140">
        <f>Q26+Q44+Q50</f>
        <v>198517.47</v>
      </c>
      <c r="R54" s="140">
        <f>R26+R44+R50</f>
        <v>190301.08000000002</v>
      </c>
      <c r="S54" s="140">
        <f>S26+S44+S50</f>
        <v>8216.39</v>
      </c>
      <c r="T54" s="141"/>
      <c r="U54" s="20"/>
      <c r="V54" s="20"/>
      <c r="W54" s="20"/>
      <c r="X54" s="20"/>
      <c r="Y54" s="20"/>
      <c r="Z54" s="20"/>
      <c r="AA54" s="20"/>
      <c r="AB54" s="20"/>
      <c r="AC54" s="20"/>
      <c r="AD54" s="20"/>
      <c r="AE54" s="20"/>
      <c r="AF54" s="20"/>
      <c r="AG54" s="20"/>
      <c r="AH54" s="20"/>
      <c r="AI54" s="20"/>
      <c r="AJ54" s="20"/>
      <c r="AK54" s="20"/>
      <c r="AL54" s="20"/>
    </row>
    <row r="55" spans="1:38" ht="30" customHeight="1" x14ac:dyDescent="0.15">
      <c r="A55" s="85" t="s">
        <v>28</v>
      </c>
      <c r="B55" s="86" t="s">
        <v>94</v>
      </c>
      <c r="C55" s="85" t="s">
        <v>95</v>
      </c>
      <c r="D55" s="87"/>
      <c r="E55" s="88"/>
      <c r="F55" s="89"/>
      <c r="G55" s="142"/>
      <c r="H55" s="88"/>
      <c r="I55" s="89"/>
      <c r="J55" s="142"/>
      <c r="K55" s="88"/>
      <c r="L55" s="89"/>
      <c r="M55" s="142"/>
      <c r="N55" s="88"/>
      <c r="O55" s="89"/>
      <c r="P55" s="142"/>
      <c r="Q55" s="142"/>
      <c r="R55" s="142"/>
      <c r="S55" s="142"/>
      <c r="T55" s="91"/>
      <c r="U55" s="84"/>
      <c r="V55" s="84"/>
      <c r="W55" s="84"/>
      <c r="X55" s="84"/>
      <c r="Y55" s="84"/>
      <c r="Z55" s="84"/>
      <c r="AA55" s="84"/>
      <c r="AB55" s="84"/>
      <c r="AC55" s="84"/>
      <c r="AD55" s="84"/>
      <c r="AE55" s="84"/>
      <c r="AF55" s="84"/>
      <c r="AG55" s="84"/>
      <c r="AH55" s="84"/>
      <c r="AI55" s="84"/>
      <c r="AJ55" s="84"/>
      <c r="AK55" s="84"/>
      <c r="AL55" s="84"/>
    </row>
    <row r="56" spans="1:38" ht="20.75" customHeight="1" x14ac:dyDescent="0.15">
      <c r="A56" s="92" t="s">
        <v>39</v>
      </c>
      <c r="B56" s="143" t="s">
        <v>96</v>
      </c>
      <c r="C56" s="131" t="s">
        <v>97</v>
      </c>
      <c r="D56" s="105"/>
      <c r="E56" s="144"/>
      <c r="F56" s="145">
        <v>0.22</v>
      </c>
      <c r="G56" s="98">
        <f>E56*F56</f>
        <v>0</v>
      </c>
      <c r="H56" s="99"/>
      <c r="I56" s="145">
        <v>0.22</v>
      </c>
      <c r="J56" s="98">
        <f>H56*I56</f>
        <v>0</v>
      </c>
      <c r="K56" s="144">
        <v>77500</v>
      </c>
      <c r="L56" s="145">
        <v>0.22</v>
      </c>
      <c r="M56" s="98">
        <f>K56*L56</f>
        <v>17050</v>
      </c>
      <c r="N56" s="144">
        <v>69283.61</v>
      </c>
      <c r="O56" s="145">
        <v>0.22</v>
      </c>
      <c r="P56" s="98">
        <f>N56*O56</f>
        <v>15242.394200000001</v>
      </c>
      <c r="Q56" s="98">
        <f>G56+M56</f>
        <v>17050</v>
      </c>
      <c r="R56" s="98">
        <f>J56+P56</f>
        <v>15242.394200000001</v>
      </c>
      <c r="S56" s="98">
        <f>Q56-R56</f>
        <v>1807.6057999999994</v>
      </c>
      <c r="T56" s="100"/>
      <c r="U56" s="18"/>
      <c r="V56" s="18"/>
      <c r="W56" s="18"/>
      <c r="X56" s="18"/>
      <c r="Y56" s="18"/>
      <c r="Z56" s="18"/>
      <c r="AA56" s="18"/>
      <c r="AB56" s="18"/>
      <c r="AC56" s="18"/>
      <c r="AD56" s="18"/>
      <c r="AE56" s="18"/>
      <c r="AF56" s="18"/>
      <c r="AG56" s="18"/>
      <c r="AH56" s="18"/>
      <c r="AI56" s="18"/>
      <c r="AJ56" s="18"/>
      <c r="AK56" s="18"/>
      <c r="AL56" s="18"/>
    </row>
    <row r="57" spans="1:38" ht="26.75" customHeight="1" x14ac:dyDescent="0.15">
      <c r="A57" s="92"/>
      <c r="B57" s="93" t="s">
        <v>98</v>
      </c>
      <c r="C57" s="131" t="s">
        <v>99</v>
      </c>
      <c r="D57" s="105"/>
      <c r="E57" s="144"/>
      <c r="F57" s="145">
        <v>0.22</v>
      </c>
      <c r="G57" s="98">
        <f>E57*F57</f>
        <v>0</v>
      </c>
      <c r="H57" s="99"/>
      <c r="I57" s="145"/>
      <c r="J57" s="98"/>
      <c r="K57" s="144">
        <v>20000</v>
      </c>
      <c r="L57" s="146">
        <v>8.4099999999999994E-2</v>
      </c>
      <c r="M57" s="98">
        <f>K57*L57</f>
        <v>1681.9999999999998</v>
      </c>
      <c r="N57" s="144">
        <v>20000</v>
      </c>
      <c r="O57" s="146">
        <v>8.4099999999999994E-2</v>
      </c>
      <c r="P57" s="98">
        <f>N57*O57</f>
        <v>1681.9999999999998</v>
      </c>
      <c r="Q57" s="98">
        <f>G57+M57</f>
        <v>1681.9999999999998</v>
      </c>
      <c r="R57" s="98">
        <f>J57+P57</f>
        <v>1681.9999999999998</v>
      </c>
      <c r="S57" s="98">
        <f>Q57-R57</f>
        <v>0</v>
      </c>
      <c r="T57" s="100"/>
      <c r="U57" s="18"/>
      <c r="V57" s="18"/>
      <c r="W57" s="18"/>
      <c r="X57" s="18"/>
      <c r="Y57" s="18"/>
      <c r="Z57" s="18"/>
      <c r="AA57" s="18"/>
      <c r="AB57" s="18"/>
      <c r="AC57" s="18"/>
      <c r="AD57" s="18"/>
      <c r="AE57" s="18"/>
      <c r="AF57" s="18"/>
      <c r="AG57" s="18"/>
      <c r="AH57" s="18"/>
      <c r="AI57" s="18"/>
      <c r="AJ57" s="18"/>
      <c r="AK57" s="18"/>
      <c r="AL57" s="18"/>
    </row>
    <row r="58" spans="1:38" ht="25.25" customHeight="1" x14ac:dyDescent="0.15">
      <c r="A58" s="92"/>
      <c r="B58" s="93" t="s">
        <v>100</v>
      </c>
      <c r="C58" s="131" t="s">
        <v>101</v>
      </c>
      <c r="D58" s="105"/>
      <c r="E58" s="144"/>
      <c r="F58" s="145">
        <v>0.22</v>
      </c>
      <c r="G58" s="98">
        <f>E58*F58</f>
        <v>0</v>
      </c>
      <c r="H58" s="99"/>
      <c r="I58" s="145"/>
      <c r="J58" s="98"/>
      <c r="K58" s="144"/>
      <c r="L58" s="146"/>
      <c r="M58" s="98">
        <f>K58*L58</f>
        <v>0</v>
      </c>
      <c r="N58" s="144"/>
      <c r="O58" s="146"/>
      <c r="P58" s="98">
        <f>N58*O58</f>
        <v>0</v>
      </c>
      <c r="Q58" s="98">
        <f>G58+M58</f>
        <v>0</v>
      </c>
      <c r="R58" s="98">
        <f>J58+P58</f>
        <v>0</v>
      </c>
      <c r="S58" s="98">
        <f>Q58-R58</f>
        <v>0</v>
      </c>
      <c r="T58" s="100"/>
      <c r="U58" s="18"/>
      <c r="V58" s="18"/>
      <c r="W58" s="18"/>
      <c r="X58" s="18"/>
      <c r="Y58" s="18"/>
      <c r="Z58" s="18"/>
      <c r="AA58" s="18"/>
      <c r="AB58" s="18"/>
      <c r="AC58" s="18"/>
      <c r="AD58" s="18"/>
      <c r="AE58" s="18"/>
      <c r="AF58" s="18"/>
      <c r="AG58" s="18"/>
      <c r="AH58" s="18"/>
      <c r="AI58" s="18"/>
      <c r="AJ58" s="18"/>
      <c r="AK58" s="18"/>
      <c r="AL58" s="18"/>
    </row>
    <row r="59" spans="1:38" ht="18.75" customHeight="1" x14ac:dyDescent="0.15">
      <c r="A59" s="124" t="s">
        <v>39</v>
      </c>
      <c r="B59" s="101" t="s">
        <v>102</v>
      </c>
      <c r="C59" s="131" t="s">
        <v>76</v>
      </c>
      <c r="D59" s="105"/>
      <c r="E59" s="144"/>
      <c r="F59" s="145">
        <v>0.22</v>
      </c>
      <c r="G59" s="98">
        <f>E59*F59</f>
        <v>0</v>
      </c>
      <c r="H59" s="99"/>
      <c r="I59" s="145">
        <v>0.22</v>
      </c>
      <c r="J59" s="98">
        <f>H59*I59</f>
        <v>0</v>
      </c>
      <c r="K59" s="144">
        <f>M44</f>
        <v>70507</v>
      </c>
      <c r="L59" s="145">
        <v>0.22</v>
      </c>
      <c r="M59" s="98">
        <f>K59*L59</f>
        <v>15511.54</v>
      </c>
      <c r="N59" s="144">
        <f>P44</f>
        <v>70507</v>
      </c>
      <c r="O59" s="145">
        <v>0.22</v>
      </c>
      <c r="P59" s="98">
        <f>N59*O59</f>
        <v>15511.54</v>
      </c>
      <c r="Q59" s="98">
        <f>G59+M59</f>
        <v>15511.54</v>
      </c>
      <c r="R59" s="98">
        <f>J59+P59</f>
        <v>15511.54</v>
      </c>
      <c r="S59" s="98">
        <f>Q59-R59</f>
        <v>0</v>
      </c>
      <c r="T59" s="100"/>
      <c r="U59" s="18"/>
      <c r="V59" s="18"/>
      <c r="W59" s="18"/>
      <c r="X59" s="18"/>
      <c r="Y59" s="18"/>
      <c r="Z59" s="18"/>
      <c r="AA59" s="18"/>
      <c r="AB59" s="18"/>
      <c r="AC59" s="18"/>
      <c r="AD59" s="18"/>
      <c r="AE59" s="18"/>
      <c r="AF59" s="18"/>
      <c r="AG59" s="18"/>
      <c r="AH59" s="18"/>
      <c r="AI59" s="18"/>
      <c r="AJ59" s="18"/>
      <c r="AK59" s="18"/>
      <c r="AL59" s="18"/>
    </row>
    <row r="60" spans="1:38" ht="23" customHeight="1" x14ac:dyDescent="0.15">
      <c r="A60" s="134" t="s">
        <v>103</v>
      </c>
      <c r="B60" s="135"/>
      <c r="C60" s="136"/>
      <c r="D60" s="137"/>
      <c r="E60" s="138"/>
      <c r="F60" s="139"/>
      <c r="G60" s="140">
        <f>SUM(G56:G59)</f>
        <v>0</v>
      </c>
      <c r="H60" s="138"/>
      <c r="I60" s="139"/>
      <c r="J60" s="140">
        <f>SUM(J56:J59)</f>
        <v>0</v>
      </c>
      <c r="K60" s="138"/>
      <c r="L60" s="139"/>
      <c r="M60" s="140">
        <f>SUM(M56:M59)</f>
        <v>34243.54</v>
      </c>
      <c r="N60" s="138"/>
      <c r="O60" s="139"/>
      <c r="P60" s="140">
        <f>SUM(P56:P59)</f>
        <v>32435.9342</v>
      </c>
      <c r="Q60" s="140">
        <f>SUM(Q56:Q59)</f>
        <v>34243.54</v>
      </c>
      <c r="R60" s="140">
        <f>SUM(R56:R59)</f>
        <v>32435.9342</v>
      </c>
      <c r="S60" s="140">
        <f>SUM(S56:S59)</f>
        <v>1807.6057999999994</v>
      </c>
      <c r="T60" s="141"/>
      <c r="U60" s="20"/>
      <c r="V60" s="20"/>
      <c r="W60" s="20"/>
      <c r="X60" s="20"/>
      <c r="Y60" s="20"/>
      <c r="Z60" s="20"/>
      <c r="AA60" s="20"/>
      <c r="AB60" s="20"/>
      <c r="AC60" s="20"/>
      <c r="AD60" s="20"/>
      <c r="AE60" s="20"/>
      <c r="AF60" s="20"/>
      <c r="AG60" s="20"/>
      <c r="AH60" s="20"/>
      <c r="AI60" s="20"/>
      <c r="AJ60" s="20"/>
      <c r="AK60" s="20"/>
      <c r="AL60" s="20"/>
    </row>
    <row r="61" spans="1:38" ht="30" customHeight="1" x14ac:dyDescent="0.15">
      <c r="A61" s="85" t="s">
        <v>28</v>
      </c>
      <c r="B61" s="86" t="s">
        <v>104</v>
      </c>
      <c r="C61" s="85" t="s">
        <v>105</v>
      </c>
      <c r="D61" s="87"/>
      <c r="E61" s="88"/>
      <c r="F61" s="89"/>
      <c r="G61" s="142"/>
      <c r="H61" s="88"/>
      <c r="I61" s="89"/>
      <c r="J61" s="142"/>
      <c r="K61" s="88"/>
      <c r="L61" s="89"/>
      <c r="M61" s="142"/>
      <c r="N61" s="88"/>
      <c r="O61" s="89"/>
      <c r="P61" s="142"/>
      <c r="Q61" s="142"/>
      <c r="R61" s="142"/>
      <c r="S61" s="142"/>
      <c r="T61" s="91"/>
      <c r="U61" s="84"/>
      <c r="V61" s="84"/>
      <c r="W61" s="84"/>
      <c r="X61" s="84"/>
      <c r="Y61" s="84"/>
      <c r="Z61" s="84"/>
      <c r="AA61" s="84"/>
      <c r="AB61" s="84"/>
      <c r="AC61" s="84"/>
      <c r="AD61" s="84"/>
      <c r="AE61" s="84"/>
      <c r="AF61" s="84"/>
      <c r="AG61" s="84"/>
      <c r="AH61" s="84"/>
      <c r="AI61" s="84"/>
      <c r="AJ61" s="84"/>
      <c r="AK61" s="84"/>
      <c r="AL61" s="84"/>
    </row>
    <row r="62" spans="1:38" ht="32" customHeight="1" x14ac:dyDescent="0.15">
      <c r="A62" s="92" t="s">
        <v>39</v>
      </c>
      <c r="B62" s="143" t="s">
        <v>106</v>
      </c>
      <c r="C62" s="147" t="s">
        <v>107</v>
      </c>
      <c r="D62" s="105" t="s">
        <v>42</v>
      </c>
      <c r="E62" s="99">
        <v>3</v>
      </c>
      <c r="F62" s="97">
        <v>18800</v>
      </c>
      <c r="G62" s="98">
        <f>E62*F62</f>
        <v>56400</v>
      </c>
      <c r="H62" s="99">
        <v>3</v>
      </c>
      <c r="I62" s="97">
        <v>18800</v>
      </c>
      <c r="J62" s="98">
        <f>H62*I62</f>
        <v>56400</v>
      </c>
      <c r="K62" s="99">
        <v>5</v>
      </c>
      <c r="L62" s="97">
        <v>18800</v>
      </c>
      <c r="M62" s="98">
        <f>K62*L62</f>
        <v>94000</v>
      </c>
      <c r="N62" s="99">
        <v>5</v>
      </c>
      <c r="O62" s="97">
        <v>18800</v>
      </c>
      <c r="P62" s="98">
        <f>N62*O62</f>
        <v>94000</v>
      </c>
      <c r="Q62" s="98">
        <f>G62+M62</f>
        <v>150400</v>
      </c>
      <c r="R62" s="98">
        <f>J62+P62</f>
        <v>150400</v>
      </c>
      <c r="S62" s="98">
        <f>Q62-R62</f>
        <v>0</v>
      </c>
      <c r="T62" s="100"/>
      <c r="U62" s="18"/>
      <c r="V62" s="18"/>
      <c r="W62" s="18"/>
      <c r="X62" s="18"/>
      <c r="Y62" s="18"/>
      <c r="Z62" s="18"/>
      <c r="AA62" s="18"/>
      <c r="AB62" s="18"/>
      <c r="AC62" s="18"/>
      <c r="AD62" s="18"/>
      <c r="AE62" s="18"/>
      <c r="AF62" s="18"/>
      <c r="AG62" s="18"/>
      <c r="AH62" s="18"/>
      <c r="AI62" s="18"/>
      <c r="AJ62" s="18"/>
      <c r="AK62" s="18"/>
      <c r="AL62" s="18"/>
    </row>
    <row r="63" spans="1:38" ht="30" customHeight="1" x14ac:dyDescent="0.15">
      <c r="A63" s="124" t="s">
        <v>39</v>
      </c>
      <c r="B63" s="101" t="s">
        <v>108</v>
      </c>
      <c r="C63" s="147" t="s">
        <v>109</v>
      </c>
      <c r="D63" s="105" t="s">
        <v>42</v>
      </c>
      <c r="E63" s="99">
        <v>1</v>
      </c>
      <c r="F63" s="97">
        <v>13760</v>
      </c>
      <c r="G63" s="98">
        <f>E63*F63</f>
        <v>13760</v>
      </c>
      <c r="H63" s="99">
        <v>1</v>
      </c>
      <c r="I63" s="97">
        <v>13760</v>
      </c>
      <c r="J63" s="98">
        <f>H63*I63</f>
        <v>13760</v>
      </c>
      <c r="K63" s="99"/>
      <c r="L63" s="97"/>
      <c r="M63" s="98">
        <f>K63*L63</f>
        <v>0</v>
      </c>
      <c r="N63" s="99"/>
      <c r="O63" s="97"/>
      <c r="P63" s="98">
        <f>N63*O63</f>
        <v>0</v>
      </c>
      <c r="Q63" s="98">
        <f>G63+M63</f>
        <v>13760</v>
      </c>
      <c r="R63" s="98">
        <f>J63+P63</f>
        <v>13760</v>
      </c>
      <c r="S63" s="98">
        <f>Q63-R63</f>
        <v>0</v>
      </c>
      <c r="T63" s="100"/>
      <c r="U63" s="18"/>
      <c r="V63" s="18"/>
      <c r="W63" s="18"/>
      <c r="X63" s="18"/>
      <c r="Y63" s="18"/>
      <c r="Z63" s="18"/>
      <c r="AA63" s="18"/>
      <c r="AB63" s="18"/>
      <c r="AC63" s="18"/>
      <c r="AD63" s="18"/>
      <c r="AE63" s="18"/>
      <c r="AF63" s="18"/>
      <c r="AG63" s="18"/>
      <c r="AH63" s="18"/>
      <c r="AI63" s="18"/>
      <c r="AJ63" s="18"/>
      <c r="AK63" s="18"/>
      <c r="AL63" s="18"/>
    </row>
    <row r="64" spans="1:38" ht="30" customHeight="1" x14ac:dyDescent="0.15">
      <c r="A64" s="111" t="s">
        <v>39</v>
      </c>
      <c r="B64" s="118" t="s">
        <v>110</v>
      </c>
      <c r="C64" s="147" t="s">
        <v>111</v>
      </c>
      <c r="D64" s="133" t="s">
        <v>42</v>
      </c>
      <c r="E64" s="126"/>
      <c r="F64" s="127"/>
      <c r="G64" s="128">
        <f>E64*F64</f>
        <v>0</v>
      </c>
      <c r="H64" s="126"/>
      <c r="I64" s="127"/>
      <c r="J64" s="128">
        <f>H64*I64</f>
        <v>0</v>
      </c>
      <c r="K64" s="126"/>
      <c r="L64" s="127"/>
      <c r="M64" s="128">
        <f>K64*L64</f>
        <v>0</v>
      </c>
      <c r="N64" s="126"/>
      <c r="O64" s="127"/>
      <c r="P64" s="128">
        <f>N64*O64</f>
        <v>0</v>
      </c>
      <c r="Q64" s="98">
        <f>G64+M64</f>
        <v>0</v>
      </c>
      <c r="R64" s="98">
        <f>J64+P64</f>
        <v>0</v>
      </c>
      <c r="S64" s="98">
        <f>Q64-R64</f>
        <v>0</v>
      </c>
      <c r="T64" s="106"/>
      <c r="U64" s="18"/>
      <c r="V64" s="18"/>
      <c r="W64" s="18"/>
      <c r="X64" s="18"/>
      <c r="Y64" s="18"/>
      <c r="Z64" s="18"/>
      <c r="AA64" s="18"/>
      <c r="AB64" s="18"/>
      <c r="AC64" s="18"/>
      <c r="AD64" s="18"/>
      <c r="AE64" s="18"/>
      <c r="AF64" s="18"/>
      <c r="AG64" s="18"/>
      <c r="AH64" s="18"/>
      <c r="AI64" s="18"/>
      <c r="AJ64" s="18"/>
      <c r="AK64" s="18"/>
      <c r="AL64" s="18"/>
    </row>
    <row r="65" spans="1:38" ht="30" customHeight="1" x14ac:dyDescent="0.15">
      <c r="A65" s="134" t="s">
        <v>112</v>
      </c>
      <c r="B65" s="135"/>
      <c r="C65" s="136"/>
      <c r="D65" s="137"/>
      <c r="E65" s="138"/>
      <c r="F65" s="139"/>
      <c r="G65" s="140">
        <f>SUM(G62:G64)</f>
        <v>70160</v>
      </c>
      <c r="H65" s="138"/>
      <c r="I65" s="139"/>
      <c r="J65" s="140">
        <f>SUM(J62:J64)</f>
        <v>70160</v>
      </c>
      <c r="K65" s="138"/>
      <c r="L65" s="139"/>
      <c r="M65" s="140">
        <f>SUM(M62:M64)</f>
        <v>94000</v>
      </c>
      <c r="N65" s="138"/>
      <c r="O65" s="139"/>
      <c r="P65" s="140">
        <f>SUM(P62:P64)</f>
        <v>94000</v>
      </c>
      <c r="Q65" s="140">
        <f>SUM(Q62:Q64)</f>
        <v>164160</v>
      </c>
      <c r="R65" s="140">
        <f>SUM(R62:R64)</f>
        <v>164160</v>
      </c>
      <c r="S65" s="140">
        <f>SUM(S62:S64)</f>
        <v>0</v>
      </c>
      <c r="T65" s="141"/>
      <c r="U65" s="20"/>
      <c r="V65" s="20"/>
      <c r="W65" s="20"/>
      <c r="X65" s="20"/>
      <c r="Y65" s="20"/>
      <c r="Z65" s="20"/>
      <c r="AA65" s="20"/>
      <c r="AB65" s="20"/>
      <c r="AC65" s="20"/>
      <c r="AD65" s="20"/>
      <c r="AE65" s="20"/>
      <c r="AF65" s="20"/>
      <c r="AG65" s="20"/>
      <c r="AH65" s="20"/>
      <c r="AI65" s="20"/>
      <c r="AJ65" s="20"/>
      <c r="AK65" s="20"/>
      <c r="AL65" s="20"/>
    </row>
    <row r="66" spans="1:38" ht="30" customHeight="1" x14ac:dyDescent="0.15">
      <c r="A66" s="85" t="s">
        <v>28</v>
      </c>
      <c r="B66" s="86" t="s">
        <v>113</v>
      </c>
      <c r="C66" s="85" t="s">
        <v>114</v>
      </c>
      <c r="D66" s="87"/>
      <c r="E66" s="88"/>
      <c r="F66" s="89"/>
      <c r="G66" s="142"/>
      <c r="H66" s="88"/>
      <c r="I66" s="89"/>
      <c r="J66" s="142"/>
      <c r="K66" s="88"/>
      <c r="L66" s="89"/>
      <c r="M66" s="142"/>
      <c r="N66" s="88"/>
      <c r="O66" s="89"/>
      <c r="P66" s="142"/>
      <c r="Q66" s="142"/>
      <c r="R66" s="142"/>
      <c r="S66" s="142"/>
      <c r="T66" s="91"/>
      <c r="U66" s="84"/>
      <c r="V66" s="84"/>
      <c r="W66" s="84"/>
      <c r="X66" s="84"/>
      <c r="Y66" s="84"/>
      <c r="Z66" s="84"/>
      <c r="AA66" s="84"/>
      <c r="AB66" s="84"/>
      <c r="AC66" s="84"/>
      <c r="AD66" s="84"/>
      <c r="AE66" s="84"/>
      <c r="AF66" s="84"/>
      <c r="AG66" s="84"/>
      <c r="AH66" s="84"/>
      <c r="AI66" s="84"/>
      <c r="AJ66" s="84"/>
      <c r="AK66" s="84"/>
      <c r="AL66" s="84"/>
    </row>
    <row r="67" spans="1:38" ht="30" customHeight="1" x14ac:dyDescent="0.15">
      <c r="A67" s="92" t="s">
        <v>39</v>
      </c>
      <c r="B67" s="143" t="s">
        <v>115</v>
      </c>
      <c r="C67" s="147" t="s">
        <v>116</v>
      </c>
      <c r="D67" s="105" t="s">
        <v>42</v>
      </c>
      <c r="E67" s="99"/>
      <c r="F67" s="97"/>
      <c r="G67" s="98">
        <f>E67*F67</f>
        <v>0</v>
      </c>
      <c r="H67" s="99"/>
      <c r="I67" s="97"/>
      <c r="J67" s="98">
        <f>H67*I67</f>
        <v>0</v>
      </c>
      <c r="K67" s="99"/>
      <c r="L67" s="97"/>
      <c r="M67" s="98">
        <f>K67*L67</f>
        <v>0</v>
      </c>
      <c r="N67" s="99"/>
      <c r="O67" s="97"/>
      <c r="P67" s="98">
        <f>N67*O67</f>
        <v>0</v>
      </c>
      <c r="Q67" s="98">
        <f>G67+M67</f>
        <v>0</v>
      </c>
      <c r="R67" s="98">
        <f>J67+P67</f>
        <v>0</v>
      </c>
      <c r="S67" s="98">
        <f>Q67-R67</f>
        <v>0</v>
      </c>
      <c r="T67" s="100"/>
      <c r="U67" s="18"/>
      <c r="V67" s="18"/>
      <c r="W67" s="18"/>
      <c r="X67" s="18"/>
      <c r="Y67" s="18"/>
      <c r="Z67" s="18"/>
      <c r="AA67" s="18"/>
      <c r="AB67" s="18"/>
      <c r="AC67" s="18"/>
      <c r="AD67" s="18"/>
      <c r="AE67" s="18"/>
      <c r="AF67" s="18"/>
      <c r="AG67" s="18"/>
      <c r="AH67" s="18"/>
      <c r="AI67" s="18"/>
      <c r="AJ67" s="18"/>
      <c r="AK67" s="18"/>
      <c r="AL67" s="18"/>
    </row>
    <row r="68" spans="1:38" ht="30" customHeight="1" x14ac:dyDescent="0.15">
      <c r="A68" s="124" t="s">
        <v>39</v>
      </c>
      <c r="B68" s="118" t="s">
        <v>117</v>
      </c>
      <c r="C68" s="147" t="s">
        <v>118</v>
      </c>
      <c r="D68" s="105" t="s">
        <v>42</v>
      </c>
      <c r="E68" s="99"/>
      <c r="F68" s="97"/>
      <c r="G68" s="98">
        <f>E68*F68</f>
        <v>0</v>
      </c>
      <c r="H68" s="99"/>
      <c r="I68" s="97"/>
      <c r="J68" s="98">
        <f>H68*I68</f>
        <v>0</v>
      </c>
      <c r="K68" s="99"/>
      <c r="L68" s="97"/>
      <c r="M68" s="98">
        <f>K68*L68</f>
        <v>0</v>
      </c>
      <c r="N68" s="99"/>
      <c r="O68" s="97"/>
      <c r="P68" s="98">
        <f>N68*O68</f>
        <v>0</v>
      </c>
      <c r="Q68" s="98">
        <f>G68+M68</f>
        <v>0</v>
      </c>
      <c r="R68" s="98">
        <f>J68+P68</f>
        <v>0</v>
      </c>
      <c r="S68" s="98">
        <f>Q68-R68</f>
        <v>0</v>
      </c>
      <c r="T68" s="100"/>
      <c r="U68" s="18"/>
      <c r="V68" s="18"/>
      <c r="W68" s="18"/>
      <c r="X68" s="18"/>
      <c r="Y68" s="18"/>
      <c r="Z68" s="18"/>
      <c r="AA68" s="18"/>
      <c r="AB68" s="18"/>
      <c r="AC68" s="18"/>
      <c r="AD68" s="18"/>
      <c r="AE68" s="18"/>
      <c r="AF68" s="18"/>
      <c r="AG68" s="18"/>
      <c r="AH68" s="18"/>
      <c r="AI68" s="18"/>
      <c r="AJ68" s="18"/>
      <c r="AK68" s="18"/>
      <c r="AL68" s="18"/>
    </row>
    <row r="69" spans="1:38" ht="30" customHeight="1" x14ac:dyDescent="0.15">
      <c r="A69" s="124" t="s">
        <v>39</v>
      </c>
      <c r="B69" s="101" t="s">
        <v>119</v>
      </c>
      <c r="C69" s="148" t="s">
        <v>120</v>
      </c>
      <c r="D69" s="105" t="s">
        <v>42</v>
      </c>
      <c r="E69" s="99"/>
      <c r="F69" s="97"/>
      <c r="G69" s="98">
        <f>E69*F69</f>
        <v>0</v>
      </c>
      <c r="H69" s="99"/>
      <c r="I69" s="97"/>
      <c r="J69" s="98">
        <f>H69*I69</f>
        <v>0</v>
      </c>
      <c r="K69" s="99"/>
      <c r="L69" s="97"/>
      <c r="M69" s="98">
        <f>K69*L69</f>
        <v>0</v>
      </c>
      <c r="N69" s="99"/>
      <c r="O69" s="97"/>
      <c r="P69" s="98">
        <f>N69*O69</f>
        <v>0</v>
      </c>
      <c r="Q69" s="98">
        <f>G69+M69</f>
        <v>0</v>
      </c>
      <c r="R69" s="98">
        <f>J69+P69</f>
        <v>0</v>
      </c>
      <c r="S69" s="98">
        <f>Q69-R69</f>
        <v>0</v>
      </c>
      <c r="T69" s="100"/>
      <c r="U69" s="18"/>
      <c r="V69" s="18"/>
      <c r="W69" s="18"/>
      <c r="X69" s="18"/>
      <c r="Y69" s="18"/>
      <c r="Z69" s="18"/>
      <c r="AA69" s="18"/>
      <c r="AB69" s="18"/>
      <c r="AC69" s="18"/>
      <c r="AD69" s="18"/>
      <c r="AE69" s="18"/>
      <c r="AF69" s="18"/>
      <c r="AG69" s="18"/>
      <c r="AH69" s="18"/>
      <c r="AI69" s="18"/>
      <c r="AJ69" s="18"/>
      <c r="AK69" s="18"/>
      <c r="AL69" s="18"/>
    </row>
    <row r="70" spans="1:38" ht="45.75" customHeight="1" x14ac:dyDescent="0.15">
      <c r="A70" s="111" t="s">
        <v>39</v>
      </c>
      <c r="B70" s="101" t="s">
        <v>121</v>
      </c>
      <c r="C70" s="149" t="s">
        <v>122</v>
      </c>
      <c r="D70" s="133" t="s">
        <v>42</v>
      </c>
      <c r="E70" s="126"/>
      <c r="F70" s="127"/>
      <c r="G70" s="128">
        <f>E70*F70</f>
        <v>0</v>
      </c>
      <c r="H70" s="126"/>
      <c r="I70" s="127"/>
      <c r="J70" s="128">
        <f>H70*I70</f>
        <v>0</v>
      </c>
      <c r="K70" s="126"/>
      <c r="L70" s="127"/>
      <c r="M70" s="128">
        <f>K70*L70</f>
        <v>0</v>
      </c>
      <c r="N70" s="126"/>
      <c r="O70" s="127"/>
      <c r="P70" s="128">
        <f>N70*O70</f>
        <v>0</v>
      </c>
      <c r="Q70" s="98">
        <f>G70+M70</f>
        <v>0</v>
      </c>
      <c r="R70" s="98">
        <f>J70+P70</f>
        <v>0</v>
      </c>
      <c r="S70" s="98">
        <f>Q70-R70</f>
        <v>0</v>
      </c>
      <c r="T70" s="106"/>
      <c r="U70" s="18"/>
      <c r="V70" s="18"/>
      <c r="W70" s="18"/>
      <c r="X70" s="18"/>
      <c r="Y70" s="18"/>
      <c r="Z70" s="18"/>
      <c r="AA70" s="18"/>
      <c r="AB70" s="18"/>
      <c r="AC70" s="18"/>
      <c r="AD70" s="18"/>
      <c r="AE70" s="18"/>
      <c r="AF70" s="18"/>
      <c r="AG70" s="18"/>
      <c r="AH70" s="18"/>
      <c r="AI70" s="18"/>
      <c r="AJ70" s="18"/>
      <c r="AK70" s="18"/>
      <c r="AL70" s="18"/>
    </row>
    <row r="71" spans="1:38" ht="30" customHeight="1" x14ac:dyDescent="0.15">
      <c r="A71" s="134" t="s">
        <v>123</v>
      </c>
      <c r="B71" s="135"/>
      <c r="C71" s="136"/>
      <c r="D71" s="137"/>
      <c r="E71" s="138"/>
      <c r="F71" s="139"/>
      <c r="G71" s="140">
        <f>SUM(G67:G70)</f>
        <v>0</v>
      </c>
      <c r="H71" s="138"/>
      <c r="I71" s="139"/>
      <c r="J71" s="140">
        <f>SUM(J67:J70)</f>
        <v>0</v>
      </c>
      <c r="K71" s="138"/>
      <c r="L71" s="139"/>
      <c r="M71" s="140">
        <f>SUM(M67:M70)</f>
        <v>0</v>
      </c>
      <c r="N71" s="138"/>
      <c r="O71" s="139"/>
      <c r="P71" s="140">
        <f>SUM(P67:P70)</f>
        <v>0</v>
      </c>
      <c r="Q71" s="140">
        <f>SUM(Q67:Q70)</f>
        <v>0</v>
      </c>
      <c r="R71" s="140">
        <f>SUM(R67:R70)</f>
        <v>0</v>
      </c>
      <c r="S71" s="140">
        <f>SUM(S67:S70)</f>
        <v>0</v>
      </c>
      <c r="T71" s="141"/>
      <c r="U71" s="20"/>
      <c r="V71" s="20"/>
      <c r="W71" s="20"/>
      <c r="X71" s="20"/>
      <c r="Y71" s="20"/>
      <c r="Z71" s="20"/>
      <c r="AA71" s="20"/>
      <c r="AB71" s="20"/>
      <c r="AC71" s="20"/>
      <c r="AD71" s="20"/>
      <c r="AE71" s="20"/>
      <c r="AF71" s="20"/>
      <c r="AG71" s="20"/>
      <c r="AH71" s="20"/>
      <c r="AI71" s="20"/>
      <c r="AJ71" s="20"/>
      <c r="AK71" s="20"/>
      <c r="AL71" s="20"/>
    </row>
    <row r="72" spans="1:38" ht="30" customHeight="1" x14ac:dyDescent="0.15">
      <c r="A72" s="85" t="s">
        <v>28</v>
      </c>
      <c r="B72" s="86" t="s">
        <v>124</v>
      </c>
      <c r="C72" s="85" t="s">
        <v>125</v>
      </c>
      <c r="D72" s="87"/>
      <c r="E72" s="88"/>
      <c r="F72" s="89"/>
      <c r="G72" s="142"/>
      <c r="H72" s="88"/>
      <c r="I72" s="89"/>
      <c r="J72" s="142"/>
      <c r="K72" s="88"/>
      <c r="L72" s="89"/>
      <c r="M72" s="142"/>
      <c r="N72" s="88"/>
      <c r="O72" s="89"/>
      <c r="P72" s="142"/>
      <c r="Q72" s="142"/>
      <c r="R72" s="142"/>
      <c r="S72" s="142"/>
      <c r="T72" s="91"/>
      <c r="U72" s="84"/>
      <c r="V72" s="84"/>
      <c r="W72" s="84"/>
      <c r="X72" s="84"/>
      <c r="Y72" s="84"/>
      <c r="Z72" s="84"/>
      <c r="AA72" s="84"/>
      <c r="AB72" s="84"/>
      <c r="AC72" s="84"/>
      <c r="AD72" s="84"/>
      <c r="AE72" s="84"/>
      <c r="AF72" s="84"/>
      <c r="AG72" s="84"/>
      <c r="AH72" s="84"/>
      <c r="AI72" s="84"/>
      <c r="AJ72" s="84"/>
      <c r="AK72" s="84"/>
      <c r="AL72" s="84"/>
    </row>
    <row r="73" spans="1:38" ht="30" customHeight="1" x14ac:dyDescent="0.15">
      <c r="A73" s="92" t="s">
        <v>39</v>
      </c>
      <c r="B73" s="143" t="s">
        <v>126</v>
      </c>
      <c r="C73" s="150" t="s">
        <v>127</v>
      </c>
      <c r="D73" s="105" t="s">
        <v>128</v>
      </c>
      <c r="E73" s="99"/>
      <c r="F73" s="97"/>
      <c r="G73" s="98">
        <f t="shared" ref="G73:G87" si="8">E73*F73</f>
        <v>0</v>
      </c>
      <c r="H73" s="99"/>
      <c r="I73" s="97"/>
      <c r="J73" s="98">
        <f t="shared" ref="J73:J87" si="9">H73*I73</f>
        <v>0</v>
      </c>
      <c r="K73" s="99">
        <v>3</v>
      </c>
      <c r="L73" s="97">
        <v>17030</v>
      </c>
      <c r="M73" s="98">
        <f t="shared" ref="M73:M87" si="10">K73*L73</f>
        <v>51090</v>
      </c>
      <c r="N73" s="99">
        <v>3</v>
      </c>
      <c r="O73" s="97">
        <v>17030</v>
      </c>
      <c r="P73" s="98">
        <f t="shared" ref="P73:P87" si="11">N73*O73</f>
        <v>51090</v>
      </c>
      <c r="Q73" s="98">
        <f t="shared" ref="Q73:Q87" si="12">G73+M73</f>
        <v>51090</v>
      </c>
      <c r="R73" s="98">
        <f t="shared" ref="R73:R87" si="13">J73+P73</f>
        <v>51090</v>
      </c>
      <c r="S73" s="98">
        <f t="shared" ref="S73:S87" si="14">Q73-R73</f>
        <v>0</v>
      </c>
      <c r="T73" s="100"/>
      <c r="U73" s="18"/>
      <c r="V73" s="18"/>
      <c r="W73" s="18"/>
      <c r="X73" s="18"/>
      <c r="Y73" s="18"/>
      <c r="Z73" s="18"/>
      <c r="AA73" s="18"/>
      <c r="AB73" s="18"/>
      <c r="AC73" s="18"/>
      <c r="AD73" s="18"/>
      <c r="AE73" s="18"/>
      <c r="AF73" s="18"/>
      <c r="AG73" s="18"/>
      <c r="AH73" s="18"/>
      <c r="AI73" s="18"/>
      <c r="AJ73" s="18"/>
      <c r="AK73" s="18"/>
      <c r="AL73" s="18"/>
    </row>
    <row r="74" spans="1:38" ht="30" customHeight="1" x14ac:dyDescent="0.15">
      <c r="A74" s="92" t="s">
        <v>39</v>
      </c>
      <c r="B74" s="101" t="s">
        <v>129</v>
      </c>
      <c r="C74" s="150" t="s">
        <v>130</v>
      </c>
      <c r="D74" s="105" t="s">
        <v>128</v>
      </c>
      <c r="E74" s="99"/>
      <c r="F74" s="97"/>
      <c r="G74" s="98">
        <f t="shared" si="8"/>
        <v>0</v>
      </c>
      <c r="H74" s="99"/>
      <c r="I74" s="97"/>
      <c r="J74" s="98">
        <f t="shared" si="9"/>
        <v>0</v>
      </c>
      <c r="K74" s="99">
        <v>3</v>
      </c>
      <c r="L74" s="97">
        <v>1430</v>
      </c>
      <c r="M74" s="98">
        <f t="shared" si="10"/>
        <v>4290</v>
      </c>
      <c r="N74" s="99">
        <v>3</v>
      </c>
      <c r="O74" s="97">
        <v>1430</v>
      </c>
      <c r="P74" s="98">
        <f t="shared" si="11"/>
        <v>4290</v>
      </c>
      <c r="Q74" s="98">
        <f t="shared" si="12"/>
        <v>4290</v>
      </c>
      <c r="R74" s="98">
        <f t="shared" si="13"/>
        <v>4290</v>
      </c>
      <c r="S74" s="98">
        <f t="shared" si="14"/>
        <v>0</v>
      </c>
      <c r="T74" s="100"/>
      <c r="U74" s="18"/>
      <c r="V74" s="18"/>
      <c r="W74" s="18"/>
      <c r="X74" s="18"/>
      <c r="Y74" s="18"/>
      <c r="Z74" s="18"/>
      <c r="AA74" s="18"/>
      <c r="AB74" s="18"/>
      <c r="AC74" s="18"/>
      <c r="AD74" s="18"/>
      <c r="AE74" s="18"/>
      <c r="AF74" s="18"/>
      <c r="AG74" s="18"/>
      <c r="AH74" s="18"/>
      <c r="AI74" s="18"/>
      <c r="AJ74" s="18"/>
      <c r="AK74" s="18"/>
      <c r="AL74" s="18"/>
    </row>
    <row r="75" spans="1:38" ht="30" customHeight="1" x14ac:dyDescent="0.15">
      <c r="A75" s="92" t="s">
        <v>39</v>
      </c>
      <c r="B75" s="143" t="s">
        <v>131</v>
      </c>
      <c r="C75" s="150" t="s">
        <v>132</v>
      </c>
      <c r="D75" s="105" t="s">
        <v>128</v>
      </c>
      <c r="E75" s="99"/>
      <c r="F75" s="97"/>
      <c r="G75" s="98">
        <f t="shared" si="8"/>
        <v>0</v>
      </c>
      <c r="H75" s="99"/>
      <c r="I75" s="97"/>
      <c r="J75" s="98">
        <f t="shared" si="9"/>
        <v>0</v>
      </c>
      <c r="K75" s="99">
        <v>3</v>
      </c>
      <c r="L75" s="97">
        <v>18200</v>
      </c>
      <c r="M75" s="98">
        <f t="shared" si="10"/>
        <v>54600</v>
      </c>
      <c r="N75" s="99">
        <v>3</v>
      </c>
      <c r="O75" s="97">
        <v>18200</v>
      </c>
      <c r="P75" s="98">
        <f t="shared" si="11"/>
        <v>54600</v>
      </c>
      <c r="Q75" s="98">
        <f t="shared" si="12"/>
        <v>54600</v>
      </c>
      <c r="R75" s="98">
        <f t="shared" si="13"/>
        <v>54600</v>
      </c>
      <c r="S75" s="98">
        <f t="shared" si="14"/>
        <v>0</v>
      </c>
      <c r="T75" s="106"/>
      <c r="U75" s="18"/>
      <c r="V75" s="18"/>
      <c r="W75" s="18"/>
      <c r="X75" s="18"/>
      <c r="Y75" s="18"/>
      <c r="Z75" s="18"/>
      <c r="AA75" s="18"/>
      <c r="AB75" s="18"/>
      <c r="AC75" s="18"/>
      <c r="AD75" s="18"/>
      <c r="AE75" s="18"/>
      <c r="AF75" s="18"/>
      <c r="AG75" s="18"/>
      <c r="AH75" s="18"/>
      <c r="AI75" s="18"/>
      <c r="AJ75" s="18"/>
      <c r="AK75" s="18"/>
      <c r="AL75" s="18"/>
    </row>
    <row r="76" spans="1:38" ht="30" customHeight="1" x14ac:dyDescent="0.15">
      <c r="A76" s="92" t="s">
        <v>39</v>
      </c>
      <c r="B76" s="101" t="s">
        <v>133</v>
      </c>
      <c r="C76" s="150" t="s">
        <v>134</v>
      </c>
      <c r="D76" s="105" t="s">
        <v>128</v>
      </c>
      <c r="E76" s="99"/>
      <c r="F76" s="97"/>
      <c r="G76" s="98">
        <f t="shared" si="8"/>
        <v>0</v>
      </c>
      <c r="H76" s="99"/>
      <c r="I76" s="97"/>
      <c r="J76" s="98">
        <f t="shared" si="9"/>
        <v>0</v>
      </c>
      <c r="K76" s="99">
        <v>3</v>
      </c>
      <c r="L76" s="97">
        <v>5200</v>
      </c>
      <c r="M76" s="98">
        <f t="shared" si="10"/>
        <v>15600</v>
      </c>
      <c r="N76" s="99">
        <v>3</v>
      </c>
      <c r="O76" s="97">
        <v>5200</v>
      </c>
      <c r="P76" s="98">
        <f t="shared" si="11"/>
        <v>15600</v>
      </c>
      <c r="Q76" s="98">
        <f t="shared" si="12"/>
        <v>15600</v>
      </c>
      <c r="R76" s="98">
        <f t="shared" si="13"/>
        <v>15600</v>
      </c>
      <c r="S76" s="98">
        <f t="shared" si="14"/>
        <v>0</v>
      </c>
      <c r="T76" s="106"/>
      <c r="U76" s="18"/>
      <c r="V76" s="18"/>
      <c r="W76" s="18"/>
      <c r="X76" s="18"/>
      <c r="Y76" s="18"/>
      <c r="Z76" s="18"/>
      <c r="AA76" s="18"/>
      <c r="AB76" s="18"/>
      <c r="AC76" s="18"/>
      <c r="AD76" s="18"/>
      <c r="AE76" s="18"/>
      <c r="AF76" s="18"/>
      <c r="AG76" s="18"/>
      <c r="AH76" s="18"/>
      <c r="AI76" s="18"/>
      <c r="AJ76" s="18"/>
      <c r="AK76" s="18"/>
      <c r="AL76" s="18"/>
    </row>
    <row r="77" spans="1:38" ht="30" customHeight="1" x14ac:dyDescent="0.15">
      <c r="A77" s="92" t="s">
        <v>39</v>
      </c>
      <c r="B77" s="143" t="s">
        <v>135</v>
      </c>
      <c r="C77" s="150" t="s">
        <v>136</v>
      </c>
      <c r="D77" s="105" t="s">
        <v>128</v>
      </c>
      <c r="E77" s="99"/>
      <c r="F77" s="97"/>
      <c r="G77" s="98">
        <f t="shared" si="8"/>
        <v>0</v>
      </c>
      <c r="H77" s="99"/>
      <c r="I77" s="97"/>
      <c r="J77" s="98">
        <f t="shared" si="9"/>
        <v>0</v>
      </c>
      <c r="K77" s="99">
        <v>3</v>
      </c>
      <c r="L77" s="97">
        <v>2990</v>
      </c>
      <c r="M77" s="98">
        <f t="shared" si="10"/>
        <v>8970</v>
      </c>
      <c r="N77" s="99">
        <v>3</v>
      </c>
      <c r="O77" s="97">
        <v>2990</v>
      </c>
      <c r="P77" s="98">
        <f t="shared" si="11"/>
        <v>8970</v>
      </c>
      <c r="Q77" s="98">
        <f t="shared" si="12"/>
        <v>8970</v>
      </c>
      <c r="R77" s="98">
        <f t="shared" si="13"/>
        <v>8970</v>
      </c>
      <c r="S77" s="98">
        <f t="shared" si="14"/>
        <v>0</v>
      </c>
      <c r="T77" s="106"/>
      <c r="U77" s="18"/>
      <c r="V77" s="18"/>
      <c r="W77" s="18"/>
      <c r="X77" s="18"/>
      <c r="Y77" s="18"/>
      <c r="Z77" s="18"/>
      <c r="AA77" s="18"/>
      <c r="AB77" s="18"/>
      <c r="AC77" s="18"/>
      <c r="AD77" s="18"/>
      <c r="AE77" s="18"/>
      <c r="AF77" s="18"/>
      <c r="AG77" s="18"/>
      <c r="AH77" s="18"/>
      <c r="AI77" s="18"/>
      <c r="AJ77" s="18"/>
      <c r="AK77" s="18"/>
      <c r="AL77" s="18"/>
    </row>
    <row r="78" spans="1:38" ht="30" customHeight="1" x14ac:dyDescent="0.15">
      <c r="A78" s="92" t="s">
        <v>39</v>
      </c>
      <c r="B78" s="101" t="s">
        <v>137</v>
      </c>
      <c r="C78" s="150" t="s">
        <v>138</v>
      </c>
      <c r="D78" s="105" t="s">
        <v>128</v>
      </c>
      <c r="E78" s="99"/>
      <c r="F78" s="97"/>
      <c r="G78" s="98">
        <f t="shared" si="8"/>
        <v>0</v>
      </c>
      <c r="H78" s="99"/>
      <c r="I78" s="97"/>
      <c r="J78" s="98">
        <f t="shared" si="9"/>
        <v>0</v>
      </c>
      <c r="K78" s="99">
        <v>6</v>
      </c>
      <c r="L78" s="97">
        <v>1170</v>
      </c>
      <c r="M78" s="98">
        <f t="shared" si="10"/>
        <v>7020</v>
      </c>
      <c r="N78" s="99">
        <v>6</v>
      </c>
      <c r="O78" s="97">
        <v>1170</v>
      </c>
      <c r="P78" s="98">
        <f t="shared" si="11"/>
        <v>7020</v>
      </c>
      <c r="Q78" s="98">
        <f t="shared" si="12"/>
        <v>7020</v>
      </c>
      <c r="R78" s="98">
        <f t="shared" si="13"/>
        <v>7020</v>
      </c>
      <c r="S78" s="98">
        <f t="shared" si="14"/>
        <v>0</v>
      </c>
      <c r="T78" s="106"/>
      <c r="U78" s="18"/>
      <c r="V78" s="18"/>
      <c r="W78" s="18"/>
      <c r="X78" s="18"/>
      <c r="Y78" s="18"/>
      <c r="Z78" s="18"/>
      <c r="AA78" s="18"/>
      <c r="AB78" s="18"/>
      <c r="AC78" s="18"/>
      <c r="AD78" s="18"/>
      <c r="AE78" s="18"/>
      <c r="AF78" s="18"/>
      <c r="AG78" s="18"/>
      <c r="AH78" s="18"/>
      <c r="AI78" s="18"/>
      <c r="AJ78" s="18"/>
      <c r="AK78" s="18"/>
      <c r="AL78" s="18"/>
    </row>
    <row r="79" spans="1:38" ht="30" customHeight="1" x14ac:dyDescent="0.15">
      <c r="A79" s="92" t="s">
        <v>39</v>
      </c>
      <c r="B79" s="143" t="s">
        <v>139</v>
      </c>
      <c r="C79" s="150" t="s">
        <v>140</v>
      </c>
      <c r="D79" s="105" t="s">
        <v>128</v>
      </c>
      <c r="E79" s="99"/>
      <c r="F79" s="97"/>
      <c r="G79" s="98">
        <f t="shared" si="8"/>
        <v>0</v>
      </c>
      <c r="H79" s="99"/>
      <c r="I79" s="97"/>
      <c r="J79" s="98">
        <f t="shared" si="9"/>
        <v>0</v>
      </c>
      <c r="K79" s="99">
        <v>3</v>
      </c>
      <c r="L79" s="97">
        <v>2080</v>
      </c>
      <c r="M79" s="98">
        <f t="shared" si="10"/>
        <v>6240</v>
      </c>
      <c r="N79" s="99">
        <v>3</v>
      </c>
      <c r="O79" s="97">
        <v>2080</v>
      </c>
      <c r="P79" s="98">
        <f t="shared" si="11"/>
        <v>6240</v>
      </c>
      <c r="Q79" s="98">
        <f t="shared" si="12"/>
        <v>6240</v>
      </c>
      <c r="R79" s="98">
        <f t="shared" si="13"/>
        <v>6240</v>
      </c>
      <c r="S79" s="98">
        <f t="shared" si="14"/>
        <v>0</v>
      </c>
      <c r="T79" s="106"/>
      <c r="U79" s="18"/>
      <c r="V79" s="18"/>
      <c r="W79" s="18"/>
      <c r="X79" s="18"/>
      <c r="Y79" s="18"/>
      <c r="Z79" s="18"/>
      <c r="AA79" s="18"/>
      <c r="AB79" s="18"/>
      <c r="AC79" s="18"/>
      <c r="AD79" s="18"/>
      <c r="AE79" s="18"/>
      <c r="AF79" s="18"/>
      <c r="AG79" s="18"/>
      <c r="AH79" s="18"/>
      <c r="AI79" s="18"/>
      <c r="AJ79" s="18"/>
      <c r="AK79" s="18"/>
      <c r="AL79" s="18"/>
    </row>
    <row r="80" spans="1:38" ht="30" customHeight="1" x14ac:dyDescent="0.15">
      <c r="A80" s="92" t="s">
        <v>39</v>
      </c>
      <c r="B80" s="101" t="s">
        <v>141</v>
      </c>
      <c r="C80" s="150" t="s">
        <v>142</v>
      </c>
      <c r="D80" s="105" t="s">
        <v>128</v>
      </c>
      <c r="E80" s="99"/>
      <c r="F80" s="97"/>
      <c r="G80" s="98">
        <f t="shared" si="8"/>
        <v>0</v>
      </c>
      <c r="H80" s="99"/>
      <c r="I80" s="97"/>
      <c r="J80" s="98">
        <f t="shared" si="9"/>
        <v>0</v>
      </c>
      <c r="K80" s="99">
        <v>6</v>
      </c>
      <c r="L80" s="97">
        <v>262.3</v>
      </c>
      <c r="M80" s="98">
        <f t="shared" si="10"/>
        <v>1573.8000000000002</v>
      </c>
      <c r="N80" s="99">
        <v>6</v>
      </c>
      <c r="O80" s="97">
        <v>262.3</v>
      </c>
      <c r="P80" s="98">
        <f t="shared" si="11"/>
        <v>1573.8000000000002</v>
      </c>
      <c r="Q80" s="98">
        <f t="shared" si="12"/>
        <v>1573.8000000000002</v>
      </c>
      <c r="R80" s="98">
        <f t="shared" si="13"/>
        <v>1573.8000000000002</v>
      </c>
      <c r="S80" s="98">
        <f t="shared" si="14"/>
        <v>0</v>
      </c>
      <c r="T80" s="106"/>
      <c r="U80" s="18"/>
      <c r="V80" s="18"/>
      <c r="W80" s="18"/>
      <c r="X80" s="18"/>
      <c r="Y80" s="18"/>
      <c r="Z80" s="18"/>
      <c r="AA80" s="18"/>
      <c r="AB80" s="18"/>
      <c r="AC80" s="18"/>
      <c r="AD80" s="18"/>
      <c r="AE80" s="18"/>
      <c r="AF80" s="18"/>
      <c r="AG80" s="18"/>
      <c r="AH80" s="18"/>
      <c r="AI80" s="18"/>
      <c r="AJ80" s="18"/>
      <c r="AK80" s="18"/>
      <c r="AL80" s="18"/>
    </row>
    <row r="81" spans="1:38" ht="30" customHeight="1" x14ac:dyDescent="0.15">
      <c r="A81" s="92" t="s">
        <v>39</v>
      </c>
      <c r="B81" s="143" t="s">
        <v>143</v>
      </c>
      <c r="C81" s="150" t="s">
        <v>144</v>
      </c>
      <c r="D81" s="105" t="s">
        <v>128</v>
      </c>
      <c r="E81" s="99"/>
      <c r="F81" s="97"/>
      <c r="G81" s="98">
        <f t="shared" si="8"/>
        <v>0</v>
      </c>
      <c r="H81" s="99"/>
      <c r="I81" s="97"/>
      <c r="J81" s="98">
        <f t="shared" si="9"/>
        <v>0</v>
      </c>
      <c r="K81" s="99">
        <v>6</v>
      </c>
      <c r="L81" s="97">
        <v>195</v>
      </c>
      <c r="M81" s="98">
        <f t="shared" si="10"/>
        <v>1170</v>
      </c>
      <c r="N81" s="99">
        <v>6</v>
      </c>
      <c r="O81" s="97">
        <v>195</v>
      </c>
      <c r="P81" s="98">
        <f t="shared" si="11"/>
        <v>1170</v>
      </c>
      <c r="Q81" s="98">
        <f t="shared" si="12"/>
        <v>1170</v>
      </c>
      <c r="R81" s="98">
        <f t="shared" si="13"/>
        <v>1170</v>
      </c>
      <c r="S81" s="98">
        <f t="shared" si="14"/>
        <v>0</v>
      </c>
      <c r="T81" s="106"/>
      <c r="U81" s="18"/>
      <c r="V81" s="18"/>
      <c r="W81" s="18"/>
      <c r="X81" s="18"/>
      <c r="Y81" s="18"/>
      <c r="Z81" s="18"/>
      <c r="AA81" s="18"/>
      <c r="AB81" s="18"/>
      <c r="AC81" s="18"/>
      <c r="AD81" s="18"/>
      <c r="AE81" s="18"/>
      <c r="AF81" s="18"/>
      <c r="AG81" s="18"/>
      <c r="AH81" s="18"/>
      <c r="AI81" s="18"/>
      <c r="AJ81" s="18"/>
      <c r="AK81" s="18"/>
      <c r="AL81" s="18"/>
    </row>
    <row r="82" spans="1:38" ht="30" customHeight="1" x14ac:dyDescent="0.15">
      <c r="A82" s="92" t="s">
        <v>39</v>
      </c>
      <c r="B82" s="101" t="s">
        <v>145</v>
      </c>
      <c r="C82" s="150" t="s">
        <v>146</v>
      </c>
      <c r="D82" s="105" t="s">
        <v>128</v>
      </c>
      <c r="E82" s="99"/>
      <c r="F82" s="97"/>
      <c r="G82" s="98">
        <f t="shared" si="8"/>
        <v>0</v>
      </c>
      <c r="H82" s="99"/>
      <c r="I82" s="97"/>
      <c r="J82" s="98">
        <f t="shared" si="9"/>
        <v>0</v>
      </c>
      <c r="K82" s="99">
        <v>3</v>
      </c>
      <c r="L82" s="97">
        <v>1040</v>
      </c>
      <c r="M82" s="98">
        <f t="shared" si="10"/>
        <v>3120</v>
      </c>
      <c r="N82" s="99">
        <v>3</v>
      </c>
      <c r="O82" s="97">
        <v>1040</v>
      </c>
      <c r="P82" s="98">
        <f t="shared" si="11"/>
        <v>3120</v>
      </c>
      <c r="Q82" s="98">
        <f t="shared" si="12"/>
        <v>3120</v>
      </c>
      <c r="R82" s="98">
        <f t="shared" si="13"/>
        <v>3120</v>
      </c>
      <c r="S82" s="98">
        <f t="shared" si="14"/>
        <v>0</v>
      </c>
      <c r="T82" s="106"/>
      <c r="U82" s="18"/>
      <c r="V82" s="18"/>
      <c r="W82" s="18"/>
      <c r="X82" s="18"/>
      <c r="Y82" s="18"/>
      <c r="Z82" s="18"/>
      <c r="AA82" s="18"/>
      <c r="AB82" s="18"/>
      <c r="AC82" s="18"/>
      <c r="AD82" s="18"/>
      <c r="AE82" s="18"/>
      <c r="AF82" s="18"/>
      <c r="AG82" s="18"/>
      <c r="AH82" s="18"/>
      <c r="AI82" s="18"/>
      <c r="AJ82" s="18"/>
      <c r="AK82" s="18"/>
      <c r="AL82" s="18"/>
    </row>
    <row r="83" spans="1:38" ht="30" customHeight="1" x14ac:dyDescent="0.15">
      <c r="A83" s="92" t="s">
        <v>39</v>
      </c>
      <c r="B83" s="143" t="s">
        <v>147</v>
      </c>
      <c r="C83" s="150" t="s">
        <v>148</v>
      </c>
      <c r="D83" s="105" t="s">
        <v>128</v>
      </c>
      <c r="E83" s="99"/>
      <c r="F83" s="97"/>
      <c r="G83" s="98">
        <f t="shared" si="8"/>
        <v>0</v>
      </c>
      <c r="H83" s="99"/>
      <c r="I83" s="97"/>
      <c r="J83" s="98">
        <f t="shared" si="9"/>
        <v>0</v>
      </c>
      <c r="K83" s="99">
        <v>3</v>
      </c>
      <c r="L83" s="97">
        <v>780</v>
      </c>
      <c r="M83" s="98">
        <f t="shared" si="10"/>
        <v>2340</v>
      </c>
      <c r="N83" s="99">
        <v>3</v>
      </c>
      <c r="O83" s="97">
        <v>780</v>
      </c>
      <c r="P83" s="98">
        <f t="shared" si="11"/>
        <v>2340</v>
      </c>
      <c r="Q83" s="98">
        <f t="shared" si="12"/>
        <v>2340</v>
      </c>
      <c r="R83" s="98">
        <f t="shared" si="13"/>
        <v>2340</v>
      </c>
      <c r="S83" s="98">
        <f t="shared" si="14"/>
        <v>0</v>
      </c>
      <c r="T83" s="106"/>
      <c r="U83" s="18"/>
      <c r="V83" s="18"/>
      <c r="W83" s="18"/>
      <c r="X83" s="18"/>
      <c r="Y83" s="18"/>
      <c r="Z83" s="18"/>
      <c r="AA83" s="18"/>
      <c r="AB83" s="18"/>
      <c r="AC83" s="18"/>
      <c r="AD83" s="18"/>
      <c r="AE83" s="18"/>
      <c r="AF83" s="18"/>
      <c r="AG83" s="18"/>
      <c r="AH83" s="18"/>
      <c r="AI83" s="18"/>
      <c r="AJ83" s="18"/>
      <c r="AK83" s="18"/>
      <c r="AL83" s="18"/>
    </row>
    <row r="84" spans="1:38" ht="30" customHeight="1" x14ac:dyDescent="0.15">
      <c r="A84" s="92" t="s">
        <v>39</v>
      </c>
      <c r="B84" s="101" t="s">
        <v>149</v>
      </c>
      <c r="C84" s="150" t="s">
        <v>150</v>
      </c>
      <c r="D84" s="105" t="s">
        <v>128</v>
      </c>
      <c r="E84" s="99"/>
      <c r="F84" s="97"/>
      <c r="G84" s="98">
        <f t="shared" si="8"/>
        <v>0</v>
      </c>
      <c r="H84" s="99"/>
      <c r="I84" s="97"/>
      <c r="J84" s="98">
        <f t="shared" si="9"/>
        <v>0</v>
      </c>
      <c r="K84" s="99">
        <v>3</v>
      </c>
      <c r="L84" s="97">
        <v>780</v>
      </c>
      <c r="M84" s="98">
        <f t="shared" si="10"/>
        <v>2340</v>
      </c>
      <c r="N84" s="99">
        <v>3</v>
      </c>
      <c r="O84" s="97">
        <v>780</v>
      </c>
      <c r="P84" s="98">
        <f t="shared" si="11"/>
        <v>2340</v>
      </c>
      <c r="Q84" s="98">
        <f t="shared" si="12"/>
        <v>2340</v>
      </c>
      <c r="R84" s="98">
        <f t="shared" si="13"/>
        <v>2340</v>
      </c>
      <c r="S84" s="98">
        <f t="shared" si="14"/>
        <v>0</v>
      </c>
      <c r="T84" s="106"/>
      <c r="U84" s="18"/>
      <c r="V84" s="18"/>
      <c r="W84" s="18"/>
      <c r="X84" s="18"/>
      <c r="Y84" s="18"/>
      <c r="Z84" s="18"/>
      <c r="AA84" s="18"/>
      <c r="AB84" s="18"/>
      <c r="AC84" s="18"/>
      <c r="AD84" s="18"/>
      <c r="AE84" s="18"/>
      <c r="AF84" s="18"/>
      <c r="AG84" s="18"/>
      <c r="AH84" s="18"/>
      <c r="AI84" s="18"/>
      <c r="AJ84" s="18"/>
      <c r="AK84" s="18"/>
      <c r="AL84" s="18"/>
    </row>
    <row r="85" spans="1:38" ht="30" customHeight="1" x14ac:dyDescent="0.15">
      <c r="A85" s="92" t="s">
        <v>39</v>
      </c>
      <c r="B85" s="143" t="s">
        <v>151</v>
      </c>
      <c r="C85" s="150" t="s">
        <v>152</v>
      </c>
      <c r="D85" s="105" t="s">
        <v>128</v>
      </c>
      <c r="E85" s="99">
        <v>15</v>
      </c>
      <c r="F85" s="97">
        <v>262.3</v>
      </c>
      <c r="G85" s="98">
        <f t="shared" si="8"/>
        <v>3934.5</v>
      </c>
      <c r="H85" s="99">
        <v>15</v>
      </c>
      <c r="I85" s="97">
        <v>262.3</v>
      </c>
      <c r="J85" s="98">
        <f t="shared" si="9"/>
        <v>3934.5</v>
      </c>
      <c r="K85" s="99"/>
      <c r="L85" s="97"/>
      <c r="M85" s="98">
        <f t="shared" si="10"/>
        <v>0</v>
      </c>
      <c r="N85" s="99"/>
      <c r="O85" s="97"/>
      <c r="P85" s="98">
        <f t="shared" si="11"/>
        <v>0</v>
      </c>
      <c r="Q85" s="98">
        <f t="shared" si="12"/>
        <v>3934.5</v>
      </c>
      <c r="R85" s="98">
        <f t="shared" si="13"/>
        <v>3934.5</v>
      </c>
      <c r="S85" s="98">
        <f t="shared" si="14"/>
        <v>0</v>
      </c>
      <c r="T85" s="106"/>
      <c r="U85" s="18"/>
      <c r="V85" s="18"/>
      <c r="W85" s="18"/>
      <c r="X85" s="18"/>
      <c r="Y85" s="18"/>
      <c r="Z85" s="18"/>
      <c r="AA85" s="18"/>
      <c r="AB85" s="18"/>
      <c r="AC85" s="18"/>
      <c r="AD85" s="18"/>
      <c r="AE85" s="18"/>
      <c r="AF85" s="18"/>
      <c r="AG85" s="18"/>
      <c r="AH85" s="18"/>
      <c r="AI85" s="18"/>
      <c r="AJ85" s="18"/>
      <c r="AK85" s="18"/>
      <c r="AL85" s="18"/>
    </row>
    <row r="86" spans="1:38" ht="30" customHeight="1" x14ac:dyDescent="0.15">
      <c r="A86" s="92" t="s">
        <v>39</v>
      </c>
      <c r="B86" s="101" t="s">
        <v>153</v>
      </c>
      <c r="C86" s="150" t="s">
        <v>154</v>
      </c>
      <c r="D86" s="105" t="s">
        <v>128</v>
      </c>
      <c r="E86" s="99">
        <v>15</v>
      </c>
      <c r="F86" s="97">
        <v>1040</v>
      </c>
      <c r="G86" s="98">
        <f t="shared" si="8"/>
        <v>15600</v>
      </c>
      <c r="H86" s="99">
        <v>15</v>
      </c>
      <c r="I86" s="97">
        <v>1040</v>
      </c>
      <c r="J86" s="98">
        <f t="shared" si="9"/>
        <v>15600</v>
      </c>
      <c r="K86" s="99"/>
      <c r="L86" s="97"/>
      <c r="M86" s="98">
        <f t="shared" si="10"/>
        <v>0</v>
      </c>
      <c r="N86" s="99"/>
      <c r="O86" s="97"/>
      <c r="P86" s="98">
        <f t="shared" si="11"/>
        <v>0</v>
      </c>
      <c r="Q86" s="98">
        <f t="shared" si="12"/>
        <v>15600</v>
      </c>
      <c r="R86" s="98">
        <f t="shared" si="13"/>
        <v>15600</v>
      </c>
      <c r="S86" s="98">
        <f t="shared" si="14"/>
        <v>0</v>
      </c>
      <c r="T86" s="106"/>
      <c r="U86" s="18"/>
      <c r="V86" s="18"/>
      <c r="W86" s="18"/>
      <c r="X86" s="18"/>
      <c r="Y86" s="18"/>
      <c r="Z86" s="18"/>
      <c r="AA86" s="18"/>
      <c r="AB86" s="18"/>
      <c r="AC86" s="18"/>
      <c r="AD86" s="18"/>
      <c r="AE86" s="18"/>
      <c r="AF86" s="18"/>
      <c r="AG86" s="18"/>
      <c r="AH86" s="18"/>
      <c r="AI86" s="18"/>
      <c r="AJ86" s="18"/>
      <c r="AK86" s="18"/>
      <c r="AL86" s="18"/>
    </row>
    <row r="87" spans="1:38" ht="30" customHeight="1" x14ac:dyDescent="0.15">
      <c r="A87" s="111" t="s">
        <v>39</v>
      </c>
      <c r="B87" s="143" t="s">
        <v>155</v>
      </c>
      <c r="C87" s="150" t="s">
        <v>156</v>
      </c>
      <c r="D87" s="105" t="s">
        <v>128</v>
      </c>
      <c r="E87" s="99">
        <v>15</v>
      </c>
      <c r="F87" s="97">
        <v>780</v>
      </c>
      <c r="G87" s="98">
        <f t="shared" si="8"/>
        <v>11700</v>
      </c>
      <c r="H87" s="99">
        <v>15</v>
      </c>
      <c r="I87" s="97">
        <v>780</v>
      </c>
      <c r="J87" s="98">
        <f t="shared" si="9"/>
        <v>11700</v>
      </c>
      <c r="K87" s="99"/>
      <c r="L87" s="97"/>
      <c r="M87" s="98">
        <f t="shared" si="10"/>
        <v>0</v>
      </c>
      <c r="N87" s="99"/>
      <c r="O87" s="97"/>
      <c r="P87" s="98">
        <f t="shared" si="11"/>
        <v>0</v>
      </c>
      <c r="Q87" s="98">
        <f t="shared" si="12"/>
        <v>11700</v>
      </c>
      <c r="R87" s="98">
        <f t="shared" si="13"/>
        <v>11700</v>
      </c>
      <c r="S87" s="98">
        <f t="shared" si="14"/>
        <v>0</v>
      </c>
      <c r="T87" s="106"/>
      <c r="U87" s="18"/>
      <c r="V87" s="18"/>
      <c r="W87" s="18"/>
      <c r="X87" s="18"/>
      <c r="Y87" s="18"/>
      <c r="Z87" s="18"/>
      <c r="AA87" s="18"/>
      <c r="AB87" s="18"/>
      <c r="AC87" s="18"/>
      <c r="AD87" s="18"/>
      <c r="AE87" s="18"/>
      <c r="AF87" s="18"/>
      <c r="AG87" s="18"/>
      <c r="AH87" s="18"/>
      <c r="AI87" s="18"/>
      <c r="AJ87" s="18"/>
      <c r="AK87" s="18"/>
      <c r="AL87" s="18"/>
    </row>
    <row r="88" spans="1:38" ht="30" customHeight="1" x14ac:dyDescent="0.15">
      <c r="A88" s="134" t="s">
        <v>157</v>
      </c>
      <c r="B88" s="135"/>
      <c r="C88" s="136"/>
      <c r="D88" s="137"/>
      <c r="E88" s="138"/>
      <c r="F88" s="139"/>
      <c r="G88" s="140">
        <f>SUM(G73:G87)</f>
        <v>31234.5</v>
      </c>
      <c r="H88" s="138"/>
      <c r="I88" s="139"/>
      <c r="J88" s="140">
        <f>SUM(J73:J87)</f>
        <v>31234.5</v>
      </c>
      <c r="K88" s="138"/>
      <c r="L88" s="139"/>
      <c r="M88" s="140">
        <f>SUM(M73:M87)</f>
        <v>158353.79999999999</v>
      </c>
      <c r="N88" s="138"/>
      <c r="O88" s="139"/>
      <c r="P88" s="140">
        <f>SUM(P73:P87)</f>
        <v>158353.79999999999</v>
      </c>
      <c r="Q88" s="140">
        <f>SUM(Q73:Q87)</f>
        <v>189588.3</v>
      </c>
      <c r="R88" s="140">
        <f>SUM(R73:R87)</f>
        <v>189588.3</v>
      </c>
      <c r="S88" s="140">
        <f>SUM(S73:S87)</f>
        <v>0</v>
      </c>
      <c r="T88" s="141"/>
      <c r="U88" s="20"/>
      <c r="V88" s="20"/>
      <c r="W88" s="20"/>
      <c r="X88" s="20"/>
      <c r="Y88" s="20"/>
      <c r="Z88" s="20"/>
      <c r="AA88" s="20"/>
      <c r="AB88" s="20"/>
      <c r="AC88" s="20"/>
      <c r="AD88" s="20"/>
      <c r="AE88" s="20"/>
      <c r="AF88" s="20"/>
      <c r="AG88" s="20"/>
      <c r="AH88" s="20"/>
      <c r="AI88" s="20"/>
      <c r="AJ88" s="20"/>
      <c r="AK88" s="20"/>
      <c r="AL88" s="20"/>
    </row>
    <row r="89" spans="1:38" ht="41" customHeight="1" x14ac:dyDescent="0.15">
      <c r="A89" s="85" t="s">
        <v>28</v>
      </c>
      <c r="B89" s="86" t="s">
        <v>158</v>
      </c>
      <c r="C89" s="85" t="s">
        <v>159</v>
      </c>
      <c r="D89" s="87"/>
      <c r="E89" s="88"/>
      <c r="F89" s="89"/>
      <c r="G89" s="142"/>
      <c r="H89" s="88"/>
      <c r="I89" s="89"/>
      <c r="J89" s="142"/>
      <c r="K89" s="88"/>
      <c r="L89" s="89"/>
      <c r="M89" s="142"/>
      <c r="N89" s="88"/>
      <c r="O89" s="89"/>
      <c r="P89" s="142"/>
      <c r="Q89" s="142"/>
      <c r="R89" s="142"/>
      <c r="S89" s="142"/>
      <c r="T89" s="91"/>
      <c r="U89" s="84"/>
      <c r="V89" s="84"/>
      <c r="W89" s="84"/>
      <c r="X89" s="84"/>
      <c r="Y89" s="84"/>
      <c r="Z89" s="84"/>
      <c r="AA89" s="84"/>
      <c r="AB89" s="84"/>
      <c r="AC89" s="84"/>
      <c r="AD89" s="84"/>
      <c r="AE89" s="84"/>
      <c r="AF89" s="84"/>
      <c r="AG89" s="84"/>
      <c r="AH89" s="84"/>
      <c r="AI89" s="84"/>
      <c r="AJ89" s="84"/>
      <c r="AK89" s="84"/>
      <c r="AL89" s="84"/>
    </row>
    <row r="90" spans="1:38" ht="30" customHeight="1" x14ac:dyDescent="0.15">
      <c r="A90" s="92" t="s">
        <v>39</v>
      </c>
      <c r="B90" s="143" t="s">
        <v>160</v>
      </c>
      <c r="C90" s="151" t="s">
        <v>161</v>
      </c>
      <c r="D90" s="95" t="s">
        <v>162</v>
      </c>
      <c r="E90" s="151"/>
      <c r="F90" s="97"/>
      <c r="G90" s="152">
        <f t="shared" ref="G90:G103" si="15">E90*F90</f>
        <v>0</v>
      </c>
      <c r="H90" s="96"/>
      <c r="I90" s="97"/>
      <c r="J90" s="152">
        <f t="shared" ref="J90:J103" si="16">H90*I90</f>
        <v>0</v>
      </c>
      <c r="K90" s="121">
        <v>1</v>
      </c>
      <c r="L90" s="122">
        <v>4999</v>
      </c>
      <c r="M90" s="123">
        <f>K90*L90</f>
        <v>4999</v>
      </c>
      <c r="N90" s="99">
        <v>1</v>
      </c>
      <c r="O90" s="97">
        <v>4939</v>
      </c>
      <c r="P90" s="98">
        <f t="shared" ref="P90:P103" si="17">N90*O90</f>
        <v>4939</v>
      </c>
      <c r="Q90" s="98">
        <f t="shared" ref="Q90:Q103" si="18">G90+M90</f>
        <v>4999</v>
      </c>
      <c r="R90" s="98">
        <f t="shared" ref="R90:R103" si="19">J90+P90</f>
        <v>4939</v>
      </c>
      <c r="S90" s="98">
        <f t="shared" ref="S90:S103" si="20">Q90-R90</f>
        <v>60</v>
      </c>
      <c r="T90" s="100"/>
      <c r="U90" s="18"/>
      <c r="V90" s="18"/>
      <c r="W90" s="18"/>
      <c r="X90" s="18"/>
      <c r="Y90" s="18"/>
      <c r="Z90" s="18"/>
      <c r="AA90" s="18"/>
      <c r="AB90" s="18"/>
      <c r="AC90" s="18"/>
      <c r="AD90" s="18"/>
      <c r="AE90" s="18"/>
      <c r="AF90" s="18"/>
      <c r="AG90" s="18"/>
      <c r="AH90" s="18"/>
      <c r="AI90" s="18"/>
      <c r="AJ90" s="18"/>
      <c r="AK90" s="18"/>
      <c r="AL90" s="18"/>
    </row>
    <row r="91" spans="1:38" ht="30" customHeight="1" x14ac:dyDescent="0.15">
      <c r="A91" s="124" t="s">
        <v>39</v>
      </c>
      <c r="B91" s="143" t="s">
        <v>163</v>
      </c>
      <c r="C91" s="150" t="s">
        <v>164</v>
      </c>
      <c r="D91" s="105" t="s">
        <v>162</v>
      </c>
      <c r="E91" s="129"/>
      <c r="F91" s="108"/>
      <c r="G91" s="130">
        <f t="shared" si="15"/>
        <v>0</v>
      </c>
      <c r="H91" s="129"/>
      <c r="I91" s="108"/>
      <c r="J91" s="130">
        <f t="shared" si="16"/>
        <v>0</v>
      </c>
      <c r="K91" s="99">
        <v>1</v>
      </c>
      <c r="L91" s="97">
        <v>5880</v>
      </c>
      <c r="M91" s="98">
        <f>K91*L91</f>
        <v>5880</v>
      </c>
      <c r="N91" s="129">
        <v>1</v>
      </c>
      <c r="O91" s="108">
        <v>5692</v>
      </c>
      <c r="P91" s="130">
        <f t="shared" si="17"/>
        <v>5692</v>
      </c>
      <c r="Q91" s="98">
        <f t="shared" si="18"/>
        <v>5880</v>
      </c>
      <c r="R91" s="98">
        <f t="shared" si="19"/>
        <v>5692</v>
      </c>
      <c r="S91" s="98">
        <f t="shared" si="20"/>
        <v>188</v>
      </c>
      <c r="T91" s="100"/>
      <c r="U91" s="18"/>
      <c r="V91" s="18"/>
      <c r="W91" s="18"/>
      <c r="X91" s="18"/>
      <c r="Y91" s="18"/>
      <c r="Z91" s="18"/>
      <c r="AA91" s="18"/>
      <c r="AB91" s="18"/>
      <c r="AC91" s="18"/>
      <c r="AD91" s="18"/>
      <c r="AE91" s="18"/>
      <c r="AF91" s="18"/>
      <c r="AG91" s="18"/>
      <c r="AH91" s="18"/>
      <c r="AI91" s="18"/>
      <c r="AJ91" s="18"/>
      <c r="AK91" s="18"/>
      <c r="AL91" s="18"/>
    </row>
    <row r="92" spans="1:38" ht="45.5" customHeight="1" x14ac:dyDescent="0.15">
      <c r="A92" s="124" t="s">
        <v>39</v>
      </c>
      <c r="B92" s="143" t="s">
        <v>165</v>
      </c>
      <c r="C92" s="153" t="s">
        <v>166</v>
      </c>
      <c r="D92" s="133" t="s">
        <v>162</v>
      </c>
      <c r="E92" s="129"/>
      <c r="F92" s="108"/>
      <c r="G92" s="130">
        <f t="shared" si="15"/>
        <v>0</v>
      </c>
      <c r="H92" s="129"/>
      <c r="I92" s="108"/>
      <c r="J92" s="130">
        <f t="shared" si="16"/>
        <v>0</v>
      </c>
      <c r="K92" s="126">
        <v>1</v>
      </c>
      <c r="L92" s="127">
        <v>5820</v>
      </c>
      <c r="M92" s="128">
        <f>K92*L92</f>
        <v>5820</v>
      </c>
      <c r="N92" s="129">
        <v>1</v>
      </c>
      <c r="O92" s="108">
        <v>5845</v>
      </c>
      <c r="P92" s="130">
        <f t="shared" si="17"/>
        <v>5845</v>
      </c>
      <c r="Q92" s="98">
        <f t="shared" si="18"/>
        <v>5820</v>
      </c>
      <c r="R92" s="98">
        <f t="shared" si="19"/>
        <v>5845</v>
      </c>
      <c r="S92" s="98">
        <f t="shared" si="20"/>
        <v>-25</v>
      </c>
      <c r="T92" s="106"/>
      <c r="U92" s="18"/>
      <c r="V92" s="18"/>
      <c r="W92" s="18"/>
      <c r="X92" s="18"/>
      <c r="Y92" s="18"/>
      <c r="Z92" s="18"/>
      <c r="AA92" s="18"/>
      <c r="AB92" s="18"/>
      <c r="AC92" s="18"/>
      <c r="AD92" s="18"/>
      <c r="AE92" s="18"/>
      <c r="AF92" s="18"/>
      <c r="AG92" s="18"/>
      <c r="AH92" s="18"/>
      <c r="AI92" s="18"/>
      <c r="AJ92" s="18"/>
      <c r="AK92" s="18"/>
      <c r="AL92" s="18"/>
    </row>
    <row r="93" spans="1:38" ht="30" customHeight="1" x14ac:dyDescent="0.15">
      <c r="A93" s="124" t="s">
        <v>39</v>
      </c>
      <c r="B93" s="143" t="s">
        <v>167</v>
      </c>
      <c r="C93" s="153" t="s">
        <v>166</v>
      </c>
      <c r="D93" s="103" t="s">
        <v>162</v>
      </c>
      <c r="E93" s="129"/>
      <c r="F93" s="108"/>
      <c r="G93" s="130">
        <f t="shared" si="15"/>
        <v>0</v>
      </c>
      <c r="H93" s="129"/>
      <c r="I93" s="108"/>
      <c r="J93" s="130">
        <f t="shared" si="16"/>
        <v>0</v>
      </c>
      <c r="K93" s="126">
        <v>1</v>
      </c>
      <c r="L93" s="127">
        <v>5820</v>
      </c>
      <c r="M93" s="109">
        <f>K93*L93</f>
        <v>5820</v>
      </c>
      <c r="N93" s="129">
        <v>1</v>
      </c>
      <c r="O93" s="108">
        <v>5845</v>
      </c>
      <c r="P93" s="130">
        <f t="shared" si="17"/>
        <v>5845</v>
      </c>
      <c r="Q93" s="98">
        <f t="shared" si="18"/>
        <v>5820</v>
      </c>
      <c r="R93" s="98">
        <f t="shared" si="19"/>
        <v>5845</v>
      </c>
      <c r="S93" s="98">
        <f t="shared" si="20"/>
        <v>-25</v>
      </c>
      <c r="T93" s="106"/>
      <c r="U93" s="18"/>
      <c r="V93" s="18"/>
      <c r="W93" s="18"/>
      <c r="X93" s="18"/>
      <c r="Y93" s="18"/>
      <c r="Z93" s="18"/>
      <c r="AA93" s="18"/>
      <c r="AB93" s="18"/>
      <c r="AC93" s="18"/>
      <c r="AD93" s="18"/>
      <c r="AE93" s="18"/>
      <c r="AF93" s="18"/>
      <c r="AG93" s="18"/>
      <c r="AH93" s="18"/>
      <c r="AI93" s="18"/>
      <c r="AJ93" s="18"/>
      <c r="AK93" s="18"/>
      <c r="AL93" s="18"/>
    </row>
    <row r="94" spans="1:38" ht="30" customHeight="1" x14ac:dyDescent="0.15">
      <c r="A94" s="124" t="s">
        <v>39</v>
      </c>
      <c r="B94" s="143" t="s">
        <v>168</v>
      </c>
      <c r="C94" s="154" t="s">
        <v>169</v>
      </c>
      <c r="D94" s="103" t="s">
        <v>170</v>
      </c>
      <c r="E94" s="129"/>
      <c r="F94" s="108"/>
      <c r="G94" s="130">
        <f t="shared" si="15"/>
        <v>0</v>
      </c>
      <c r="H94" s="129"/>
      <c r="I94" s="108"/>
      <c r="J94" s="130">
        <f t="shared" si="16"/>
        <v>0</v>
      </c>
      <c r="N94" s="129">
        <v>1</v>
      </c>
      <c r="O94" s="108">
        <v>59</v>
      </c>
      <c r="P94" s="130">
        <f t="shared" si="17"/>
        <v>59</v>
      </c>
      <c r="Q94" s="98">
        <f t="shared" si="18"/>
        <v>0</v>
      </c>
      <c r="R94" s="98">
        <f t="shared" si="19"/>
        <v>59</v>
      </c>
      <c r="S94" s="98">
        <f t="shared" si="20"/>
        <v>-59</v>
      </c>
      <c r="T94" s="106"/>
      <c r="U94" s="18"/>
      <c r="V94" s="18"/>
      <c r="W94" s="18"/>
      <c r="X94" s="18"/>
      <c r="Y94" s="18"/>
      <c r="Z94" s="18"/>
      <c r="AA94" s="18"/>
      <c r="AB94" s="18"/>
      <c r="AC94" s="18"/>
      <c r="AD94" s="18"/>
      <c r="AE94" s="18"/>
      <c r="AF94" s="18"/>
      <c r="AG94" s="18"/>
      <c r="AH94" s="18"/>
      <c r="AI94" s="18"/>
      <c r="AJ94" s="18"/>
      <c r="AK94" s="18"/>
      <c r="AL94" s="18"/>
    </row>
    <row r="95" spans="1:38" ht="37.25" customHeight="1" x14ac:dyDescent="0.15">
      <c r="A95" s="124" t="s">
        <v>39</v>
      </c>
      <c r="B95" s="143" t="s">
        <v>171</v>
      </c>
      <c r="C95" s="151" t="s">
        <v>172</v>
      </c>
      <c r="D95" s="103" t="s">
        <v>162</v>
      </c>
      <c r="E95" s="129"/>
      <c r="F95" s="108"/>
      <c r="G95" s="130">
        <f t="shared" si="15"/>
        <v>0</v>
      </c>
      <c r="H95" s="129"/>
      <c r="I95" s="108"/>
      <c r="J95" s="130">
        <f t="shared" si="16"/>
        <v>0</v>
      </c>
      <c r="K95" s="117"/>
      <c r="L95" s="115"/>
      <c r="M95" s="116"/>
      <c r="N95" s="129">
        <v>1</v>
      </c>
      <c r="O95" s="108">
        <v>3769</v>
      </c>
      <c r="P95" s="130">
        <f t="shared" si="17"/>
        <v>3769</v>
      </c>
      <c r="Q95" s="98">
        <f t="shared" si="18"/>
        <v>0</v>
      </c>
      <c r="R95" s="98">
        <f t="shared" si="19"/>
        <v>3769</v>
      </c>
      <c r="S95" s="98">
        <f t="shared" si="20"/>
        <v>-3769</v>
      </c>
      <c r="T95" s="106"/>
      <c r="U95" s="18"/>
      <c r="V95" s="18"/>
      <c r="W95" s="18"/>
      <c r="X95" s="18"/>
      <c r="Y95" s="18"/>
      <c r="Z95" s="18"/>
      <c r="AA95" s="18"/>
      <c r="AB95" s="18"/>
      <c r="AC95" s="18"/>
      <c r="AD95" s="18"/>
      <c r="AE95" s="18"/>
      <c r="AF95" s="18"/>
      <c r="AG95" s="18"/>
      <c r="AH95" s="18"/>
      <c r="AI95" s="18"/>
      <c r="AJ95" s="18"/>
      <c r="AK95" s="18"/>
      <c r="AL95" s="18"/>
    </row>
    <row r="96" spans="1:38" ht="21.5" customHeight="1" x14ac:dyDescent="0.15">
      <c r="A96" s="124" t="s">
        <v>39</v>
      </c>
      <c r="B96" s="143" t="s">
        <v>173</v>
      </c>
      <c r="C96" s="154" t="s">
        <v>174</v>
      </c>
      <c r="D96" s="103" t="s">
        <v>170</v>
      </c>
      <c r="E96" s="129"/>
      <c r="F96" s="108"/>
      <c r="G96" s="130">
        <f t="shared" si="15"/>
        <v>0</v>
      </c>
      <c r="H96" s="129"/>
      <c r="I96" s="108"/>
      <c r="J96" s="130">
        <f t="shared" si="16"/>
        <v>0</v>
      </c>
      <c r="K96" s="117"/>
      <c r="L96" s="115"/>
      <c r="M96" s="116"/>
      <c r="N96" s="129">
        <v>1</v>
      </c>
      <c r="O96" s="108">
        <v>59</v>
      </c>
      <c r="P96" s="130">
        <f t="shared" si="17"/>
        <v>59</v>
      </c>
      <c r="Q96" s="98">
        <f t="shared" si="18"/>
        <v>0</v>
      </c>
      <c r="R96" s="98">
        <f t="shared" si="19"/>
        <v>59</v>
      </c>
      <c r="S96" s="98">
        <f t="shared" si="20"/>
        <v>-59</v>
      </c>
      <c r="T96" s="106"/>
      <c r="U96" s="18"/>
      <c r="V96" s="18"/>
      <c r="W96" s="18"/>
      <c r="X96" s="18"/>
      <c r="Y96" s="18"/>
      <c r="Z96" s="18"/>
      <c r="AA96" s="18"/>
      <c r="AB96" s="18"/>
      <c r="AC96" s="18"/>
      <c r="AD96" s="18"/>
      <c r="AE96" s="18"/>
      <c r="AF96" s="18"/>
      <c r="AG96" s="18"/>
      <c r="AH96" s="18"/>
      <c r="AI96" s="18"/>
      <c r="AJ96" s="18"/>
      <c r="AK96" s="18"/>
      <c r="AL96" s="18"/>
    </row>
    <row r="97" spans="1:38" ht="30" customHeight="1" x14ac:dyDescent="0.15">
      <c r="A97" s="124" t="s">
        <v>39</v>
      </c>
      <c r="B97" s="143" t="s">
        <v>175</v>
      </c>
      <c r="C97" s="155" t="s">
        <v>176</v>
      </c>
      <c r="D97" s="103" t="s">
        <v>162</v>
      </c>
      <c r="E97" s="129"/>
      <c r="F97" s="108"/>
      <c r="G97" s="130">
        <f t="shared" si="15"/>
        <v>0</v>
      </c>
      <c r="H97" s="129"/>
      <c r="I97" s="108"/>
      <c r="J97" s="130">
        <f t="shared" si="16"/>
        <v>0</v>
      </c>
      <c r="K97" s="117"/>
      <c r="L97" s="115"/>
      <c r="M97" s="116"/>
      <c r="N97" s="129">
        <v>1</v>
      </c>
      <c r="O97" s="108">
        <v>5199</v>
      </c>
      <c r="P97" s="130">
        <f t="shared" si="17"/>
        <v>5199</v>
      </c>
      <c r="Q97" s="98">
        <f t="shared" si="18"/>
        <v>0</v>
      </c>
      <c r="R97" s="98">
        <f t="shared" si="19"/>
        <v>5199</v>
      </c>
      <c r="S97" s="98">
        <f t="shared" si="20"/>
        <v>-5199</v>
      </c>
      <c r="T97" s="106"/>
      <c r="U97" s="18"/>
      <c r="V97" s="18"/>
      <c r="W97" s="18"/>
      <c r="X97" s="18"/>
      <c r="Y97" s="18"/>
      <c r="Z97" s="18"/>
      <c r="AA97" s="18"/>
      <c r="AB97" s="18"/>
      <c r="AC97" s="18"/>
      <c r="AD97" s="18"/>
      <c r="AE97" s="18"/>
      <c r="AF97" s="18"/>
      <c r="AG97" s="18"/>
      <c r="AH97" s="18"/>
      <c r="AI97" s="18"/>
      <c r="AJ97" s="18"/>
      <c r="AK97" s="18"/>
      <c r="AL97" s="18"/>
    </row>
    <row r="98" spans="1:38" ht="17.25" customHeight="1" x14ac:dyDescent="0.15">
      <c r="A98" s="124" t="s">
        <v>39</v>
      </c>
      <c r="B98" s="143" t="s">
        <v>177</v>
      </c>
      <c r="C98" s="154" t="s">
        <v>178</v>
      </c>
      <c r="D98" s="103" t="s">
        <v>170</v>
      </c>
      <c r="E98" s="129"/>
      <c r="F98" s="108"/>
      <c r="G98" s="130">
        <f t="shared" si="15"/>
        <v>0</v>
      </c>
      <c r="H98" s="129"/>
      <c r="I98" s="108"/>
      <c r="J98" s="130">
        <f t="shared" si="16"/>
        <v>0</v>
      </c>
      <c r="K98" s="117"/>
      <c r="L98" s="115"/>
      <c r="M98" s="116"/>
      <c r="N98" s="129">
        <v>1</v>
      </c>
      <c r="O98" s="108">
        <v>59</v>
      </c>
      <c r="P98" s="130">
        <f t="shared" si="17"/>
        <v>59</v>
      </c>
      <c r="Q98" s="98">
        <f t="shared" si="18"/>
        <v>0</v>
      </c>
      <c r="R98" s="98">
        <f t="shared" si="19"/>
        <v>59</v>
      </c>
      <c r="S98" s="98">
        <f t="shared" si="20"/>
        <v>-59</v>
      </c>
      <c r="T98" s="106"/>
      <c r="U98" s="18"/>
      <c r="V98" s="18"/>
      <c r="W98" s="18"/>
      <c r="X98" s="18"/>
      <c r="Y98" s="18"/>
      <c r="Z98" s="18"/>
      <c r="AA98" s="18"/>
      <c r="AB98" s="18"/>
      <c r="AC98" s="18"/>
      <c r="AD98" s="18"/>
      <c r="AE98" s="18"/>
      <c r="AF98" s="18"/>
      <c r="AG98" s="18"/>
      <c r="AH98" s="18"/>
      <c r="AI98" s="18"/>
      <c r="AJ98" s="18"/>
      <c r="AK98" s="18"/>
      <c r="AL98" s="18"/>
    </row>
    <row r="99" spans="1:38" ht="30" customHeight="1" x14ac:dyDescent="0.15">
      <c r="A99" s="124" t="s">
        <v>39</v>
      </c>
      <c r="B99" s="143" t="s">
        <v>179</v>
      </c>
      <c r="C99" s="155" t="s">
        <v>180</v>
      </c>
      <c r="D99" s="103" t="s">
        <v>162</v>
      </c>
      <c r="E99" s="129"/>
      <c r="F99" s="108"/>
      <c r="G99" s="130">
        <f t="shared" si="15"/>
        <v>0</v>
      </c>
      <c r="H99" s="129"/>
      <c r="I99" s="108"/>
      <c r="J99" s="130">
        <f t="shared" si="16"/>
        <v>0</v>
      </c>
      <c r="K99" s="117"/>
      <c r="L99" s="115"/>
      <c r="M99" s="116"/>
      <c r="N99" s="129">
        <v>1</v>
      </c>
      <c r="O99" s="108">
        <v>1980</v>
      </c>
      <c r="P99" s="130">
        <f t="shared" si="17"/>
        <v>1980</v>
      </c>
      <c r="Q99" s="98">
        <f t="shared" si="18"/>
        <v>0</v>
      </c>
      <c r="R99" s="98">
        <f t="shared" si="19"/>
        <v>1980</v>
      </c>
      <c r="S99" s="98">
        <f t="shared" si="20"/>
        <v>-1980</v>
      </c>
      <c r="T99" s="106"/>
      <c r="U99" s="18"/>
      <c r="V99" s="18"/>
      <c r="W99" s="18"/>
      <c r="X99" s="18"/>
      <c r="Y99" s="18"/>
      <c r="Z99" s="18"/>
      <c r="AA99" s="18"/>
      <c r="AB99" s="18"/>
      <c r="AC99" s="18"/>
      <c r="AD99" s="18"/>
      <c r="AE99" s="18"/>
      <c r="AF99" s="18"/>
      <c r="AG99" s="18"/>
      <c r="AH99" s="18"/>
      <c r="AI99" s="18"/>
      <c r="AJ99" s="18"/>
      <c r="AK99" s="18"/>
      <c r="AL99" s="18"/>
    </row>
    <row r="100" spans="1:38" ht="30" customHeight="1" x14ac:dyDescent="0.15">
      <c r="A100" s="124" t="s">
        <v>39</v>
      </c>
      <c r="B100" s="143" t="s">
        <v>181</v>
      </c>
      <c r="C100" s="150" t="s">
        <v>182</v>
      </c>
      <c r="D100" s="103" t="s">
        <v>162</v>
      </c>
      <c r="E100" s="107">
        <v>1</v>
      </c>
      <c r="F100" s="108">
        <v>566.28</v>
      </c>
      <c r="G100" s="156">
        <f t="shared" si="15"/>
        <v>566.28</v>
      </c>
      <c r="H100" s="107">
        <v>1</v>
      </c>
      <c r="I100" s="108">
        <v>566.28</v>
      </c>
      <c r="J100" s="156">
        <f t="shared" si="16"/>
        <v>566.28</v>
      </c>
      <c r="K100" s="117"/>
      <c r="L100" s="115"/>
      <c r="M100" s="116"/>
      <c r="N100" s="110"/>
      <c r="O100" s="108"/>
      <c r="P100" s="109">
        <f t="shared" si="17"/>
        <v>0</v>
      </c>
      <c r="Q100" s="98">
        <f t="shared" si="18"/>
        <v>566.28</v>
      </c>
      <c r="R100" s="98">
        <f t="shared" si="19"/>
        <v>566.28</v>
      </c>
      <c r="S100" s="98">
        <f t="shared" si="20"/>
        <v>0</v>
      </c>
      <c r="T100" s="106"/>
      <c r="U100" s="18"/>
      <c r="V100" s="18"/>
      <c r="W100" s="18"/>
      <c r="X100" s="18"/>
      <c r="Y100" s="18"/>
      <c r="Z100" s="18"/>
      <c r="AA100" s="18"/>
      <c r="AB100" s="18"/>
      <c r="AC100" s="18"/>
      <c r="AD100" s="18"/>
      <c r="AE100" s="18"/>
      <c r="AF100" s="18"/>
      <c r="AG100" s="18"/>
      <c r="AH100" s="18"/>
      <c r="AI100" s="18"/>
      <c r="AJ100" s="18"/>
      <c r="AK100" s="18"/>
      <c r="AL100" s="18"/>
    </row>
    <row r="101" spans="1:38" ht="30" customHeight="1" x14ac:dyDescent="0.15">
      <c r="A101" s="124" t="s">
        <v>39</v>
      </c>
      <c r="B101" s="143" t="s">
        <v>183</v>
      </c>
      <c r="C101" s="150" t="s">
        <v>184</v>
      </c>
      <c r="D101" s="103" t="s">
        <v>162</v>
      </c>
      <c r="E101" s="107"/>
      <c r="F101" s="108"/>
      <c r="G101" s="156">
        <f t="shared" si="15"/>
        <v>0</v>
      </c>
      <c r="H101" s="107"/>
      <c r="I101" s="108"/>
      <c r="J101" s="156">
        <f t="shared" si="16"/>
        <v>0</v>
      </c>
      <c r="K101" s="110">
        <v>1</v>
      </c>
      <c r="L101" s="108">
        <v>920</v>
      </c>
      <c r="M101" s="109">
        <f>K101*L101</f>
        <v>920</v>
      </c>
      <c r="N101" s="110">
        <v>1</v>
      </c>
      <c r="O101" s="108">
        <v>1165.5999999999999</v>
      </c>
      <c r="P101" s="109">
        <f t="shared" si="17"/>
        <v>1165.5999999999999</v>
      </c>
      <c r="Q101" s="98">
        <f t="shared" si="18"/>
        <v>920</v>
      </c>
      <c r="R101" s="98">
        <f t="shared" si="19"/>
        <v>1165.5999999999999</v>
      </c>
      <c r="S101" s="98">
        <f t="shared" si="20"/>
        <v>-245.59999999999991</v>
      </c>
      <c r="T101" s="106"/>
      <c r="U101" s="18"/>
      <c r="V101" s="18"/>
      <c r="W101" s="18"/>
      <c r="X101" s="18"/>
      <c r="Y101" s="18"/>
      <c r="Z101" s="18"/>
      <c r="AA101" s="18"/>
      <c r="AB101" s="18"/>
      <c r="AC101" s="18"/>
      <c r="AD101" s="18"/>
      <c r="AE101" s="18"/>
      <c r="AF101" s="18"/>
      <c r="AG101" s="18"/>
      <c r="AH101" s="18"/>
      <c r="AI101" s="18"/>
      <c r="AJ101" s="18"/>
      <c r="AK101" s="18"/>
      <c r="AL101" s="18"/>
    </row>
    <row r="102" spans="1:38" ht="30" customHeight="1" x14ac:dyDescent="0.15">
      <c r="A102" s="124" t="s">
        <v>39</v>
      </c>
      <c r="B102" s="143" t="s">
        <v>185</v>
      </c>
      <c r="C102" s="150" t="s">
        <v>186</v>
      </c>
      <c r="D102" s="103" t="s">
        <v>162</v>
      </c>
      <c r="E102" s="107"/>
      <c r="F102" s="108"/>
      <c r="G102" s="156">
        <f t="shared" si="15"/>
        <v>0</v>
      </c>
      <c r="H102" s="107"/>
      <c r="I102" s="108"/>
      <c r="J102" s="156">
        <f t="shared" si="16"/>
        <v>0</v>
      </c>
      <c r="K102" s="157">
        <v>1</v>
      </c>
      <c r="L102" s="158">
        <v>980</v>
      </c>
      <c r="M102" s="159">
        <f>K102*L102</f>
        <v>980</v>
      </c>
      <c r="N102" s="157">
        <v>1</v>
      </c>
      <c r="O102" s="158">
        <v>1698.6</v>
      </c>
      <c r="P102" s="159">
        <f t="shared" si="17"/>
        <v>1698.6</v>
      </c>
      <c r="Q102" s="98">
        <f t="shared" si="18"/>
        <v>980</v>
      </c>
      <c r="R102" s="98">
        <f t="shared" si="19"/>
        <v>1698.6</v>
      </c>
      <c r="S102" s="98">
        <f t="shared" si="20"/>
        <v>-718.59999999999991</v>
      </c>
      <c r="T102" s="106"/>
      <c r="U102" s="18"/>
      <c r="V102" s="18"/>
      <c r="W102" s="18"/>
      <c r="X102" s="18"/>
      <c r="Y102" s="18"/>
      <c r="Z102" s="18"/>
      <c r="AA102" s="18"/>
      <c r="AB102" s="18"/>
      <c r="AC102" s="18"/>
      <c r="AD102" s="18"/>
      <c r="AE102" s="18"/>
      <c r="AF102" s="18"/>
      <c r="AG102" s="18"/>
      <c r="AH102" s="18"/>
      <c r="AI102" s="18"/>
      <c r="AJ102" s="18"/>
      <c r="AK102" s="18"/>
      <c r="AL102" s="18"/>
    </row>
    <row r="103" spans="1:38" ht="30" customHeight="1" x14ac:dyDescent="0.15">
      <c r="A103" s="111" t="s">
        <v>39</v>
      </c>
      <c r="B103" s="143" t="s">
        <v>187</v>
      </c>
      <c r="C103" s="150" t="s">
        <v>188</v>
      </c>
      <c r="D103" s="113" t="s">
        <v>162</v>
      </c>
      <c r="E103" s="107"/>
      <c r="F103" s="108"/>
      <c r="G103" s="156">
        <f t="shared" si="15"/>
        <v>0</v>
      </c>
      <c r="H103" s="107"/>
      <c r="I103" s="108"/>
      <c r="J103" s="156">
        <f t="shared" si="16"/>
        <v>0</v>
      </c>
      <c r="N103" s="157">
        <v>1</v>
      </c>
      <c r="O103" s="158">
        <v>422.77</v>
      </c>
      <c r="P103" s="159">
        <f t="shared" si="17"/>
        <v>422.77</v>
      </c>
      <c r="Q103" s="98">
        <f t="shared" si="18"/>
        <v>0</v>
      </c>
      <c r="R103" s="98">
        <f t="shared" si="19"/>
        <v>422.77</v>
      </c>
      <c r="S103" s="98">
        <f t="shared" si="20"/>
        <v>-422.77</v>
      </c>
      <c r="T103" s="106"/>
      <c r="U103" s="18"/>
      <c r="V103" s="18"/>
      <c r="W103" s="18"/>
      <c r="X103" s="18"/>
      <c r="Y103" s="18"/>
      <c r="Z103" s="18"/>
      <c r="AA103" s="18"/>
      <c r="AB103" s="18"/>
      <c r="AC103" s="18"/>
      <c r="AD103" s="18"/>
      <c r="AE103" s="18"/>
      <c r="AF103" s="18"/>
      <c r="AG103" s="18"/>
      <c r="AH103" s="18"/>
      <c r="AI103" s="18"/>
      <c r="AJ103" s="18"/>
      <c r="AK103" s="18"/>
      <c r="AL103" s="18"/>
    </row>
    <row r="104" spans="1:38" ht="30" customHeight="1" x14ac:dyDescent="0.15">
      <c r="A104" s="134" t="s">
        <v>189</v>
      </c>
      <c r="B104" s="135"/>
      <c r="C104" s="136"/>
      <c r="D104" s="137"/>
      <c r="E104" s="138"/>
      <c r="F104" s="139"/>
      <c r="G104" s="140">
        <f>SUM(G90:G103)</f>
        <v>566.28</v>
      </c>
      <c r="H104" s="138"/>
      <c r="I104" s="139"/>
      <c r="J104" s="140">
        <f>SUM(J90:J103)</f>
        <v>566.28</v>
      </c>
      <c r="K104" s="138"/>
      <c r="L104" s="139"/>
      <c r="M104" s="140">
        <f>SUM(M90:M103)</f>
        <v>24419</v>
      </c>
      <c r="N104" s="138"/>
      <c r="O104" s="139"/>
      <c r="P104" s="140">
        <f>SUM(P90:P103)</f>
        <v>36732.969999999994</v>
      </c>
      <c r="Q104" s="140">
        <f>SUM(Q90:Q103)</f>
        <v>24985.279999999999</v>
      </c>
      <c r="R104" s="140">
        <f>SUM(R90:R103)</f>
        <v>37299.249999999993</v>
      </c>
      <c r="S104" s="140">
        <f>SUM(S90:S103)</f>
        <v>-12313.970000000001</v>
      </c>
      <c r="T104" s="141"/>
      <c r="U104" s="20"/>
      <c r="V104" s="20"/>
      <c r="W104" s="20"/>
      <c r="X104" s="20"/>
      <c r="Y104" s="20"/>
      <c r="Z104" s="20"/>
      <c r="AA104" s="20"/>
      <c r="AB104" s="20"/>
      <c r="AC104" s="20"/>
      <c r="AD104" s="20"/>
      <c r="AE104" s="20"/>
      <c r="AF104" s="20"/>
      <c r="AG104" s="20"/>
      <c r="AH104" s="20"/>
      <c r="AI104" s="20"/>
      <c r="AJ104" s="20"/>
      <c r="AK104" s="20"/>
      <c r="AL104" s="20"/>
    </row>
    <row r="105" spans="1:38" ht="42" customHeight="1" x14ac:dyDescent="0.15">
      <c r="A105" s="85" t="s">
        <v>28</v>
      </c>
      <c r="B105" s="86" t="s">
        <v>190</v>
      </c>
      <c r="C105" s="85" t="s">
        <v>191</v>
      </c>
      <c r="D105" s="87"/>
      <c r="E105" s="88"/>
      <c r="F105" s="89"/>
      <c r="G105" s="142"/>
      <c r="H105" s="88"/>
      <c r="I105" s="89"/>
      <c r="J105" s="142"/>
      <c r="K105" s="88"/>
      <c r="L105" s="89"/>
      <c r="M105" s="142"/>
      <c r="N105" s="88"/>
      <c r="O105" s="89"/>
      <c r="P105" s="142"/>
      <c r="Q105" s="142"/>
      <c r="R105" s="142"/>
      <c r="S105" s="142"/>
      <c r="T105" s="91"/>
      <c r="U105" s="84"/>
      <c r="V105" s="84"/>
      <c r="W105" s="84"/>
      <c r="X105" s="84"/>
      <c r="Y105" s="84"/>
      <c r="Z105" s="84"/>
      <c r="AA105" s="84"/>
      <c r="AB105" s="84"/>
      <c r="AC105" s="84"/>
      <c r="AD105" s="84"/>
      <c r="AE105" s="84"/>
      <c r="AF105" s="84"/>
      <c r="AG105" s="84"/>
      <c r="AH105" s="84"/>
      <c r="AI105" s="84"/>
      <c r="AJ105" s="84"/>
      <c r="AK105" s="84"/>
      <c r="AL105" s="84"/>
    </row>
    <row r="106" spans="1:38" ht="30" customHeight="1" x14ac:dyDescent="0.15">
      <c r="A106" s="92" t="s">
        <v>39</v>
      </c>
      <c r="B106" s="143" t="s">
        <v>192</v>
      </c>
      <c r="C106" s="160" t="s">
        <v>193</v>
      </c>
      <c r="D106" s="105" t="s">
        <v>42</v>
      </c>
      <c r="E106" s="99"/>
      <c r="F106" s="97"/>
      <c r="G106" s="98">
        <f>E106*F106</f>
        <v>0</v>
      </c>
      <c r="H106" s="99"/>
      <c r="I106" s="97"/>
      <c r="J106" s="98">
        <f>H106*I106</f>
        <v>0</v>
      </c>
      <c r="K106" s="99"/>
      <c r="L106" s="97"/>
      <c r="M106" s="98">
        <f>K106*L106</f>
        <v>0</v>
      </c>
      <c r="N106" s="99"/>
      <c r="O106" s="97"/>
      <c r="P106" s="98">
        <f>N106*O106</f>
        <v>0</v>
      </c>
      <c r="Q106" s="98">
        <f>G106+M106</f>
        <v>0</v>
      </c>
      <c r="R106" s="98">
        <f>J106+P106</f>
        <v>0</v>
      </c>
      <c r="S106" s="98">
        <f>Q106-R106</f>
        <v>0</v>
      </c>
      <c r="T106" s="100"/>
      <c r="U106" s="18"/>
      <c r="V106" s="18"/>
      <c r="W106" s="18"/>
      <c r="X106" s="18"/>
      <c r="Y106" s="18"/>
      <c r="Z106" s="18"/>
      <c r="AA106" s="18"/>
      <c r="AB106" s="18"/>
      <c r="AC106" s="18"/>
      <c r="AD106" s="18"/>
      <c r="AE106" s="18"/>
      <c r="AF106" s="18"/>
      <c r="AG106" s="18"/>
      <c r="AH106" s="18"/>
      <c r="AI106" s="18"/>
      <c r="AJ106" s="18"/>
      <c r="AK106" s="18"/>
      <c r="AL106" s="18"/>
    </row>
    <row r="107" spans="1:38" ht="30" customHeight="1" x14ac:dyDescent="0.15">
      <c r="A107" s="124" t="s">
        <v>39</v>
      </c>
      <c r="B107" s="101" t="s">
        <v>194</v>
      </c>
      <c r="C107" s="160" t="s">
        <v>195</v>
      </c>
      <c r="D107" s="105" t="s">
        <v>42</v>
      </c>
      <c r="E107" s="99"/>
      <c r="F107" s="97"/>
      <c r="G107" s="98">
        <f>E107*F107</f>
        <v>0</v>
      </c>
      <c r="H107" s="99"/>
      <c r="I107" s="97"/>
      <c r="J107" s="98">
        <f>H107*I107</f>
        <v>0</v>
      </c>
      <c r="K107" s="99">
        <v>4</v>
      </c>
      <c r="L107" s="97">
        <v>650</v>
      </c>
      <c r="M107" s="98">
        <f>K107*L107</f>
        <v>2600</v>
      </c>
      <c r="N107" s="99">
        <v>2</v>
      </c>
      <c r="O107" s="97">
        <v>650</v>
      </c>
      <c r="P107" s="98">
        <f>N107*O107+1</f>
        <v>1301</v>
      </c>
      <c r="Q107" s="98">
        <f>G107+M107</f>
        <v>2600</v>
      </c>
      <c r="R107" s="98">
        <f>J107+P107</f>
        <v>1301</v>
      </c>
      <c r="S107" s="98">
        <f>Q107-R107</f>
        <v>1299</v>
      </c>
      <c r="T107" s="100"/>
      <c r="U107" s="18"/>
      <c r="V107" s="18"/>
      <c r="W107" s="18"/>
      <c r="X107" s="18"/>
      <c r="Y107" s="18"/>
      <c r="Z107" s="18"/>
      <c r="AA107" s="18"/>
      <c r="AB107" s="18"/>
      <c r="AC107" s="18"/>
      <c r="AD107" s="18"/>
      <c r="AE107" s="18"/>
      <c r="AF107" s="18"/>
      <c r="AG107" s="18"/>
      <c r="AH107" s="18"/>
      <c r="AI107" s="18"/>
      <c r="AJ107" s="18"/>
      <c r="AK107" s="18"/>
      <c r="AL107" s="18"/>
    </row>
    <row r="108" spans="1:38" ht="30" customHeight="1" x14ac:dyDescent="0.15">
      <c r="A108" s="111" t="s">
        <v>39</v>
      </c>
      <c r="B108" s="118" t="s">
        <v>196</v>
      </c>
      <c r="C108" s="161" t="s">
        <v>197</v>
      </c>
      <c r="D108" s="133" t="s">
        <v>42</v>
      </c>
      <c r="E108" s="126"/>
      <c r="F108" s="127"/>
      <c r="G108" s="128">
        <f>E108*F108</f>
        <v>0</v>
      </c>
      <c r="H108" s="126"/>
      <c r="I108" s="127"/>
      <c r="J108" s="128">
        <f>H108*I108</f>
        <v>0</v>
      </c>
      <c r="K108" s="126"/>
      <c r="L108" s="127"/>
      <c r="M108" s="128">
        <f>K108*L108</f>
        <v>0</v>
      </c>
      <c r="N108" s="126"/>
      <c r="O108" s="127"/>
      <c r="P108" s="128">
        <f>N108*O108</f>
        <v>0</v>
      </c>
      <c r="Q108" s="98">
        <f>G108+M108</f>
        <v>0</v>
      </c>
      <c r="R108" s="98">
        <f>J108+P108</f>
        <v>0</v>
      </c>
      <c r="S108" s="98">
        <f>Q108-R108</f>
        <v>0</v>
      </c>
      <c r="T108" s="106"/>
      <c r="U108" s="18"/>
      <c r="V108" s="18"/>
      <c r="W108" s="18"/>
      <c r="X108" s="18"/>
      <c r="Y108" s="18"/>
      <c r="Z108" s="18"/>
      <c r="AA108" s="18"/>
      <c r="AB108" s="18"/>
      <c r="AC108" s="18"/>
      <c r="AD108" s="18"/>
      <c r="AE108" s="18"/>
      <c r="AF108" s="18"/>
      <c r="AG108" s="18"/>
      <c r="AH108" s="18"/>
      <c r="AI108" s="18"/>
      <c r="AJ108" s="18"/>
      <c r="AK108" s="18"/>
      <c r="AL108" s="18"/>
    </row>
    <row r="109" spans="1:38" ht="30" customHeight="1" x14ac:dyDescent="0.15">
      <c r="A109" s="134" t="s">
        <v>198</v>
      </c>
      <c r="B109" s="135"/>
      <c r="C109" s="136"/>
      <c r="D109" s="137"/>
      <c r="E109" s="138"/>
      <c r="F109" s="139"/>
      <c r="G109" s="140">
        <f>SUM(G106:G108)</f>
        <v>0</v>
      </c>
      <c r="H109" s="138"/>
      <c r="I109" s="139"/>
      <c r="J109" s="140">
        <f>SUM(J106:J108)</f>
        <v>0</v>
      </c>
      <c r="K109" s="138"/>
      <c r="L109" s="139"/>
      <c r="M109" s="140">
        <f>SUM(M106:M108)</f>
        <v>2600</v>
      </c>
      <c r="N109" s="138"/>
      <c r="O109" s="139"/>
      <c r="P109" s="140">
        <f>SUM(P106:P108)</f>
        <v>1301</v>
      </c>
      <c r="Q109" s="140">
        <f>SUM(Q106:Q108)</f>
        <v>2600</v>
      </c>
      <c r="R109" s="140">
        <f>SUM(R106:R108)</f>
        <v>1301</v>
      </c>
      <c r="S109" s="140">
        <f>SUM(S106:S108)</f>
        <v>1299</v>
      </c>
      <c r="T109" s="141"/>
      <c r="U109" s="20"/>
      <c r="V109" s="20"/>
      <c r="W109" s="20"/>
      <c r="X109" s="20"/>
      <c r="Y109" s="20"/>
      <c r="Z109" s="20"/>
      <c r="AA109" s="20"/>
      <c r="AB109" s="20"/>
      <c r="AC109" s="20"/>
      <c r="AD109" s="20"/>
      <c r="AE109" s="20"/>
      <c r="AF109" s="20"/>
      <c r="AG109" s="20"/>
      <c r="AH109" s="20"/>
      <c r="AI109" s="20"/>
      <c r="AJ109" s="20"/>
      <c r="AK109" s="20"/>
      <c r="AL109" s="20"/>
    </row>
    <row r="110" spans="1:38" ht="30" customHeight="1" x14ac:dyDescent="0.15">
      <c r="A110" s="85" t="s">
        <v>28</v>
      </c>
      <c r="B110" s="86" t="s">
        <v>199</v>
      </c>
      <c r="C110" s="85" t="s">
        <v>200</v>
      </c>
      <c r="D110" s="87"/>
      <c r="E110" s="88"/>
      <c r="F110" s="89"/>
      <c r="G110" s="142"/>
      <c r="H110" s="88"/>
      <c r="I110" s="89"/>
      <c r="J110" s="142"/>
      <c r="K110" s="88"/>
      <c r="L110" s="89"/>
      <c r="M110" s="142"/>
      <c r="N110" s="88"/>
      <c r="O110" s="89"/>
      <c r="P110" s="142"/>
      <c r="Q110" s="142"/>
      <c r="R110" s="142"/>
      <c r="S110" s="142"/>
      <c r="T110" s="91"/>
      <c r="U110" s="84"/>
      <c r="V110" s="84"/>
      <c r="W110" s="84"/>
      <c r="X110" s="84"/>
      <c r="Y110" s="84"/>
      <c r="Z110" s="84"/>
      <c r="AA110" s="84"/>
      <c r="AB110" s="84"/>
      <c r="AC110" s="84"/>
      <c r="AD110" s="84"/>
      <c r="AE110" s="84"/>
      <c r="AF110" s="84"/>
      <c r="AG110" s="84"/>
      <c r="AH110" s="84"/>
      <c r="AI110" s="84"/>
      <c r="AJ110" s="84"/>
      <c r="AK110" s="84"/>
      <c r="AL110" s="84"/>
    </row>
    <row r="111" spans="1:38" ht="30" customHeight="1" x14ac:dyDescent="0.15">
      <c r="A111" s="92" t="s">
        <v>39</v>
      </c>
      <c r="B111" s="143" t="s">
        <v>201</v>
      </c>
      <c r="C111" s="147" t="s">
        <v>202</v>
      </c>
      <c r="D111" s="105"/>
      <c r="E111" s="99"/>
      <c r="F111" s="97"/>
      <c r="G111" s="98">
        <f>E111*F111</f>
        <v>0</v>
      </c>
      <c r="H111" s="99"/>
      <c r="I111" s="97"/>
      <c r="J111" s="98">
        <f>H111*I111</f>
        <v>0</v>
      </c>
      <c r="K111" s="99">
        <v>40</v>
      </c>
      <c r="L111" s="97">
        <v>2</v>
      </c>
      <c r="M111" s="98">
        <f>K111*L111</f>
        <v>80</v>
      </c>
      <c r="N111" s="99">
        <v>27</v>
      </c>
      <c r="O111" s="97">
        <v>3</v>
      </c>
      <c r="P111" s="98">
        <f>N111*O111</f>
        <v>81</v>
      </c>
      <c r="Q111" s="98">
        <f>G111+M111</f>
        <v>80</v>
      </c>
      <c r="R111" s="98">
        <f>J111+P111</f>
        <v>81</v>
      </c>
      <c r="S111" s="98">
        <f>Q111-R111</f>
        <v>-1</v>
      </c>
      <c r="U111" s="18"/>
      <c r="V111" s="18"/>
      <c r="W111" s="18"/>
      <c r="X111" s="18"/>
      <c r="Y111" s="18"/>
      <c r="Z111" s="18"/>
      <c r="AA111" s="18"/>
      <c r="AB111" s="18"/>
      <c r="AC111" s="18"/>
      <c r="AD111" s="18"/>
      <c r="AE111" s="18"/>
      <c r="AF111" s="18"/>
      <c r="AG111" s="18"/>
      <c r="AH111" s="18"/>
      <c r="AI111" s="18"/>
      <c r="AJ111" s="18"/>
      <c r="AK111" s="18"/>
      <c r="AL111" s="18"/>
    </row>
    <row r="112" spans="1:38" ht="30" customHeight="1" x14ac:dyDescent="0.15">
      <c r="A112" s="92" t="s">
        <v>39</v>
      </c>
      <c r="B112" s="93" t="s">
        <v>203</v>
      </c>
      <c r="C112" s="147" t="s">
        <v>204</v>
      </c>
      <c r="D112" s="105"/>
      <c r="E112" s="99"/>
      <c r="F112" s="97"/>
      <c r="G112" s="98">
        <f>E112*F112</f>
        <v>0</v>
      </c>
      <c r="H112" s="99"/>
      <c r="I112" s="97"/>
      <c r="J112" s="98">
        <f>H112*I112</f>
        <v>0</v>
      </c>
      <c r="K112" s="99">
        <v>1</v>
      </c>
      <c r="L112" s="97">
        <v>100</v>
      </c>
      <c r="M112" s="98">
        <f>K112*L112</f>
        <v>100</v>
      </c>
      <c r="N112" s="99">
        <v>1</v>
      </c>
      <c r="O112" s="97">
        <v>150</v>
      </c>
      <c r="P112" s="98">
        <f>N112*O112</f>
        <v>150</v>
      </c>
      <c r="Q112" s="98">
        <f>G112+M112</f>
        <v>100</v>
      </c>
      <c r="R112" s="98">
        <f>J112+P112</f>
        <v>150</v>
      </c>
      <c r="S112" s="98">
        <f>Q112-R112</f>
        <v>-50</v>
      </c>
      <c r="T112" s="100"/>
      <c r="U112" s="18"/>
      <c r="V112" s="18"/>
      <c r="W112" s="18"/>
      <c r="X112" s="18"/>
      <c r="Y112" s="18"/>
      <c r="Z112" s="18"/>
      <c r="AA112" s="18"/>
      <c r="AB112" s="18"/>
      <c r="AC112" s="18"/>
      <c r="AD112" s="18"/>
      <c r="AE112" s="18"/>
      <c r="AF112" s="18"/>
      <c r="AG112" s="18"/>
      <c r="AH112" s="18"/>
      <c r="AI112" s="18"/>
      <c r="AJ112" s="18"/>
      <c r="AK112" s="18"/>
      <c r="AL112" s="18"/>
    </row>
    <row r="113" spans="1:38" ht="30" customHeight="1" x14ac:dyDescent="0.15">
      <c r="A113" s="124" t="s">
        <v>39</v>
      </c>
      <c r="B113" s="101" t="s">
        <v>205</v>
      </c>
      <c r="C113" s="147" t="s">
        <v>206</v>
      </c>
      <c r="D113" s="105"/>
      <c r="E113" s="99"/>
      <c r="F113" s="97"/>
      <c r="G113" s="98">
        <f>E113*F113</f>
        <v>0</v>
      </c>
      <c r="H113" s="99"/>
      <c r="I113" s="97"/>
      <c r="J113" s="98">
        <f>H113*I113</f>
        <v>0</v>
      </c>
      <c r="K113" s="99">
        <v>3</v>
      </c>
      <c r="L113" s="97">
        <v>430</v>
      </c>
      <c r="M113" s="98">
        <f>K113*L113</f>
        <v>1290</v>
      </c>
      <c r="N113" s="99">
        <v>1</v>
      </c>
      <c r="O113" s="97">
        <v>248.03</v>
      </c>
      <c r="P113" s="98">
        <f>N113*O113</f>
        <v>248.03</v>
      </c>
      <c r="Q113" s="98">
        <f>G113+M113</f>
        <v>1290</v>
      </c>
      <c r="R113" s="98">
        <f>J113+P113</f>
        <v>248.03</v>
      </c>
      <c r="S113" s="98">
        <f>Q113-R113</f>
        <v>1041.97</v>
      </c>
      <c r="T113" s="100"/>
      <c r="U113" s="18"/>
      <c r="V113" s="18"/>
      <c r="W113" s="18"/>
      <c r="X113" s="18"/>
      <c r="Y113" s="18"/>
      <c r="Z113" s="18"/>
      <c r="AA113" s="18"/>
      <c r="AB113" s="18"/>
      <c r="AC113" s="18"/>
      <c r="AD113" s="18"/>
      <c r="AE113" s="18"/>
      <c r="AF113" s="18"/>
      <c r="AG113" s="18"/>
      <c r="AH113" s="18"/>
      <c r="AI113" s="18"/>
      <c r="AJ113" s="18"/>
      <c r="AK113" s="18"/>
      <c r="AL113" s="18"/>
    </row>
    <row r="114" spans="1:38" ht="30" customHeight="1" x14ac:dyDescent="0.15">
      <c r="A114" s="134" t="s">
        <v>207</v>
      </c>
      <c r="B114" s="162"/>
      <c r="C114" s="136"/>
      <c r="D114" s="137"/>
      <c r="E114" s="138"/>
      <c r="F114" s="139"/>
      <c r="G114" s="140">
        <f>SUM(G111:G113)</f>
        <v>0</v>
      </c>
      <c r="H114" s="138"/>
      <c r="I114" s="139"/>
      <c r="J114" s="140">
        <f>SUM(J111:J113)</f>
        <v>0</v>
      </c>
      <c r="K114" s="138"/>
      <c r="L114" s="139"/>
      <c r="M114" s="140">
        <f>SUM(M111:M113)</f>
        <v>1470</v>
      </c>
      <c r="N114" s="138"/>
      <c r="O114" s="139"/>
      <c r="P114" s="140">
        <f>SUM(P111:P113)</f>
        <v>479.03</v>
      </c>
      <c r="Q114" s="140">
        <f>SUM(Q111:Q113)</f>
        <v>1470</v>
      </c>
      <c r="R114" s="140">
        <f>SUM(R111:R113)</f>
        <v>479.03</v>
      </c>
      <c r="S114" s="140">
        <f>SUM(S111:S113)</f>
        <v>990.97</v>
      </c>
      <c r="T114" s="141"/>
      <c r="U114" s="20"/>
      <c r="V114" s="20"/>
      <c r="W114" s="20"/>
      <c r="X114" s="20"/>
      <c r="Y114" s="20"/>
      <c r="Z114" s="20"/>
      <c r="AA114" s="20"/>
      <c r="AB114" s="20"/>
      <c r="AC114" s="20"/>
      <c r="AD114" s="20"/>
      <c r="AE114" s="20"/>
      <c r="AF114" s="20"/>
      <c r="AG114" s="20"/>
      <c r="AH114" s="20"/>
      <c r="AI114" s="20"/>
      <c r="AJ114" s="20"/>
      <c r="AK114" s="20"/>
      <c r="AL114" s="20"/>
    </row>
    <row r="115" spans="1:38" ht="48.5" customHeight="1" x14ac:dyDescent="0.15">
      <c r="A115" s="85" t="s">
        <v>28</v>
      </c>
      <c r="B115" s="163" t="s">
        <v>208</v>
      </c>
      <c r="C115" s="164" t="s">
        <v>209</v>
      </c>
      <c r="D115" s="87"/>
      <c r="E115" s="88"/>
      <c r="F115" s="89"/>
      <c r="G115" s="142"/>
      <c r="H115" s="88"/>
      <c r="I115" s="89"/>
      <c r="J115" s="142"/>
      <c r="K115" s="88"/>
      <c r="L115" s="89"/>
      <c r="M115" s="142"/>
      <c r="N115" s="88"/>
      <c r="O115" s="89"/>
      <c r="P115" s="142"/>
      <c r="Q115" s="142"/>
      <c r="R115" s="142"/>
      <c r="S115" s="142"/>
      <c r="T115" s="91"/>
      <c r="U115" s="84"/>
      <c r="V115" s="84"/>
      <c r="W115" s="84"/>
      <c r="X115" s="84"/>
      <c r="Y115" s="84"/>
      <c r="Z115" s="84"/>
      <c r="AA115" s="84"/>
      <c r="AB115" s="84"/>
      <c r="AC115" s="84"/>
      <c r="AD115" s="84"/>
      <c r="AE115" s="84"/>
      <c r="AF115" s="84"/>
      <c r="AG115" s="84"/>
      <c r="AH115" s="84"/>
      <c r="AI115" s="84"/>
      <c r="AJ115" s="84"/>
      <c r="AK115" s="84"/>
      <c r="AL115" s="84"/>
    </row>
    <row r="116" spans="1:38" ht="43.25" customHeight="1" x14ac:dyDescent="0.15">
      <c r="A116" s="92" t="s">
        <v>39</v>
      </c>
      <c r="B116" s="165" t="s">
        <v>210</v>
      </c>
      <c r="C116" s="147" t="s">
        <v>211</v>
      </c>
      <c r="D116" s="105" t="s">
        <v>170</v>
      </c>
      <c r="E116" s="4" t="s">
        <v>79</v>
      </c>
      <c r="F116" s="4"/>
      <c r="G116" s="4"/>
      <c r="H116" s="4" t="s">
        <v>79</v>
      </c>
      <c r="I116" s="4"/>
      <c r="J116" s="4"/>
      <c r="K116" s="99">
        <v>1</v>
      </c>
      <c r="L116" s="97">
        <v>29000</v>
      </c>
      <c r="M116" s="98">
        <f>K116*L116</f>
        <v>29000</v>
      </c>
      <c r="N116" s="99">
        <v>1</v>
      </c>
      <c r="O116" s="97">
        <v>29000</v>
      </c>
      <c r="P116" s="98">
        <f>N116*O116</f>
        <v>29000</v>
      </c>
      <c r="Q116" s="98">
        <f>G116+M116</f>
        <v>29000</v>
      </c>
      <c r="R116" s="98">
        <f>J116+P116</f>
        <v>29000</v>
      </c>
      <c r="S116" s="98">
        <f>Q116-R116</f>
        <v>0</v>
      </c>
      <c r="T116" s="100"/>
      <c r="U116" s="18"/>
      <c r="V116" s="18"/>
      <c r="W116" s="18"/>
      <c r="X116" s="18"/>
      <c r="Y116" s="18"/>
      <c r="Z116" s="18"/>
      <c r="AA116" s="18"/>
      <c r="AB116" s="18"/>
      <c r="AC116" s="18"/>
      <c r="AD116" s="18"/>
      <c r="AE116" s="18"/>
      <c r="AF116" s="18"/>
      <c r="AG116" s="18"/>
      <c r="AH116" s="18"/>
      <c r="AI116" s="18"/>
      <c r="AJ116" s="18"/>
      <c r="AK116" s="18"/>
      <c r="AL116" s="18"/>
    </row>
    <row r="117" spans="1:38" ht="41" customHeight="1" x14ac:dyDescent="0.15">
      <c r="A117" s="92" t="s">
        <v>39</v>
      </c>
      <c r="B117" s="165" t="s">
        <v>212</v>
      </c>
      <c r="C117" s="147" t="s">
        <v>213</v>
      </c>
      <c r="D117" s="105" t="s">
        <v>170</v>
      </c>
      <c r="E117" s="4"/>
      <c r="F117" s="4"/>
      <c r="G117" s="4"/>
      <c r="H117" s="4"/>
      <c r="I117" s="4"/>
      <c r="J117" s="4"/>
      <c r="K117" s="99">
        <v>1</v>
      </c>
      <c r="L117" s="97">
        <v>29000</v>
      </c>
      <c r="M117" s="98">
        <f>K117*L117</f>
        <v>29000</v>
      </c>
      <c r="N117" s="99">
        <v>1</v>
      </c>
      <c r="O117" s="97">
        <v>29000</v>
      </c>
      <c r="P117" s="98">
        <f>N117*O117</f>
        <v>29000</v>
      </c>
      <c r="Q117" s="98">
        <f>G117+M117</f>
        <v>29000</v>
      </c>
      <c r="R117" s="98">
        <f>J117+P117</f>
        <v>29000</v>
      </c>
      <c r="S117" s="98"/>
      <c r="T117" s="100"/>
      <c r="U117" s="18"/>
      <c r="V117" s="18"/>
      <c r="W117" s="18"/>
      <c r="X117" s="18"/>
      <c r="Y117" s="18"/>
      <c r="Z117" s="18"/>
      <c r="AA117" s="18"/>
      <c r="AB117" s="18"/>
      <c r="AC117" s="18"/>
      <c r="AD117" s="18"/>
      <c r="AE117" s="18"/>
      <c r="AF117" s="18"/>
      <c r="AG117" s="18"/>
      <c r="AH117" s="18"/>
      <c r="AI117" s="18"/>
      <c r="AJ117" s="18"/>
      <c r="AK117" s="18"/>
      <c r="AL117" s="18"/>
    </row>
    <row r="118" spans="1:38" ht="53" customHeight="1" x14ac:dyDescent="0.15">
      <c r="A118" s="124" t="s">
        <v>39</v>
      </c>
      <c r="B118" s="165" t="s">
        <v>214</v>
      </c>
      <c r="C118" s="166" t="s">
        <v>215</v>
      </c>
      <c r="D118" s="133" t="s">
        <v>170</v>
      </c>
      <c r="E118" s="4"/>
      <c r="F118" s="4"/>
      <c r="G118" s="4"/>
      <c r="H118" s="4"/>
      <c r="I118" s="4"/>
      <c r="J118" s="4"/>
      <c r="K118" s="126">
        <v>1</v>
      </c>
      <c r="L118" s="127">
        <v>29000</v>
      </c>
      <c r="M118" s="98">
        <f>K118*L118</f>
        <v>29000</v>
      </c>
      <c r="N118" s="126">
        <v>1</v>
      </c>
      <c r="O118" s="127">
        <v>29000</v>
      </c>
      <c r="P118" s="98">
        <f>N118*O118</f>
        <v>29000</v>
      </c>
      <c r="Q118" s="98">
        <f>G118+M118</f>
        <v>29000</v>
      </c>
      <c r="R118" s="98">
        <f>J118+P118</f>
        <v>29000</v>
      </c>
      <c r="S118" s="98">
        <f>Q118-R118</f>
        <v>0</v>
      </c>
      <c r="T118" s="100"/>
      <c r="U118" s="18"/>
      <c r="V118" s="18"/>
      <c r="W118" s="18"/>
      <c r="X118" s="18"/>
      <c r="Y118" s="18"/>
      <c r="Z118" s="18"/>
      <c r="AA118" s="18"/>
      <c r="AB118" s="18"/>
      <c r="AC118" s="18"/>
      <c r="AD118" s="18"/>
      <c r="AE118" s="18"/>
      <c r="AF118" s="18"/>
      <c r="AG118" s="18"/>
      <c r="AH118" s="18"/>
      <c r="AI118" s="18"/>
      <c r="AJ118" s="18"/>
      <c r="AK118" s="18"/>
      <c r="AL118" s="18"/>
    </row>
    <row r="119" spans="1:38" ht="30" customHeight="1" x14ac:dyDescent="0.15">
      <c r="A119" s="134" t="s">
        <v>216</v>
      </c>
      <c r="B119" s="167"/>
      <c r="C119" s="168"/>
      <c r="D119" s="137"/>
      <c r="E119" s="138"/>
      <c r="F119" s="139"/>
      <c r="G119" s="140">
        <f>SUM(G116:G118)</f>
        <v>0</v>
      </c>
      <c r="H119" s="138"/>
      <c r="I119" s="139"/>
      <c r="J119" s="140">
        <f>SUM(J116:J118)</f>
        <v>0</v>
      </c>
      <c r="K119" s="138"/>
      <c r="L119" s="139"/>
      <c r="M119" s="140">
        <f>SUM(M116:M118)</f>
        <v>87000</v>
      </c>
      <c r="N119" s="138"/>
      <c r="O119" s="139"/>
      <c r="P119" s="140">
        <f>SUM(P116:P118)</f>
        <v>87000</v>
      </c>
      <c r="Q119" s="140">
        <f>SUM(Q116:Q118)</f>
        <v>87000</v>
      </c>
      <c r="R119" s="140">
        <f>SUM(R116:R118)</f>
        <v>87000</v>
      </c>
      <c r="S119" s="140">
        <f>SUM(S116:S118)</f>
        <v>0</v>
      </c>
      <c r="T119" s="141"/>
      <c r="U119" s="20"/>
      <c r="V119" s="20"/>
      <c r="W119" s="20"/>
      <c r="X119" s="20"/>
      <c r="Y119" s="20"/>
      <c r="Z119" s="20"/>
      <c r="AA119" s="20"/>
      <c r="AB119" s="20"/>
      <c r="AC119" s="20"/>
      <c r="AD119" s="20"/>
      <c r="AE119" s="20"/>
      <c r="AF119" s="20"/>
      <c r="AG119" s="20"/>
      <c r="AH119" s="20"/>
      <c r="AI119" s="20"/>
      <c r="AJ119" s="20"/>
      <c r="AK119" s="20"/>
      <c r="AL119" s="20"/>
    </row>
    <row r="120" spans="1:38" ht="30" customHeight="1" x14ac:dyDescent="0.15">
      <c r="A120" s="85" t="s">
        <v>28</v>
      </c>
      <c r="B120" s="169" t="s">
        <v>217</v>
      </c>
      <c r="C120" s="164" t="s">
        <v>218</v>
      </c>
      <c r="D120" s="87"/>
      <c r="E120" s="88"/>
      <c r="F120" s="89"/>
      <c r="G120" s="142"/>
      <c r="H120" s="88"/>
      <c r="I120" s="89"/>
      <c r="J120" s="142"/>
      <c r="K120" s="88"/>
      <c r="L120" s="89"/>
      <c r="M120" s="142"/>
      <c r="N120" s="88"/>
      <c r="O120" s="89"/>
      <c r="P120" s="142"/>
      <c r="Q120" s="142"/>
      <c r="R120" s="142"/>
      <c r="S120" s="142"/>
      <c r="T120" s="91"/>
      <c r="U120" s="84"/>
      <c r="V120" s="84"/>
      <c r="W120" s="84"/>
      <c r="X120" s="84"/>
      <c r="Y120" s="84"/>
      <c r="Z120" s="84"/>
      <c r="AA120" s="84"/>
      <c r="AB120" s="84"/>
      <c r="AC120" s="84"/>
      <c r="AD120" s="84"/>
      <c r="AE120" s="84"/>
      <c r="AF120" s="84"/>
      <c r="AG120" s="84"/>
      <c r="AH120" s="84"/>
      <c r="AI120" s="84"/>
      <c r="AJ120" s="84"/>
      <c r="AK120" s="84"/>
      <c r="AL120" s="84"/>
    </row>
    <row r="121" spans="1:38" ht="41.25" customHeight="1" x14ac:dyDescent="0.15">
      <c r="A121" s="124" t="s">
        <v>39</v>
      </c>
      <c r="B121" s="170" t="s">
        <v>219</v>
      </c>
      <c r="C121" s="171" t="s">
        <v>218</v>
      </c>
      <c r="D121" s="172" t="s">
        <v>170</v>
      </c>
      <c r="E121" s="3" t="s">
        <v>79</v>
      </c>
      <c r="F121" s="3"/>
      <c r="G121" s="3"/>
      <c r="H121" s="3" t="s">
        <v>79</v>
      </c>
      <c r="I121" s="3"/>
      <c r="J121" s="3"/>
      <c r="K121" s="99">
        <v>1</v>
      </c>
      <c r="L121" s="97">
        <v>10000</v>
      </c>
      <c r="M121" s="98">
        <f>K121*L121</f>
        <v>10000</v>
      </c>
      <c r="N121" s="99">
        <v>1</v>
      </c>
      <c r="O121" s="97">
        <v>10000</v>
      </c>
      <c r="P121" s="98">
        <f>N121*O121</f>
        <v>10000</v>
      </c>
      <c r="Q121" s="98">
        <f>G121+M121</f>
        <v>10000</v>
      </c>
      <c r="R121" s="98">
        <f>J121+P121</f>
        <v>10000</v>
      </c>
      <c r="S121" s="98">
        <f>Q121-R121</f>
        <v>0</v>
      </c>
      <c r="T121" s="100"/>
      <c r="U121" s="20"/>
      <c r="V121" s="20"/>
      <c r="W121" s="20"/>
      <c r="X121" s="20"/>
      <c r="Y121" s="20"/>
      <c r="Z121" s="20"/>
      <c r="AA121" s="20"/>
      <c r="AB121" s="20"/>
      <c r="AC121" s="20"/>
      <c r="AD121" s="20"/>
      <c r="AE121" s="20"/>
      <c r="AF121" s="20"/>
      <c r="AG121" s="20"/>
      <c r="AH121" s="20"/>
      <c r="AI121" s="20"/>
      <c r="AJ121" s="20"/>
      <c r="AK121" s="20"/>
      <c r="AL121" s="20"/>
    </row>
    <row r="122" spans="1:38" ht="30" customHeight="1" x14ac:dyDescent="0.15">
      <c r="A122" s="134" t="s">
        <v>220</v>
      </c>
      <c r="B122" s="173"/>
      <c r="C122" s="168"/>
      <c r="D122" s="137"/>
      <c r="E122" s="138"/>
      <c r="F122" s="139"/>
      <c r="G122" s="140">
        <f>SUM(G121)</f>
        <v>0</v>
      </c>
      <c r="H122" s="138"/>
      <c r="I122" s="139"/>
      <c r="J122" s="140">
        <f>SUM(J121)</f>
        <v>0</v>
      </c>
      <c r="K122" s="138"/>
      <c r="L122" s="139"/>
      <c r="M122" s="140">
        <f>SUM(M121)</f>
        <v>10000</v>
      </c>
      <c r="N122" s="138"/>
      <c r="O122" s="139"/>
      <c r="P122" s="140">
        <f>SUM(P121)</f>
        <v>10000</v>
      </c>
      <c r="Q122" s="140">
        <f>SUM(Q121)</f>
        <v>10000</v>
      </c>
      <c r="R122" s="140">
        <f>SUM(R121)</f>
        <v>10000</v>
      </c>
      <c r="S122" s="140">
        <f>SUM(S121)</f>
        <v>0</v>
      </c>
      <c r="T122" s="141"/>
      <c r="U122" s="20"/>
      <c r="V122" s="20"/>
      <c r="W122" s="20"/>
      <c r="X122" s="20"/>
      <c r="Y122" s="20"/>
      <c r="Z122" s="20"/>
      <c r="AA122" s="20"/>
      <c r="AB122" s="20"/>
      <c r="AC122" s="20"/>
      <c r="AD122" s="20"/>
      <c r="AE122" s="20"/>
      <c r="AF122" s="20"/>
      <c r="AG122" s="20"/>
      <c r="AH122" s="20"/>
      <c r="AI122" s="20"/>
      <c r="AJ122" s="20"/>
      <c r="AK122" s="20"/>
      <c r="AL122" s="20"/>
    </row>
    <row r="123" spans="1:38" ht="19.5" customHeight="1" x14ac:dyDescent="0.15">
      <c r="A123" s="174" t="s">
        <v>221</v>
      </c>
      <c r="B123" s="175"/>
      <c r="C123" s="176"/>
      <c r="D123" s="177"/>
      <c r="E123" s="178"/>
      <c r="F123" s="179"/>
      <c r="G123" s="180">
        <f>G54+G60+G65+G71+G88+G104+G109+G114+G119+G122</f>
        <v>120619.23</v>
      </c>
      <c r="H123" s="178"/>
      <c r="I123" s="179"/>
      <c r="J123" s="180">
        <f>J54+J60+J65+J71+J88+J104+J109+J114+J119+J122</f>
        <v>120619.23</v>
      </c>
      <c r="K123" s="178"/>
      <c r="L123" s="179"/>
      <c r="M123" s="180">
        <f>M54+M60+M65+M71+M88+M104+M109+M114+M119+M122</f>
        <v>591945.3600000001</v>
      </c>
      <c r="N123" s="178"/>
      <c r="O123" s="179"/>
      <c r="P123" s="180">
        <f>P54+P60+P65+P71+P88+P104+P109+P114+P119+P122</f>
        <v>591945.36419999995</v>
      </c>
      <c r="Q123" s="180">
        <f>Q54+Q60+Q65+Q71+Q88+Q104+Q109+Q114+Q119+Q122</f>
        <v>712564.59000000008</v>
      </c>
      <c r="R123" s="180">
        <f>R54+R60+R65+R71+R88+R104+R109+R114+R119+R122</f>
        <v>712564.59419999993</v>
      </c>
      <c r="S123" s="180">
        <f>S54+S60+S65+S71+S88+S104+S109+S114+S119+S122</f>
        <v>-4.2000000023563189E-3</v>
      </c>
      <c r="T123" s="181"/>
      <c r="U123" s="182"/>
      <c r="V123" s="182"/>
      <c r="W123" s="182"/>
      <c r="X123" s="182"/>
      <c r="Y123" s="182"/>
      <c r="Z123" s="182"/>
      <c r="AA123" s="182"/>
      <c r="AB123" s="182"/>
      <c r="AC123" s="182"/>
      <c r="AD123" s="182"/>
      <c r="AE123" s="182"/>
      <c r="AF123" s="182"/>
      <c r="AG123" s="182"/>
      <c r="AH123" s="182"/>
      <c r="AI123" s="182"/>
      <c r="AJ123" s="182"/>
      <c r="AK123" s="182"/>
      <c r="AL123" s="182"/>
    </row>
    <row r="124" spans="1:38" ht="15.75" customHeight="1" x14ac:dyDescent="0.2">
      <c r="A124" s="2"/>
      <c r="B124" s="2"/>
      <c r="C124" s="2"/>
      <c r="D124" s="183"/>
      <c r="E124" s="184"/>
      <c r="F124" s="185"/>
      <c r="G124" s="186"/>
      <c r="H124" s="184"/>
      <c r="I124" s="185"/>
      <c r="J124" s="186"/>
      <c r="K124" s="184"/>
      <c r="L124" s="185"/>
      <c r="M124" s="186"/>
      <c r="N124" s="184"/>
      <c r="O124" s="185"/>
      <c r="P124" s="186"/>
      <c r="Q124" s="186"/>
      <c r="R124" s="186"/>
      <c r="S124" s="186"/>
      <c r="T124" s="187"/>
      <c r="U124" s="15"/>
      <c r="V124" s="15"/>
      <c r="W124" s="15"/>
      <c r="X124" s="15"/>
      <c r="Y124" s="15"/>
      <c r="Z124" s="15"/>
      <c r="AA124" s="15"/>
      <c r="AB124" s="15"/>
      <c r="AC124" s="15"/>
      <c r="AD124" s="15"/>
      <c r="AE124" s="15"/>
      <c r="AF124" s="15"/>
      <c r="AG124" s="15"/>
      <c r="AH124" s="15"/>
      <c r="AI124" s="15"/>
      <c r="AJ124" s="15"/>
      <c r="AK124" s="15"/>
      <c r="AL124" s="15"/>
    </row>
    <row r="125" spans="1:38" ht="32.75" customHeight="1" x14ac:dyDescent="0.2">
      <c r="A125" s="1" t="s">
        <v>222</v>
      </c>
      <c r="B125" s="1"/>
      <c r="C125" s="1"/>
      <c r="D125" s="188"/>
      <c r="E125" s="189"/>
      <c r="F125" s="190"/>
      <c r="G125" s="191">
        <f>G22-G123</f>
        <v>0</v>
      </c>
      <c r="H125" s="189"/>
      <c r="I125" s="190"/>
      <c r="J125" s="191">
        <f>J22-J123</f>
        <v>0</v>
      </c>
      <c r="K125" s="192"/>
      <c r="L125" s="190"/>
      <c r="M125" s="193">
        <f>M22-M123</f>
        <v>0</v>
      </c>
      <c r="N125" s="192"/>
      <c r="O125" s="190"/>
      <c r="P125" s="193">
        <f>P22-P123</f>
        <v>-4.1999999666586518E-3</v>
      </c>
      <c r="Q125" s="194">
        <f>Q22-Q123</f>
        <v>0</v>
      </c>
      <c r="R125" s="194">
        <f>R22-R123</f>
        <v>-4.1999999666586518E-3</v>
      </c>
      <c r="S125" s="194">
        <f>S22-S123</f>
        <v>4.2000000023563189E-3</v>
      </c>
      <c r="T125" s="195"/>
      <c r="U125" s="15"/>
      <c r="V125" s="15"/>
      <c r="W125" s="15"/>
      <c r="X125" s="15"/>
      <c r="Y125" s="15"/>
      <c r="Z125" s="15"/>
      <c r="AA125" s="15"/>
      <c r="AB125" s="15"/>
      <c r="AC125" s="15"/>
      <c r="AD125" s="15"/>
      <c r="AE125" s="15"/>
      <c r="AF125" s="15"/>
      <c r="AG125" s="15"/>
      <c r="AH125" s="15"/>
      <c r="AI125" s="15"/>
      <c r="AJ125" s="15"/>
      <c r="AK125" s="15"/>
      <c r="AL125" s="15"/>
    </row>
    <row r="126" spans="1:38" ht="15.75" customHeight="1" x14ac:dyDescent="0.2">
      <c r="A126" s="196"/>
      <c r="B126" s="197"/>
      <c r="C126" s="196"/>
      <c r="D126" s="196"/>
      <c r="E126" s="65"/>
      <c r="F126" s="196"/>
      <c r="G126" s="196"/>
      <c r="H126" s="65"/>
      <c r="I126" s="196"/>
      <c r="J126" s="196"/>
      <c r="K126" s="65"/>
      <c r="L126" s="196"/>
      <c r="M126" s="196"/>
      <c r="N126" s="65"/>
      <c r="O126" s="196"/>
      <c r="P126" s="196"/>
      <c r="Q126" s="196"/>
      <c r="R126" s="196"/>
      <c r="S126" s="196"/>
      <c r="T126" s="196"/>
      <c r="U126" s="15"/>
      <c r="V126" s="15"/>
      <c r="W126" s="15"/>
      <c r="X126" s="15"/>
      <c r="Y126" s="15"/>
      <c r="Z126" s="15"/>
      <c r="AA126" s="15"/>
      <c r="AB126" s="15"/>
      <c r="AC126" s="15"/>
      <c r="AD126" s="15"/>
      <c r="AE126" s="15"/>
      <c r="AF126" s="15"/>
      <c r="AG126" s="15"/>
      <c r="AH126" s="15"/>
      <c r="AI126" s="15"/>
      <c r="AJ126" s="15"/>
      <c r="AK126" s="15"/>
      <c r="AL126" s="15"/>
    </row>
    <row r="127" spans="1:38" ht="15.75" customHeight="1" x14ac:dyDescent="0.2">
      <c r="A127" s="196"/>
      <c r="B127" s="197"/>
      <c r="C127" s="196"/>
      <c r="D127" s="196"/>
      <c r="E127" s="65"/>
      <c r="F127" s="196"/>
      <c r="G127" s="196"/>
      <c r="H127" s="65"/>
      <c r="I127" s="196"/>
      <c r="J127" s="196"/>
      <c r="K127" s="65"/>
      <c r="L127" s="196"/>
      <c r="M127" s="196"/>
      <c r="N127" s="65"/>
      <c r="O127" s="196"/>
      <c r="P127" s="196"/>
      <c r="Q127" s="196"/>
      <c r="R127" s="196"/>
      <c r="S127" s="196"/>
      <c r="T127" s="196"/>
      <c r="U127" s="15"/>
      <c r="V127" s="15"/>
      <c r="W127" s="15"/>
      <c r="X127" s="15"/>
      <c r="Y127" s="15"/>
      <c r="Z127" s="15"/>
      <c r="AA127" s="15"/>
      <c r="AB127" s="15"/>
      <c r="AC127" s="15"/>
      <c r="AD127" s="15"/>
      <c r="AE127" s="15"/>
      <c r="AF127" s="15"/>
      <c r="AG127" s="15"/>
      <c r="AH127" s="15"/>
      <c r="AI127" s="15"/>
      <c r="AJ127" s="15"/>
      <c r="AK127" s="15"/>
      <c r="AL127" s="15"/>
    </row>
    <row r="128" spans="1:38" ht="15.75" customHeight="1" x14ac:dyDescent="0.2">
      <c r="A128" s="196" t="s">
        <v>223</v>
      </c>
      <c r="B128" s="197"/>
      <c r="C128" s="198" t="s">
        <v>224</v>
      </c>
      <c r="D128" s="196"/>
      <c r="E128" s="199"/>
      <c r="F128" s="198"/>
      <c r="G128" s="196"/>
      <c r="H128" s="233" t="s">
        <v>446</v>
      </c>
      <c r="I128" s="233"/>
      <c r="J128" s="233"/>
      <c r="K128" s="233"/>
      <c r="L128" s="196"/>
      <c r="M128" s="196"/>
      <c r="N128" s="65"/>
      <c r="O128" s="196"/>
      <c r="P128" s="196"/>
      <c r="Q128" s="196"/>
      <c r="R128" s="196"/>
      <c r="S128" s="196"/>
      <c r="T128" s="196"/>
      <c r="U128" s="15"/>
      <c r="V128" s="15"/>
      <c r="W128" s="15"/>
      <c r="X128" s="15"/>
      <c r="Y128" s="15"/>
      <c r="Z128" s="15"/>
      <c r="AA128" s="15"/>
      <c r="AB128" s="15"/>
      <c r="AC128" s="15"/>
      <c r="AD128" s="15"/>
      <c r="AE128" s="15"/>
      <c r="AF128" s="15"/>
      <c r="AG128" s="15"/>
      <c r="AH128" s="15"/>
      <c r="AI128" s="15"/>
      <c r="AJ128" s="15"/>
      <c r="AK128" s="15"/>
      <c r="AL128" s="15"/>
    </row>
    <row r="129" spans="1:38" ht="15.75" customHeight="1" x14ac:dyDescent="0.2">
      <c r="A129" s="15"/>
      <c r="B129" s="15"/>
      <c r="C129" s="200" t="s">
        <v>225</v>
      </c>
      <c r="D129" s="196"/>
      <c r="E129" s="234" t="s">
        <v>226</v>
      </c>
      <c r="F129" s="234"/>
      <c r="G129" s="196"/>
      <c r="H129" s="65"/>
      <c r="I129" s="201" t="s">
        <v>227</v>
      </c>
      <c r="J129" s="196"/>
      <c r="K129" s="65"/>
      <c r="L129" s="201"/>
      <c r="M129" s="196"/>
      <c r="N129" s="65"/>
      <c r="O129" s="201"/>
      <c r="P129" s="196"/>
      <c r="Q129" s="196"/>
      <c r="R129" s="196"/>
      <c r="S129" s="196"/>
      <c r="T129" s="196"/>
      <c r="U129" s="15"/>
      <c r="V129" s="15"/>
      <c r="W129" s="15"/>
      <c r="X129" s="15"/>
      <c r="Y129" s="15"/>
      <c r="Z129" s="15"/>
      <c r="AA129" s="15"/>
      <c r="AB129" s="15"/>
      <c r="AC129" s="15"/>
      <c r="AD129" s="15"/>
      <c r="AE129" s="15"/>
      <c r="AF129" s="15"/>
      <c r="AG129" s="15"/>
      <c r="AH129" s="15"/>
      <c r="AI129" s="15"/>
      <c r="AJ129" s="15"/>
      <c r="AK129" s="15"/>
      <c r="AL129" s="15"/>
    </row>
  </sheetData>
  <autoFilter ref="A19:T19" xr:uid="{00000000-0009-0000-0000-000000000000}"/>
  <mergeCells count="26">
    <mergeCell ref="A125:C125"/>
    <mergeCell ref="H128:K128"/>
    <mergeCell ref="E129:F129"/>
    <mergeCell ref="E116:G118"/>
    <mergeCell ref="H116:J118"/>
    <mergeCell ref="E121:G121"/>
    <mergeCell ref="H121:J121"/>
    <mergeCell ref="A124:C124"/>
    <mergeCell ref="A23:C23"/>
    <mergeCell ref="E45:G49"/>
    <mergeCell ref="H45:J49"/>
    <mergeCell ref="E51:G53"/>
    <mergeCell ref="H51:J53"/>
    <mergeCell ref="A12:T12"/>
    <mergeCell ref="A13:T13"/>
    <mergeCell ref="A15:T15"/>
    <mergeCell ref="A17:A18"/>
    <mergeCell ref="B17:B18"/>
    <mergeCell ref="C17:C18"/>
    <mergeCell ref="D17:D18"/>
    <mergeCell ref="E17:G17"/>
    <mergeCell ref="H17:J17"/>
    <mergeCell ref="K17:M17"/>
    <mergeCell ref="N17:P17"/>
    <mergeCell ref="Q17:S17"/>
    <mergeCell ref="T17:T18"/>
  </mergeCells>
  <printOptions horizontalCentered="1"/>
  <pageMargins left="0.35416666666666702" right="0.35416666666666702" top="0.38611111111111102" bottom="0.38611111111111102" header="0.51180555555555496" footer="0.51180555555555496"/>
  <pageSetup paperSize="0" scale="0" firstPageNumber="0" fitToHeight="5"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93"/>
  <sheetViews>
    <sheetView topLeftCell="B1" zoomScaleNormal="100" workbookViewId="0">
      <selection activeCell="F17" sqref="F17"/>
    </sheetView>
  </sheetViews>
  <sheetFormatPr baseColWidth="10" defaultColWidth="8.83203125" defaultRowHeight="14" x14ac:dyDescent="0.15"/>
  <cols>
    <col min="1" max="1" width="0" hidden="1"/>
    <col min="2" max="2" width="12.1640625"/>
    <col min="3" max="3" width="33.5"/>
    <col min="4" max="4" width="15.6640625"/>
    <col min="5" max="5" width="19.6640625"/>
    <col min="6" max="6" width="15.6640625"/>
    <col min="7" max="7" width="18.5"/>
    <col min="8" max="8" width="21.33203125"/>
    <col min="9" max="9" width="15.6640625"/>
    <col min="10" max="10" width="16.1640625"/>
    <col min="11" max="15" width="6.6640625"/>
    <col min="16" max="16" width="35.83203125"/>
    <col min="17" max="26" width="6.6640625"/>
    <col min="27" max="1025" width="12.6640625"/>
  </cols>
  <sheetData>
    <row r="1" spans="1:26" ht="15" customHeight="1" x14ac:dyDescent="0.2">
      <c r="A1" s="202"/>
      <c r="B1" s="202"/>
      <c r="C1" s="202"/>
      <c r="D1" s="203"/>
      <c r="E1" s="202"/>
      <c r="F1" s="203"/>
      <c r="G1" s="202"/>
      <c r="H1" s="202"/>
      <c r="I1" s="204"/>
      <c r="J1" s="205" t="s">
        <v>228</v>
      </c>
      <c r="K1" s="204"/>
      <c r="L1" s="204"/>
      <c r="M1" s="204"/>
      <c r="N1" s="204"/>
      <c r="O1" s="204"/>
      <c r="P1" s="204"/>
      <c r="Q1" s="204"/>
      <c r="R1" s="204"/>
      <c r="S1" s="204"/>
      <c r="T1" s="204"/>
      <c r="U1" s="204"/>
      <c r="V1" s="204"/>
      <c r="W1" s="204"/>
      <c r="X1" s="204"/>
      <c r="Y1" s="204"/>
      <c r="Z1" s="204"/>
    </row>
    <row r="2" spans="1:26" ht="15" customHeight="1" x14ac:dyDescent="0.2">
      <c r="A2" s="202"/>
      <c r="B2" s="202"/>
      <c r="C2" s="202"/>
      <c r="D2" s="203"/>
      <c r="E2" s="202"/>
      <c r="F2" s="203"/>
      <c r="G2" s="202"/>
      <c r="H2" s="235" t="s">
        <v>229</v>
      </c>
      <c r="I2" s="235"/>
      <c r="J2" s="235"/>
      <c r="K2" s="204"/>
      <c r="L2" s="204"/>
      <c r="M2" s="204"/>
      <c r="N2" s="204"/>
      <c r="O2" s="204"/>
      <c r="P2" s="204"/>
      <c r="Q2" s="204"/>
      <c r="R2" s="204"/>
      <c r="S2" s="204"/>
      <c r="T2" s="204"/>
      <c r="U2" s="204"/>
      <c r="V2" s="204"/>
      <c r="W2" s="204"/>
      <c r="X2" s="204"/>
      <c r="Y2" s="204"/>
      <c r="Z2" s="204"/>
    </row>
    <row r="3" spans="1:26" ht="15" customHeight="1" x14ac:dyDescent="0.2">
      <c r="A3" s="202"/>
      <c r="B3" s="202"/>
      <c r="C3" s="202"/>
      <c r="D3" s="203"/>
      <c r="E3" s="202"/>
      <c r="F3" s="203"/>
      <c r="G3" s="202"/>
      <c r="H3" s="235" t="s">
        <v>230</v>
      </c>
      <c r="I3" s="235"/>
      <c r="J3" s="235"/>
      <c r="K3" s="204"/>
      <c r="L3" s="204"/>
      <c r="M3" s="204"/>
      <c r="N3" s="204"/>
      <c r="O3" s="204"/>
      <c r="P3" s="204"/>
      <c r="Q3" s="204"/>
      <c r="R3" s="204"/>
      <c r="S3" s="204"/>
      <c r="T3" s="204"/>
      <c r="U3" s="204"/>
      <c r="V3" s="204"/>
      <c r="W3" s="204"/>
      <c r="X3" s="204"/>
      <c r="Y3" s="204"/>
      <c r="Z3" s="204"/>
    </row>
    <row r="4" spans="1:26" ht="14.25" customHeight="1" x14ac:dyDescent="0.15">
      <c r="A4" s="202"/>
      <c r="B4" s="202"/>
      <c r="C4" s="202"/>
      <c r="D4" s="203"/>
      <c r="E4" s="202"/>
      <c r="F4" s="203"/>
      <c r="G4" s="202"/>
      <c r="H4" s="202"/>
      <c r="I4" s="204"/>
      <c r="J4" s="204"/>
      <c r="K4" s="204"/>
      <c r="L4" s="204"/>
      <c r="M4" s="204"/>
      <c r="N4" s="204"/>
      <c r="O4" s="204"/>
      <c r="P4" s="204"/>
      <c r="Q4" s="204"/>
      <c r="R4" s="204"/>
      <c r="S4" s="204"/>
      <c r="T4" s="204"/>
      <c r="U4" s="204"/>
      <c r="V4" s="204"/>
      <c r="W4" s="204"/>
      <c r="X4" s="204"/>
      <c r="Y4" s="204"/>
      <c r="Z4" s="204"/>
    </row>
    <row r="5" spans="1:26" ht="21" customHeight="1" x14ac:dyDescent="0.25">
      <c r="A5" s="202"/>
      <c r="B5" s="236" t="s">
        <v>231</v>
      </c>
      <c r="C5" s="236"/>
      <c r="D5" s="236"/>
      <c r="E5" s="236"/>
      <c r="F5" s="236"/>
      <c r="G5" s="236"/>
      <c r="H5" s="236"/>
      <c r="I5" s="236"/>
      <c r="J5" s="236"/>
      <c r="K5" s="204"/>
      <c r="L5" s="204"/>
      <c r="M5" s="204"/>
      <c r="N5" s="204"/>
      <c r="O5" s="204"/>
      <c r="P5" s="204"/>
      <c r="Q5" s="204"/>
      <c r="R5" s="204"/>
      <c r="S5" s="204"/>
      <c r="T5" s="204"/>
      <c r="U5" s="204"/>
      <c r="V5" s="204"/>
      <c r="W5" s="204"/>
      <c r="X5" s="204"/>
      <c r="Y5" s="204"/>
      <c r="Z5" s="204"/>
    </row>
    <row r="6" spans="1:26" ht="21" customHeight="1" x14ac:dyDescent="0.25">
      <c r="A6" s="202"/>
      <c r="B6" s="236" t="s">
        <v>232</v>
      </c>
      <c r="C6" s="236"/>
      <c r="D6" s="236"/>
      <c r="E6" s="236"/>
      <c r="F6" s="236"/>
      <c r="G6" s="236"/>
      <c r="H6" s="236"/>
      <c r="I6" s="236"/>
      <c r="J6" s="236"/>
      <c r="K6" s="204"/>
      <c r="L6" s="204"/>
      <c r="M6" s="204"/>
      <c r="N6" s="204"/>
      <c r="O6" s="204"/>
      <c r="P6" s="204"/>
      <c r="Q6" s="204"/>
      <c r="R6" s="204"/>
      <c r="S6" s="204"/>
      <c r="T6" s="204"/>
      <c r="U6" s="204"/>
      <c r="V6" s="204"/>
      <c r="W6" s="204"/>
      <c r="X6" s="204"/>
      <c r="Y6" s="204"/>
      <c r="Z6" s="204"/>
    </row>
    <row r="7" spans="1:26" ht="21" customHeight="1" x14ac:dyDescent="0.25">
      <c r="A7" s="202"/>
      <c r="B7" s="237" t="s">
        <v>233</v>
      </c>
      <c r="C7" s="237"/>
      <c r="D7" s="237"/>
      <c r="E7" s="237"/>
      <c r="F7" s="237"/>
      <c r="G7" s="237"/>
      <c r="H7" s="237"/>
      <c r="I7" s="237"/>
      <c r="J7" s="237"/>
      <c r="K7" s="204"/>
      <c r="L7" s="204"/>
      <c r="M7" s="204"/>
      <c r="N7" s="204"/>
      <c r="O7" s="204"/>
      <c r="P7" s="204"/>
      <c r="Q7" s="204"/>
      <c r="R7" s="204"/>
      <c r="S7" s="204"/>
      <c r="T7" s="204"/>
      <c r="U7" s="204"/>
      <c r="V7" s="204"/>
      <c r="W7" s="204"/>
      <c r="X7" s="204"/>
      <c r="Y7" s="204"/>
      <c r="Z7" s="204"/>
    </row>
    <row r="8" spans="1:26" ht="21" customHeight="1" x14ac:dyDescent="0.25">
      <c r="A8" s="202"/>
      <c r="B8" s="236" t="s">
        <v>234</v>
      </c>
      <c r="C8" s="236"/>
      <c r="D8" s="236"/>
      <c r="E8" s="236"/>
      <c r="F8" s="236"/>
      <c r="G8" s="236"/>
      <c r="H8" s="236"/>
      <c r="I8" s="236"/>
      <c r="J8" s="236"/>
      <c r="K8" s="204"/>
      <c r="L8" s="204"/>
      <c r="M8" s="204"/>
      <c r="N8" s="204"/>
      <c r="O8" s="204"/>
      <c r="P8" s="204"/>
      <c r="Q8" s="204"/>
      <c r="R8" s="204"/>
      <c r="S8" s="204"/>
      <c r="T8" s="204"/>
      <c r="U8" s="204"/>
      <c r="V8" s="204"/>
      <c r="W8" s="204"/>
      <c r="X8" s="204"/>
      <c r="Y8" s="204"/>
      <c r="Z8" s="204"/>
    </row>
    <row r="9" spans="1:26" ht="14.25" customHeight="1" x14ac:dyDescent="0.15">
      <c r="A9" s="202"/>
      <c r="B9" s="202"/>
      <c r="C9" s="202"/>
      <c r="D9" s="203"/>
      <c r="E9" s="202"/>
      <c r="F9" s="203"/>
      <c r="G9" s="202"/>
      <c r="H9" s="202"/>
      <c r="I9" s="204"/>
      <c r="J9" s="204"/>
      <c r="K9" s="204"/>
      <c r="L9" s="204"/>
      <c r="M9" s="204"/>
      <c r="N9" s="204"/>
      <c r="O9" s="204"/>
      <c r="P9" s="204"/>
      <c r="Q9" s="204"/>
      <c r="R9" s="204"/>
      <c r="S9" s="204"/>
      <c r="T9" s="204"/>
      <c r="U9" s="204"/>
      <c r="V9" s="204"/>
      <c r="W9" s="204"/>
      <c r="X9" s="204"/>
      <c r="Y9" s="204"/>
      <c r="Z9" s="204"/>
    </row>
    <row r="10" spans="1:26" ht="44.25" customHeight="1" x14ac:dyDescent="0.15">
      <c r="A10" s="206"/>
      <c r="B10" s="238" t="s">
        <v>235</v>
      </c>
      <c r="C10" s="238"/>
      <c r="D10" s="238"/>
      <c r="E10" s="239" t="s">
        <v>236</v>
      </c>
      <c r="F10" s="239"/>
      <c r="G10" s="239"/>
      <c r="H10" s="239"/>
      <c r="I10" s="239"/>
      <c r="J10" s="239"/>
      <c r="K10" s="206"/>
      <c r="L10" s="206"/>
      <c r="M10" s="206"/>
      <c r="N10" s="206"/>
      <c r="O10" s="206"/>
      <c r="P10" s="206"/>
      <c r="Q10" s="206"/>
      <c r="R10" s="206"/>
      <c r="S10" s="206"/>
      <c r="T10" s="206"/>
      <c r="U10" s="206"/>
      <c r="V10" s="206"/>
      <c r="W10" s="206"/>
      <c r="X10" s="206"/>
      <c r="Y10" s="206"/>
      <c r="Z10" s="206"/>
    </row>
    <row r="11" spans="1:26" ht="61.5" customHeight="1" x14ac:dyDescent="0.15">
      <c r="A11" s="207" t="s">
        <v>237</v>
      </c>
      <c r="B11" s="207" t="s">
        <v>238</v>
      </c>
      <c r="C11" s="207" t="s">
        <v>7</v>
      </c>
      <c r="D11" s="208" t="s">
        <v>239</v>
      </c>
      <c r="E11" s="207" t="s">
        <v>240</v>
      </c>
      <c r="F11" s="208" t="s">
        <v>239</v>
      </c>
      <c r="G11" s="207" t="s">
        <v>241</v>
      </c>
      <c r="H11" s="207" t="s">
        <v>242</v>
      </c>
      <c r="I11" s="207" t="s">
        <v>243</v>
      </c>
      <c r="J11" s="207" t="s">
        <v>244</v>
      </c>
      <c r="K11" s="206"/>
      <c r="L11" s="206"/>
      <c r="M11" s="206"/>
      <c r="N11" s="206"/>
      <c r="O11" s="206"/>
      <c r="P11" s="206"/>
      <c r="Q11" s="206"/>
      <c r="R11" s="206"/>
      <c r="S11" s="206"/>
      <c r="T11" s="206"/>
      <c r="U11" s="206"/>
      <c r="V11" s="206"/>
      <c r="W11" s="206"/>
      <c r="X11" s="206"/>
      <c r="Y11" s="206"/>
      <c r="Z11" s="206"/>
    </row>
    <row r="12" spans="1:26" ht="71.5" customHeight="1" x14ac:dyDescent="0.15">
      <c r="A12" s="209"/>
      <c r="B12" s="210" t="s">
        <v>40</v>
      </c>
      <c r="C12" s="94" t="s">
        <v>245</v>
      </c>
      <c r="D12" s="97">
        <v>3802.01</v>
      </c>
      <c r="E12" s="211"/>
      <c r="F12" s="97">
        <v>3802.01</v>
      </c>
      <c r="G12" s="212" t="s">
        <v>246</v>
      </c>
      <c r="H12" s="211" t="s">
        <v>247</v>
      </c>
      <c r="I12" s="97">
        <v>3802.01</v>
      </c>
      <c r="J12" s="213" t="s">
        <v>248</v>
      </c>
      <c r="K12" s="204"/>
      <c r="L12" s="204"/>
      <c r="M12" s="204"/>
      <c r="N12" s="204"/>
      <c r="O12" s="204"/>
      <c r="P12" s="204"/>
      <c r="Q12" s="204"/>
      <c r="R12" s="204"/>
      <c r="S12" s="204"/>
      <c r="T12" s="204"/>
      <c r="U12" s="204"/>
      <c r="V12" s="204"/>
      <c r="W12" s="204"/>
      <c r="X12" s="204"/>
      <c r="Y12" s="204"/>
      <c r="Z12" s="204"/>
    </row>
    <row r="13" spans="1:26" ht="70" customHeight="1" x14ac:dyDescent="0.15">
      <c r="A13" s="209"/>
      <c r="B13" s="210" t="s">
        <v>40</v>
      </c>
      <c r="C13" s="94" t="s">
        <v>249</v>
      </c>
      <c r="D13" s="97">
        <v>3802.01</v>
      </c>
      <c r="E13" s="213"/>
      <c r="F13" s="97">
        <v>3802.01</v>
      </c>
      <c r="G13" s="212" t="s">
        <v>250</v>
      </c>
      <c r="H13" s="211" t="s">
        <v>251</v>
      </c>
      <c r="I13" s="97">
        <v>3802.01</v>
      </c>
      <c r="J13" s="213" t="s">
        <v>248</v>
      </c>
      <c r="K13" s="204"/>
      <c r="L13" s="204"/>
      <c r="M13" s="204"/>
      <c r="N13" s="204"/>
      <c r="O13" s="204"/>
      <c r="P13" s="204"/>
      <c r="Q13" s="204"/>
      <c r="R13" s="204"/>
      <c r="S13" s="204"/>
      <c r="T13" s="204"/>
      <c r="U13" s="204"/>
      <c r="V13" s="204"/>
      <c r="W13" s="204"/>
      <c r="X13" s="204"/>
      <c r="Y13" s="204"/>
      <c r="Z13" s="204"/>
    </row>
    <row r="14" spans="1:26" ht="68" customHeight="1" x14ac:dyDescent="0.15">
      <c r="A14" s="209"/>
      <c r="B14" s="214" t="s">
        <v>43</v>
      </c>
      <c r="C14" s="94" t="s">
        <v>252</v>
      </c>
      <c r="D14" s="97">
        <v>3052.41</v>
      </c>
      <c r="E14" s="213"/>
      <c r="F14" s="97">
        <v>3052.41</v>
      </c>
      <c r="G14" s="212" t="s">
        <v>253</v>
      </c>
      <c r="H14" s="211" t="s">
        <v>254</v>
      </c>
      <c r="I14" s="97">
        <v>3052.41</v>
      </c>
      <c r="J14" s="213" t="s">
        <v>248</v>
      </c>
      <c r="K14" s="204"/>
      <c r="L14" s="204"/>
      <c r="M14" s="204"/>
      <c r="N14" s="204"/>
      <c r="O14" s="204"/>
      <c r="P14" s="204"/>
      <c r="Q14" s="204"/>
      <c r="R14" s="204"/>
      <c r="S14" s="204"/>
      <c r="T14" s="204"/>
      <c r="U14" s="204"/>
      <c r="V14" s="204"/>
      <c r="W14" s="204"/>
      <c r="X14" s="204"/>
      <c r="Y14" s="204"/>
      <c r="Z14" s="204"/>
    </row>
    <row r="15" spans="1:26" ht="26" customHeight="1" x14ac:dyDescent="0.15">
      <c r="A15" s="209"/>
      <c r="B15" s="214" t="s">
        <v>45</v>
      </c>
      <c r="C15" s="94" t="s">
        <v>255</v>
      </c>
      <c r="D15" s="97">
        <v>3802.02</v>
      </c>
      <c r="E15" s="213"/>
      <c r="F15" s="97">
        <v>3802.02</v>
      </c>
      <c r="G15" s="240" t="s">
        <v>256</v>
      </c>
      <c r="H15" s="241" t="s">
        <v>257</v>
      </c>
      <c r="I15" s="97">
        <v>3802.02</v>
      </c>
      <c r="J15" s="241" t="s">
        <v>258</v>
      </c>
      <c r="K15" s="204"/>
      <c r="L15" s="204"/>
      <c r="M15" s="204"/>
      <c r="N15" s="204"/>
      <c r="O15" s="204"/>
      <c r="P15" s="204"/>
      <c r="Q15" s="204"/>
      <c r="R15" s="204"/>
      <c r="S15" s="204"/>
      <c r="T15" s="204"/>
      <c r="U15" s="204"/>
      <c r="V15" s="204"/>
      <c r="W15" s="204"/>
      <c r="X15" s="204"/>
      <c r="Y15" s="204"/>
      <c r="Z15" s="204"/>
    </row>
    <row r="16" spans="1:26" ht="30.5" customHeight="1" x14ac:dyDescent="0.15">
      <c r="A16" s="209"/>
      <c r="B16" s="215" t="s">
        <v>53</v>
      </c>
      <c r="C16" s="102" t="s">
        <v>259</v>
      </c>
      <c r="D16" s="108">
        <v>2100</v>
      </c>
      <c r="E16" s="213"/>
      <c r="F16" s="108">
        <v>2100</v>
      </c>
      <c r="G16" s="240"/>
      <c r="H16" s="240"/>
      <c r="I16" s="108">
        <v>2100</v>
      </c>
      <c r="J16" s="241"/>
      <c r="K16" s="204"/>
      <c r="L16" s="204"/>
      <c r="M16" s="204"/>
      <c r="N16" s="204"/>
      <c r="O16" s="204"/>
      <c r="P16" s="204"/>
      <c r="Q16" s="204"/>
      <c r="R16" s="204"/>
      <c r="S16" s="204"/>
      <c r="T16" s="204"/>
      <c r="U16" s="204"/>
      <c r="V16" s="204"/>
      <c r="W16" s="204"/>
      <c r="X16" s="204"/>
      <c r="Y16" s="204"/>
      <c r="Z16" s="204"/>
    </row>
    <row r="17" spans="1:26" ht="25.25" customHeight="1" x14ac:dyDescent="0.15">
      <c r="A17" s="209"/>
      <c r="B17" s="215" t="s">
        <v>61</v>
      </c>
      <c r="C17" s="102" t="s">
        <v>260</v>
      </c>
      <c r="D17" s="108">
        <v>2100</v>
      </c>
      <c r="E17" s="213"/>
      <c r="F17" s="108">
        <v>2100</v>
      </c>
      <c r="G17" s="240"/>
      <c r="H17" s="240"/>
      <c r="I17" s="108">
        <v>2100</v>
      </c>
      <c r="J17" s="241"/>
      <c r="K17" s="204"/>
      <c r="L17" s="204"/>
      <c r="M17" s="204"/>
      <c r="N17" s="204"/>
      <c r="O17" s="204"/>
      <c r="P17" s="204"/>
      <c r="Q17" s="204"/>
      <c r="R17" s="204"/>
      <c r="S17" s="204"/>
      <c r="T17" s="204"/>
      <c r="U17" s="204"/>
      <c r="V17" s="204"/>
      <c r="W17" s="204"/>
      <c r="X17" s="204"/>
      <c r="Y17" s="204"/>
      <c r="Z17" s="204"/>
    </row>
    <row r="18" spans="1:26" ht="25.25" customHeight="1" x14ac:dyDescent="0.15">
      <c r="A18" s="209"/>
      <c r="B18" s="210" t="s">
        <v>106</v>
      </c>
      <c r="C18" s="213" t="s">
        <v>261</v>
      </c>
      <c r="D18" s="216">
        <v>56400</v>
      </c>
      <c r="E18" s="242" t="s">
        <v>262</v>
      </c>
      <c r="F18" s="216">
        <v>56400</v>
      </c>
      <c r="G18" s="242" t="s">
        <v>263</v>
      </c>
      <c r="H18" s="213" t="s">
        <v>264</v>
      </c>
      <c r="I18" s="216">
        <v>56400</v>
      </c>
      <c r="J18" s="213"/>
      <c r="K18" s="204"/>
      <c r="L18" s="204"/>
      <c r="M18" s="204"/>
      <c r="N18" s="204"/>
      <c r="O18" s="204"/>
      <c r="P18" s="204"/>
      <c r="Q18" s="204"/>
      <c r="R18" s="204"/>
      <c r="S18" s="204"/>
      <c r="T18" s="204"/>
      <c r="U18" s="204"/>
      <c r="V18" s="204"/>
      <c r="W18" s="204"/>
      <c r="X18" s="204"/>
      <c r="Y18" s="204"/>
      <c r="Z18" s="204"/>
    </row>
    <row r="19" spans="1:26" ht="25.25" customHeight="1" x14ac:dyDescent="0.15">
      <c r="A19" s="209"/>
      <c r="B19" s="210" t="s">
        <v>108</v>
      </c>
      <c r="C19" s="213" t="s">
        <v>265</v>
      </c>
      <c r="D19" s="216">
        <v>13760</v>
      </c>
      <c r="E19" s="242"/>
      <c r="F19" s="216">
        <v>13760</v>
      </c>
      <c r="G19" s="242"/>
      <c r="H19" s="213" t="s">
        <v>266</v>
      </c>
      <c r="I19" s="216">
        <v>13760</v>
      </c>
      <c r="J19" s="213" t="s">
        <v>267</v>
      </c>
      <c r="K19" s="204"/>
      <c r="L19" s="204"/>
      <c r="M19" s="204"/>
      <c r="N19" s="204"/>
      <c r="O19" s="204"/>
      <c r="P19" s="204"/>
      <c r="Q19" s="204"/>
      <c r="R19" s="204"/>
      <c r="S19" s="204"/>
      <c r="T19" s="204"/>
      <c r="U19" s="204"/>
      <c r="V19" s="204"/>
      <c r="W19" s="204"/>
      <c r="X19" s="204"/>
      <c r="Y19" s="204"/>
      <c r="Z19" s="204"/>
    </row>
    <row r="20" spans="1:26" ht="25.25" customHeight="1" x14ac:dyDescent="0.15">
      <c r="A20" s="209"/>
      <c r="B20" s="210" t="s">
        <v>151</v>
      </c>
      <c r="C20" s="213" t="s">
        <v>152</v>
      </c>
      <c r="D20" s="216">
        <v>3934.5</v>
      </c>
      <c r="E20" s="242" t="s">
        <v>268</v>
      </c>
      <c r="F20" s="243">
        <v>31234.5</v>
      </c>
      <c r="G20" s="242" t="s">
        <v>269</v>
      </c>
      <c r="H20" s="242" t="s">
        <v>270</v>
      </c>
      <c r="I20" s="243">
        <v>31234.5</v>
      </c>
      <c r="J20" s="242" t="s">
        <v>271</v>
      </c>
      <c r="K20" s="204"/>
      <c r="L20" s="204"/>
      <c r="M20" s="204"/>
      <c r="N20" s="204"/>
      <c r="O20" s="204"/>
      <c r="P20" s="204"/>
      <c r="Q20" s="204"/>
      <c r="R20" s="204"/>
      <c r="S20" s="204"/>
      <c r="T20" s="204"/>
      <c r="U20" s="204"/>
      <c r="V20" s="204"/>
      <c r="W20" s="204"/>
      <c r="X20" s="204"/>
      <c r="Y20" s="204"/>
      <c r="Z20" s="204"/>
    </row>
    <row r="21" spans="1:26" ht="25.25" customHeight="1" x14ac:dyDescent="0.15">
      <c r="A21" s="209"/>
      <c r="B21" s="210" t="s">
        <v>153</v>
      </c>
      <c r="C21" s="213" t="s">
        <v>154</v>
      </c>
      <c r="D21" s="216">
        <v>15600</v>
      </c>
      <c r="E21" s="242"/>
      <c r="F21" s="243"/>
      <c r="G21" s="242"/>
      <c r="H21" s="242"/>
      <c r="I21" s="243"/>
      <c r="J21" s="242"/>
      <c r="K21" s="204"/>
      <c r="L21" s="204"/>
      <c r="M21" s="204"/>
      <c r="N21" s="204"/>
      <c r="O21" s="204"/>
      <c r="P21" s="204"/>
      <c r="Q21" s="204"/>
      <c r="R21" s="204"/>
      <c r="S21" s="204"/>
      <c r="T21" s="204"/>
      <c r="U21" s="204"/>
      <c r="V21" s="204"/>
      <c r="W21" s="204"/>
      <c r="X21" s="204"/>
      <c r="Y21" s="204"/>
      <c r="Z21" s="204"/>
    </row>
    <row r="22" spans="1:26" ht="25.25" customHeight="1" x14ac:dyDescent="0.15">
      <c r="A22" s="209"/>
      <c r="B22" s="210" t="s">
        <v>155</v>
      </c>
      <c r="C22" s="213" t="s">
        <v>156</v>
      </c>
      <c r="D22" s="216">
        <v>11700</v>
      </c>
      <c r="E22" s="242"/>
      <c r="F22" s="243"/>
      <c r="G22" s="242"/>
      <c r="H22" s="242"/>
      <c r="I22" s="243"/>
      <c r="J22" s="242"/>
      <c r="K22" s="204"/>
      <c r="L22" s="204"/>
      <c r="M22" s="204"/>
      <c r="N22" s="204"/>
      <c r="O22" s="204"/>
      <c r="P22" s="204"/>
      <c r="Q22" s="204"/>
      <c r="R22" s="204"/>
      <c r="S22" s="204"/>
      <c r="T22" s="204"/>
      <c r="U22" s="204"/>
      <c r="V22" s="204"/>
      <c r="W22" s="204"/>
      <c r="X22" s="204"/>
      <c r="Y22" s="204"/>
      <c r="Z22" s="204"/>
    </row>
    <row r="23" spans="1:26" ht="25.25" customHeight="1" x14ac:dyDescent="0.15">
      <c r="A23" s="209"/>
      <c r="B23" s="210" t="s">
        <v>181</v>
      </c>
      <c r="C23" s="213" t="s">
        <v>182</v>
      </c>
      <c r="D23" s="216">
        <v>566.28</v>
      </c>
      <c r="E23" s="213" t="s">
        <v>272</v>
      </c>
      <c r="F23" s="216">
        <v>566.28</v>
      </c>
      <c r="G23" s="213" t="s">
        <v>273</v>
      </c>
      <c r="H23" s="213" t="s">
        <v>274</v>
      </c>
      <c r="I23" s="216">
        <v>566.28</v>
      </c>
      <c r="J23" s="213" t="s">
        <v>275</v>
      </c>
      <c r="K23" s="204"/>
      <c r="L23" s="204"/>
      <c r="M23" s="204"/>
      <c r="N23" s="204"/>
      <c r="O23" s="204"/>
      <c r="P23" s="204"/>
      <c r="Q23" s="204"/>
      <c r="R23" s="204"/>
      <c r="S23" s="204"/>
      <c r="T23" s="204"/>
      <c r="U23" s="204"/>
      <c r="V23" s="204"/>
      <c r="W23" s="204"/>
      <c r="X23" s="204"/>
      <c r="Y23" s="204"/>
      <c r="Z23" s="204"/>
    </row>
    <row r="24" spans="1:26" ht="25.25" customHeight="1" x14ac:dyDescent="0.2">
      <c r="A24" s="209"/>
      <c r="B24" s="244" t="s">
        <v>276</v>
      </c>
      <c r="C24" s="244"/>
      <c r="D24" s="217">
        <f>SUM(D12:D23)</f>
        <v>120619.23</v>
      </c>
      <c r="E24" s="218"/>
      <c r="F24" s="217">
        <f>SUM(F12:F23)</f>
        <v>120619.23</v>
      </c>
      <c r="G24" s="218"/>
      <c r="H24" s="218"/>
      <c r="I24" s="217">
        <f>SUM(I12:I23)</f>
        <v>120619.23</v>
      </c>
      <c r="J24" s="218"/>
      <c r="K24" s="219"/>
      <c r="L24" s="219"/>
      <c r="M24" s="204"/>
      <c r="N24" s="204"/>
      <c r="O24" s="204"/>
      <c r="P24" s="204"/>
      <c r="Q24" s="204"/>
      <c r="R24" s="204"/>
      <c r="S24" s="204"/>
      <c r="T24" s="204"/>
      <c r="U24" s="204"/>
      <c r="V24" s="204"/>
      <c r="W24" s="204"/>
      <c r="X24" s="204"/>
      <c r="Y24" s="204"/>
      <c r="Z24" s="204"/>
    </row>
    <row r="25" spans="1:26" ht="17.25" customHeight="1" x14ac:dyDescent="0.15">
      <c r="A25" s="209"/>
      <c r="B25" s="202"/>
      <c r="C25" s="202"/>
      <c r="D25" s="203"/>
      <c r="E25" s="202"/>
      <c r="F25" s="203"/>
      <c r="G25" s="202"/>
      <c r="H25" s="202"/>
      <c r="I25" s="204"/>
      <c r="J25" s="204"/>
      <c r="K25" s="204"/>
      <c r="L25" s="204"/>
      <c r="M25" s="204"/>
      <c r="N25" s="204"/>
      <c r="O25" s="204"/>
      <c r="P25" s="204"/>
      <c r="Q25" s="204"/>
      <c r="R25" s="204"/>
      <c r="S25" s="204"/>
      <c r="T25" s="204"/>
      <c r="U25" s="204"/>
      <c r="V25" s="204"/>
      <c r="W25" s="204"/>
      <c r="X25" s="204"/>
      <c r="Y25" s="204"/>
      <c r="Z25" s="204"/>
    </row>
    <row r="26" spans="1:26" ht="13.5" customHeight="1" x14ac:dyDescent="0.15">
      <c r="A26" s="209"/>
      <c r="B26" s="202"/>
      <c r="C26" s="202"/>
      <c r="D26" s="203"/>
      <c r="E26" s="202"/>
      <c r="F26" s="203"/>
      <c r="G26" s="202"/>
      <c r="H26" s="202"/>
      <c r="I26" s="204"/>
      <c r="J26" s="204"/>
      <c r="K26" s="204"/>
      <c r="L26" s="204"/>
      <c r="M26" s="204"/>
      <c r="N26" s="204"/>
      <c r="O26" s="204"/>
      <c r="P26" s="204"/>
      <c r="Q26" s="204"/>
      <c r="R26" s="204"/>
      <c r="S26" s="204"/>
      <c r="T26" s="204"/>
      <c r="U26" s="204"/>
      <c r="V26" s="204"/>
      <c r="W26" s="204"/>
      <c r="X26" s="204"/>
      <c r="Y26" s="204"/>
      <c r="Z26" s="204"/>
    </row>
    <row r="27" spans="1:26" ht="32.75" customHeight="1" x14ac:dyDescent="0.15">
      <c r="A27" s="209"/>
      <c r="B27" s="238" t="s">
        <v>277</v>
      </c>
      <c r="C27" s="238"/>
      <c r="D27" s="238"/>
      <c r="E27" s="239" t="s">
        <v>236</v>
      </c>
      <c r="F27" s="239"/>
      <c r="G27" s="239"/>
      <c r="H27" s="239"/>
      <c r="I27" s="239"/>
      <c r="J27" s="239"/>
      <c r="K27" s="206"/>
      <c r="L27" s="206"/>
      <c r="M27" s="204"/>
      <c r="N27" s="204"/>
      <c r="O27" s="204"/>
      <c r="P27" s="204"/>
      <c r="Q27" s="204"/>
      <c r="R27" s="204"/>
      <c r="S27" s="204"/>
      <c r="T27" s="204"/>
      <c r="U27" s="204"/>
      <c r="V27" s="204"/>
      <c r="W27" s="204"/>
      <c r="X27" s="204"/>
      <c r="Y27" s="204"/>
      <c r="Z27" s="204"/>
    </row>
    <row r="28" spans="1:26" ht="37.25" customHeight="1" x14ac:dyDescent="0.15">
      <c r="A28" s="209"/>
      <c r="B28" s="207" t="s">
        <v>238</v>
      </c>
      <c r="C28" s="207" t="s">
        <v>7</v>
      </c>
      <c r="D28" s="208" t="s">
        <v>239</v>
      </c>
      <c r="E28" s="207" t="s">
        <v>240</v>
      </c>
      <c r="F28" s="208" t="s">
        <v>239</v>
      </c>
      <c r="G28" s="207" t="s">
        <v>241</v>
      </c>
      <c r="H28" s="207" t="s">
        <v>242</v>
      </c>
      <c r="I28" s="207" t="s">
        <v>243</v>
      </c>
      <c r="J28" s="207" t="s">
        <v>244</v>
      </c>
      <c r="K28" s="206"/>
      <c r="L28" s="206"/>
      <c r="M28" s="204"/>
      <c r="N28" s="204"/>
      <c r="O28" s="204"/>
      <c r="P28" s="204"/>
      <c r="Q28" s="204"/>
      <c r="R28" s="204"/>
      <c r="S28" s="204"/>
      <c r="T28" s="204"/>
      <c r="U28" s="204"/>
      <c r="V28" s="204"/>
      <c r="W28" s="204"/>
      <c r="X28" s="204"/>
      <c r="Y28" s="204"/>
      <c r="Z28" s="204"/>
    </row>
    <row r="29" spans="1:26" ht="21.5" customHeight="1" x14ac:dyDescent="0.15">
      <c r="A29" s="209"/>
      <c r="B29" s="214" t="s">
        <v>47</v>
      </c>
      <c r="C29" s="102" t="s">
        <v>278</v>
      </c>
      <c r="D29" s="108">
        <v>3802.02</v>
      </c>
      <c r="E29" s="213"/>
      <c r="F29" s="108">
        <v>3802.02</v>
      </c>
      <c r="G29" s="240" t="s">
        <v>279</v>
      </c>
      <c r="H29" s="241" t="s">
        <v>280</v>
      </c>
      <c r="I29" s="108">
        <v>3802.02</v>
      </c>
      <c r="J29" s="241" t="s">
        <v>281</v>
      </c>
      <c r="K29" s="204"/>
      <c r="L29" s="204"/>
      <c r="M29" s="204"/>
      <c r="N29" s="204"/>
      <c r="O29" s="204"/>
      <c r="P29" s="204"/>
      <c r="Q29" s="204"/>
      <c r="R29" s="204"/>
      <c r="S29" s="204"/>
      <c r="T29" s="204"/>
      <c r="U29" s="204"/>
      <c r="V29" s="204"/>
      <c r="W29" s="204"/>
      <c r="X29" s="204"/>
      <c r="Y29" s="204"/>
      <c r="Z29" s="204"/>
    </row>
    <row r="30" spans="1:26" ht="15" customHeight="1" x14ac:dyDescent="0.15">
      <c r="A30" s="209"/>
      <c r="B30" s="214" t="s">
        <v>55</v>
      </c>
      <c r="C30" s="220" t="s">
        <v>282</v>
      </c>
      <c r="D30" s="108">
        <v>4025</v>
      </c>
      <c r="E30" s="213"/>
      <c r="F30" s="108">
        <v>4025</v>
      </c>
      <c r="G30" s="240"/>
      <c r="H30" s="240"/>
      <c r="I30" s="108">
        <v>4025</v>
      </c>
      <c r="J30" s="241"/>
      <c r="K30" s="204"/>
      <c r="L30" s="204"/>
      <c r="M30" s="204"/>
      <c r="N30" s="204"/>
      <c r="O30" s="204"/>
      <c r="P30" s="204"/>
      <c r="Q30" s="204"/>
      <c r="R30" s="204"/>
      <c r="S30" s="204"/>
      <c r="T30" s="204"/>
      <c r="U30" s="204"/>
      <c r="V30" s="204"/>
      <c r="W30" s="204"/>
      <c r="X30" s="204"/>
      <c r="Y30" s="204"/>
      <c r="Z30" s="204"/>
    </row>
    <row r="31" spans="1:26" ht="27.5" customHeight="1" x14ac:dyDescent="0.2">
      <c r="A31" s="221"/>
      <c r="B31" s="214" t="s">
        <v>63</v>
      </c>
      <c r="C31" s="102" t="s">
        <v>283</v>
      </c>
      <c r="D31" s="108">
        <v>4025</v>
      </c>
      <c r="E31" s="213"/>
      <c r="F31" s="108">
        <v>4025</v>
      </c>
      <c r="G31" s="240"/>
      <c r="H31" s="240"/>
      <c r="I31" s="108">
        <v>4025</v>
      </c>
      <c r="J31" s="241"/>
      <c r="K31" s="204"/>
      <c r="L31" s="204"/>
      <c r="M31" s="219"/>
      <c r="N31" s="219"/>
      <c r="O31" s="219"/>
      <c r="P31" s="219"/>
      <c r="Q31" s="219"/>
      <c r="R31" s="219"/>
      <c r="S31" s="219"/>
      <c r="T31" s="219"/>
      <c r="U31" s="219"/>
      <c r="V31" s="219"/>
      <c r="W31" s="219"/>
      <c r="X31" s="219"/>
      <c r="Y31" s="219"/>
      <c r="Z31" s="219"/>
    </row>
    <row r="32" spans="1:26" ht="14.25" customHeight="1" x14ac:dyDescent="0.15">
      <c r="A32" s="202"/>
      <c r="B32" s="215" t="s">
        <v>49</v>
      </c>
      <c r="C32" s="102" t="s">
        <v>284</v>
      </c>
      <c r="D32" s="108">
        <v>5000</v>
      </c>
      <c r="E32" s="213"/>
      <c r="F32" s="108">
        <v>5000</v>
      </c>
      <c r="G32" s="241" t="s">
        <v>285</v>
      </c>
      <c r="H32" s="241" t="s">
        <v>286</v>
      </c>
      <c r="I32" s="108">
        <v>5000</v>
      </c>
      <c r="J32" s="245" t="s">
        <v>287</v>
      </c>
      <c r="K32" s="204"/>
      <c r="L32" s="204"/>
      <c r="M32" s="204"/>
      <c r="N32" s="204"/>
      <c r="O32" s="204"/>
      <c r="P32" s="204"/>
      <c r="Q32" s="204"/>
      <c r="R32" s="204"/>
      <c r="S32" s="204"/>
      <c r="T32" s="204"/>
      <c r="U32" s="204"/>
      <c r="V32" s="204"/>
      <c r="W32" s="204"/>
      <c r="X32" s="204"/>
      <c r="Y32" s="204"/>
      <c r="Z32" s="204"/>
    </row>
    <row r="33" spans="1:26" ht="14.25" customHeight="1" x14ac:dyDescent="0.15">
      <c r="A33" s="202"/>
      <c r="B33" s="215" t="s">
        <v>57</v>
      </c>
      <c r="C33" s="102" t="s">
        <v>288</v>
      </c>
      <c r="D33" s="108">
        <v>5000</v>
      </c>
      <c r="E33" s="213"/>
      <c r="F33" s="108">
        <v>5000</v>
      </c>
      <c r="G33" s="241"/>
      <c r="H33" s="241"/>
      <c r="I33" s="108">
        <v>5000</v>
      </c>
      <c r="J33" s="245"/>
      <c r="K33" s="204"/>
      <c r="L33" s="204"/>
      <c r="M33" s="204"/>
      <c r="N33" s="204"/>
      <c r="O33" s="204"/>
      <c r="P33" s="204"/>
      <c r="Q33" s="204"/>
      <c r="R33" s="204"/>
      <c r="S33" s="204"/>
      <c r="T33" s="204"/>
      <c r="U33" s="204"/>
      <c r="V33" s="204"/>
      <c r="W33" s="204"/>
      <c r="X33" s="204"/>
      <c r="Y33" s="204"/>
      <c r="Z33" s="204"/>
    </row>
    <row r="34" spans="1:26" ht="44.25" customHeight="1" x14ac:dyDescent="0.15">
      <c r="A34" s="206"/>
      <c r="B34" s="215" t="s">
        <v>65</v>
      </c>
      <c r="C34" s="102" t="s">
        <v>289</v>
      </c>
      <c r="D34" s="108">
        <v>5000</v>
      </c>
      <c r="E34" s="213"/>
      <c r="F34" s="108">
        <v>5000</v>
      </c>
      <c r="G34" s="241"/>
      <c r="H34" s="241"/>
      <c r="I34" s="108">
        <v>5000</v>
      </c>
      <c r="J34" s="245"/>
      <c r="K34" s="204"/>
      <c r="L34" s="204"/>
      <c r="M34" s="206"/>
      <c r="N34" s="206"/>
      <c r="O34" s="206"/>
      <c r="P34" s="206"/>
      <c r="Q34" s="206"/>
      <c r="R34" s="206"/>
      <c r="S34" s="206"/>
      <c r="T34" s="206"/>
      <c r="U34" s="206"/>
      <c r="V34" s="206"/>
      <c r="W34" s="206"/>
      <c r="X34" s="206"/>
      <c r="Y34" s="206"/>
      <c r="Z34" s="206"/>
    </row>
    <row r="35" spans="1:26" ht="61.5" customHeight="1" x14ac:dyDescent="0.15">
      <c r="A35" s="207" t="s">
        <v>237</v>
      </c>
      <c r="B35" s="214" t="s">
        <v>51</v>
      </c>
      <c r="C35" s="102" t="s">
        <v>290</v>
      </c>
      <c r="D35" s="108">
        <v>5000</v>
      </c>
      <c r="E35" s="213"/>
      <c r="F35" s="108">
        <v>5000</v>
      </c>
      <c r="G35" s="241" t="s">
        <v>291</v>
      </c>
      <c r="H35" s="241" t="s">
        <v>292</v>
      </c>
      <c r="I35" s="108">
        <v>5000</v>
      </c>
      <c r="J35" s="241" t="s">
        <v>293</v>
      </c>
      <c r="K35" s="204"/>
      <c r="L35" s="204"/>
      <c r="M35" s="206"/>
      <c r="N35" s="206"/>
      <c r="O35" s="206"/>
      <c r="P35" s="206"/>
      <c r="Q35" s="206"/>
      <c r="R35" s="206"/>
      <c r="S35" s="206"/>
      <c r="T35" s="206"/>
      <c r="U35" s="206"/>
      <c r="V35" s="206"/>
      <c r="W35" s="206"/>
      <c r="X35" s="206"/>
      <c r="Y35" s="206"/>
      <c r="Z35" s="206"/>
    </row>
    <row r="36" spans="1:26" ht="26" customHeight="1" x14ac:dyDescent="0.15">
      <c r="A36" s="209"/>
      <c r="B36" s="214" t="s">
        <v>59</v>
      </c>
      <c r="C36" s="102" t="s">
        <v>294</v>
      </c>
      <c r="D36" s="108">
        <v>5000</v>
      </c>
      <c r="E36" s="213"/>
      <c r="F36" s="108">
        <v>5000</v>
      </c>
      <c r="G36" s="241"/>
      <c r="H36" s="241"/>
      <c r="I36" s="108">
        <v>5000</v>
      </c>
      <c r="J36" s="241"/>
      <c r="K36" s="204"/>
      <c r="L36" s="204"/>
      <c r="M36" s="204"/>
      <c r="N36" s="204"/>
      <c r="O36" s="204"/>
      <c r="P36" s="204"/>
      <c r="Q36" s="204"/>
      <c r="R36" s="204"/>
      <c r="S36" s="204"/>
      <c r="T36" s="204"/>
      <c r="U36" s="204"/>
      <c r="V36" s="204"/>
      <c r="W36" s="204"/>
      <c r="X36" s="204"/>
      <c r="Y36" s="204"/>
      <c r="Z36" s="204"/>
    </row>
    <row r="37" spans="1:26" ht="26" customHeight="1" x14ac:dyDescent="0.15">
      <c r="A37" s="209"/>
      <c r="B37" s="214" t="s">
        <v>67</v>
      </c>
      <c r="C37" s="102" t="s">
        <v>295</v>
      </c>
      <c r="D37" s="108">
        <v>5000</v>
      </c>
      <c r="E37" s="213"/>
      <c r="F37" s="108">
        <v>5000</v>
      </c>
      <c r="G37" s="241"/>
      <c r="H37" s="241"/>
      <c r="I37" s="108">
        <v>5000</v>
      </c>
      <c r="J37" s="241"/>
      <c r="K37" s="204"/>
      <c r="L37" s="204"/>
      <c r="M37" s="204"/>
      <c r="N37" s="204"/>
      <c r="O37" s="204"/>
      <c r="P37" s="204"/>
      <c r="Q37" s="204"/>
      <c r="R37" s="204"/>
      <c r="S37" s="204"/>
      <c r="T37" s="204"/>
      <c r="U37" s="204"/>
      <c r="V37" s="204"/>
      <c r="W37" s="204"/>
      <c r="X37" s="204"/>
      <c r="Y37" s="204"/>
      <c r="Z37" s="204"/>
    </row>
    <row r="38" spans="1:26" ht="27.5" customHeight="1" x14ac:dyDescent="0.15">
      <c r="A38" s="209"/>
      <c r="B38" s="215" t="s">
        <v>69</v>
      </c>
      <c r="C38" s="102" t="s">
        <v>296</v>
      </c>
      <c r="D38" s="222">
        <v>1190.48</v>
      </c>
      <c r="E38" s="213"/>
      <c r="F38" s="222">
        <v>1190.48</v>
      </c>
      <c r="G38" s="241"/>
      <c r="H38" s="241"/>
      <c r="I38" s="222">
        <v>1190.48</v>
      </c>
      <c r="J38" s="241"/>
      <c r="K38" s="204"/>
      <c r="L38" s="204"/>
      <c r="M38" s="204"/>
      <c r="N38" s="204"/>
      <c r="O38" s="204"/>
      <c r="P38" s="204"/>
      <c r="Q38" s="204"/>
      <c r="R38" s="204"/>
      <c r="S38" s="204"/>
      <c r="T38" s="204"/>
      <c r="U38" s="204"/>
      <c r="V38" s="204"/>
      <c r="W38" s="204"/>
      <c r="X38" s="204"/>
      <c r="Y38" s="204"/>
      <c r="Z38" s="204"/>
    </row>
    <row r="39" spans="1:26" ht="42.5" customHeight="1" x14ac:dyDescent="0.15">
      <c r="A39" s="209"/>
      <c r="B39" s="214" t="s">
        <v>71</v>
      </c>
      <c r="C39" s="102" t="s">
        <v>297</v>
      </c>
      <c r="D39" s="222">
        <v>2142.86</v>
      </c>
      <c r="E39" s="213"/>
      <c r="F39" s="222">
        <v>2142.86</v>
      </c>
      <c r="G39" s="241"/>
      <c r="H39" s="241"/>
      <c r="I39" s="222">
        <v>2142.86</v>
      </c>
      <c r="J39" s="241"/>
      <c r="K39" s="204"/>
      <c r="L39" s="204"/>
      <c r="M39" s="204"/>
      <c r="N39" s="204"/>
      <c r="O39" s="204"/>
      <c r="P39" s="204"/>
      <c r="Q39" s="204"/>
      <c r="R39" s="204"/>
      <c r="S39" s="204"/>
      <c r="T39" s="204"/>
      <c r="U39" s="204"/>
      <c r="V39" s="204"/>
      <c r="W39" s="204"/>
      <c r="X39" s="204"/>
      <c r="Y39" s="204"/>
      <c r="Z39" s="204"/>
    </row>
    <row r="40" spans="1:26" ht="38.75" customHeight="1" x14ac:dyDescent="0.15">
      <c r="A40" s="209"/>
      <c r="B40" s="215" t="s">
        <v>73</v>
      </c>
      <c r="C40" s="112" t="s">
        <v>298</v>
      </c>
      <c r="D40" s="222">
        <v>1071.43</v>
      </c>
      <c r="E40" s="213"/>
      <c r="F40" s="222">
        <v>1071.43</v>
      </c>
      <c r="G40" s="241"/>
      <c r="H40" s="241"/>
      <c r="I40" s="222">
        <v>1071.43</v>
      </c>
      <c r="J40" s="241"/>
      <c r="K40" s="204"/>
      <c r="L40" s="204"/>
      <c r="M40" s="204"/>
      <c r="N40" s="204"/>
      <c r="O40" s="204"/>
      <c r="P40" s="204"/>
      <c r="Q40" s="204"/>
      <c r="R40" s="204"/>
      <c r="S40" s="204"/>
      <c r="T40" s="204"/>
      <c r="U40" s="204"/>
      <c r="V40" s="204"/>
      <c r="W40" s="204"/>
      <c r="X40" s="204"/>
      <c r="Y40" s="204"/>
      <c r="Z40" s="204"/>
    </row>
    <row r="41" spans="1:26" ht="29" customHeight="1" x14ac:dyDescent="0.15">
      <c r="A41" s="209"/>
      <c r="B41" s="214" t="s">
        <v>51</v>
      </c>
      <c r="C41" s="102" t="s">
        <v>299</v>
      </c>
      <c r="D41" s="108">
        <v>5000</v>
      </c>
      <c r="E41" s="213"/>
      <c r="F41" s="108">
        <v>5000</v>
      </c>
      <c r="G41" s="241" t="s">
        <v>300</v>
      </c>
      <c r="H41" s="241" t="s">
        <v>301</v>
      </c>
      <c r="I41" s="108">
        <v>5000</v>
      </c>
      <c r="J41" s="241" t="s">
        <v>302</v>
      </c>
      <c r="K41" s="204"/>
      <c r="L41" s="204"/>
      <c r="M41" s="204"/>
      <c r="N41" s="204"/>
      <c r="O41" s="204"/>
      <c r="P41" s="204"/>
      <c r="Q41" s="204"/>
      <c r="R41" s="204"/>
      <c r="S41" s="204"/>
      <c r="T41" s="204"/>
      <c r="U41" s="204"/>
      <c r="V41" s="204"/>
      <c r="W41" s="204"/>
      <c r="X41" s="204"/>
      <c r="Y41" s="204"/>
      <c r="Z41" s="204"/>
    </row>
    <row r="42" spans="1:26" ht="39.5" customHeight="1" x14ac:dyDescent="0.15">
      <c r="A42" s="209"/>
      <c r="B42" s="214" t="s">
        <v>59</v>
      </c>
      <c r="C42" s="102" t="s">
        <v>303</v>
      </c>
      <c r="D42" s="108">
        <v>5000</v>
      </c>
      <c r="E42" s="213"/>
      <c r="F42" s="108">
        <v>5000</v>
      </c>
      <c r="G42" s="241"/>
      <c r="H42" s="241"/>
      <c r="I42" s="108">
        <v>5000</v>
      </c>
      <c r="J42" s="241"/>
      <c r="K42" s="204"/>
      <c r="L42" s="204"/>
      <c r="M42" s="204"/>
      <c r="N42" s="204"/>
      <c r="O42" s="204"/>
      <c r="P42" s="204"/>
      <c r="Q42" s="204"/>
      <c r="R42" s="204"/>
      <c r="S42" s="204"/>
      <c r="T42" s="204"/>
      <c r="U42" s="204"/>
      <c r="V42" s="204"/>
      <c r="W42" s="204"/>
      <c r="X42" s="204"/>
      <c r="Y42" s="204"/>
      <c r="Z42" s="204"/>
    </row>
    <row r="43" spans="1:26" ht="38" customHeight="1" x14ac:dyDescent="0.15">
      <c r="A43" s="209"/>
      <c r="B43" s="214" t="s">
        <v>67</v>
      </c>
      <c r="C43" s="102" t="s">
        <v>304</v>
      </c>
      <c r="D43" s="108">
        <v>5000</v>
      </c>
      <c r="E43" s="213"/>
      <c r="F43" s="108">
        <v>5000</v>
      </c>
      <c r="G43" s="241"/>
      <c r="H43" s="241"/>
      <c r="I43" s="108">
        <v>5000</v>
      </c>
      <c r="J43" s="241"/>
      <c r="K43" s="204"/>
      <c r="L43" s="204"/>
      <c r="M43" s="204"/>
      <c r="N43" s="204"/>
      <c r="O43" s="204"/>
      <c r="P43" s="204"/>
      <c r="Q43" s="204"/>
      <c r="R43" s="204"/>
      <c r="S43" s="204"/>
      <c r="T43" s="204"/>
      <c r="U43" s="204"/>
      <c r="V43" s="204"/>
      <c r="W43" s="204"/>
      <c r="X43" s="204"/>
      <c r="Y43" s="204"/>
      <c r="Z43" s="204"/>
    </row>
    <row r="44" spans="1:26" ht="26.75" customHeight="1" x14ac:dyDescent="0.15">
      <c r="A44" s="209"/>
      <c r="B44" s="215" t="s">
        <v>69</v>
      </c>
      <c r="C44" s="102" t="s">
        <v>305</v>
      </c>
      <c r="D44" s="108">
        <v>5000</v>
      </c>
      <c r="E44" s="213"/>
      <c r="F44" s="108">
        <v>5000</v>
      </c>
      <c r="G44" s="241"/>
      <c r="H44" s="241"/>
      <c r="I44" s="108">
        <v>5000</v>
      </c>
      <c r="J44" s="241"/>
      <c r="K44" s="204"/>
      <c r="L44" s="204"/>
      <c r="M44" s="204"/>
      <c r="N44" s="204"/>
      <c r="O44" s="204"/>
      <c r="P44" s="204"/>
      <c r="Q44" s="204"/>
      <c r="R44" s="204"/>
      <c r="S44" s="204"/>
      <c r="T44" s="204"/>
      <c r="U44" s="204"/>
      <c r="V44" s="204"/>
      <c r="W44" s="204"/>
      <c r="X44" s="204"/>
      <c r="Y44" s="204"/>
      <c r="Z44" s="204"/>
    </row>
    <row r="45" spans="1:26" ht="38" customHeight="1" x14ac:dyDescent="0.15">
      <c r="A45" s="209"/>
      <c r="B45" s="214" t="s">
        <v>71</v>
      </c>
      <c r="C45" s="102" t="s">
        <v>306</v>
      </c>
      <c r="D45" s="108">
        <v>5000</v>
      </c>
      <c r="E45" s="213"/>
      <c r="F45" s="108">
        <v>5000</v>
      </c>
      <c r="G45" s="241"/>
      <c r="H45" s="241"/>
      <c r="I45" s="108">
        <v>5000</v>
      </c>
      <c r="J45" s="241"/>
      <c r="K45" s="204"/>
      <c r="L45" s="204"/>
      <c r="M45" s="204"/>
      <c r="N45" s="204"/>
      <c r="O45" s="204"/>
      <c r="P45" s="204"/>
      <c r="Q45" s="204"/>
      <c r="R45" s="204"/>
      <c r="S45" s="204"/>
      <c r="T45" s="204"/>
      <c r="U45" s="204"/>
      <c r="V45" s="204"/>
      <c r="W45" s="204"/>
      <c r="X45" s="204"/>
      <c r="Y45" s="204"/>
      <c r="Z45" s="204"/>
    </row>
    <row r="46" spans="1:26" ht="26.75" customHeight="1" x14ac:dyDescent="0.15">
      <c r="A46" s="209"/>
      <c r="B46" s="215" t="s">
        <v>73</v>
      </c>
      <c r="C46" s="112" t="s">
        <v>307</v>
      </c>
      <c r="D46" s="108">
        <v>2500</v>
      </c>
      <c r="E46" s="213"/>
      <c r="F46" s="108">
        <v>2500</v>
      </c>
      <c r="G46" s="241"/>
      <c r="H46" s="241"/>
      <c r="I46" s="108">
        <v>2500</v>
      </c>
      <c r="J46" s="241"/>
      <c r="K46" s="204"/>
      <c r="L46" s="204"/>
      <c r="M46" s="204"/>
      <c r="N46" s="204"/>
      <c r="O46" s="204"/>
      <c r="P46" s="204"/>
      <c r="Q46" s="204"/>
      <c r="R46" s="204"/>
      <c r="S46" s="204"/>
      <c r="T46" s="204"/>
      <c r="U46" s="204"/>
      <c r="V46" s="204"/>
      <c r="W46" s="204"/>
      <c r="X46" s="204"/>
      <c r="Y46" s="204"/>
      <c r="Z46" s="204"/>
    </row>
    <row r="47" spans="1:26" ht="38.75" customHeight="1" x14ac:dyDescent="0.15">
      <c r="A47" s="209"/>
      <c r="B47" s="214" t="s">
        <v>51</v>
      </c>
      <c r="C47" s="102" t="s">
        <v>308</v>
      </c>
      <c r="D47" s="108">
        <v>5000</v>
      </c>
      <c r="E47" s="213"/>
      <c r="F47" s="108">
        <v>5000</v>
      </c>
      <c r="G47" s="241" t="s">
        <v>309</v>
      </c>
      <c r="H47" s="241" t="s">
        <v>310</v>
      </c>
      <c r="I47" s="108">
        <v>5000</v>
      </c>
      <c r="J47" s="245" t="s">
        <v>311</v>
      </c>
      <c r="K47" s="204"/>
      <c r="L47" s="204"/>
      <c r="M47" s="204"/>
      <c r="N47" s="204"/>
      <c r="O47" s="204"/>
      <c r="P47" s="204"/>
      <c r="Q47" s="204"/>
      <c r="R47" s="204"/>
      <c r="S47" s="204"/>
      <c r="T47" s="204"/>
      <c r="U47" s="204"/>
      <c r="V47" s="204"/>
      <c r="W47" s="204"/>
      <c r="X47" s="204"/>
      <c r="Y47" s="204"/>
      <c r="Z47" s="204"/>
    </row>
    <row r="48" spans="1:26" ht="38.75" customHeight="1" x14ac:dyDescent="0.15">
      <c r="A48" s="209"/>
      <c r="B48" s="214" t="s">
        <v>59</v>
      </c>
      <c r="C48" s="102" t="s">
        <v>312</v>
      </c>
      <c r="D48" s="108">
        <v>5000</v>
      </c>
      <c r="E48" s="213"/>
      <c r="F48" s="108">
        <v>5000</v>
      </c>
      <c r="G48" s="241"/>
      <c r="H48" s="241"/>
      <c r="I48" s="108">
        <v>5000</v>
      </c>
      <c r="J48" s="245"/>
      <c r="K48" s="204"/>
      <c r="L48" s="204"/>
      <c r="M48" s="204"/>
      <c r="N48" s="204"/>
      <c r="O48" s="204"/>
      <c r="P48" s="204"/>
      <c r="Q48" s="204"/>
      <c r="R48" s="204"/>
      <c r="S48" s="204"/>
      <c r="T48" s="204"/>
      <c r="U48" s="204"/>
      <c r="V48" s="204"/>
      <c r="W48" s="204"/>
      <c r="X48" s="204"/>
      <c r="Y48" s="204"/>
      <c r="Z48" s="204"/>
    </row>
    <row r="49" spans="1:26" ht="38.75" customHeight="1" x14ac:dyDescent="0.15">
      <c r="A49" s="209"/>
      <c r="B49" s="214" t="s">
        <v>67</v>
      </c>
      <c r="C49" s="102" t="s">
        <v>313</v>
      </c>
      <c r="D49" s="108">
        <v>5000</v>
      </c>
      <c r="E49" s="213"/>
      <c r="F49" s="108">
        <v>5000</v>
      </c>
      <c r="G49" s="241"/>
      <c r="H49" s="241"/>
      <c r="I49" s="108">
        <v>5000</v>
      </c>
      <c r="J49" s="245"/>
      <c r="K49" s="204"/>
      <c r="L49" s="204"/>
      <c r="M49" s="204"/>
      <c r="N49" s="204"/>
      <c r="O49" s="204"/>
      <c r="P49" s="204"/>
      <c r="Q49" s="204"/>
      <c r="R49" s="204"/>
      <c r="S49" s="204"/>
      <c r="T49" s="204"/>
      <c r="U49" s="204"/>
      <c r="V49" s="204"/>
      <c r="W49" s="204"/>
      <c r="X49" s="204"/>
      <c r="Y49" s="204"/>
      <c r="Z49" s="204"/>
    </row>
    <row r="50" spans="1:26" ht="32.75" customHeight="1" x14ac:dyDescent="0.15">
      <c r="A50" s="209"/>
      <c r="B50" s="215" t="s">
        <v>69</v>
      </c>
      <c r="C50" s="102" t="s">
        <v>314</v>
      </c>
      <c r="D50" s="108">
        <v>5000</v>
      </c>
      <c r="E50" s="213"/>
      <c r="F50" s="108">
        <v>5000</v>
      </c>
      <c r="G50" s="241"/>
      <c r="H50" s="241"/>
      <c r="I50" s="108">
        <v>5000</v>
      </c>
      <c r="J50" s="245"/>
      <c r="K50" s="204"/>
      <c r="L50" s="204"/>
      <c r="M50" s="204"/>
      <c r="N50" s="204"/>
      <c r="O50" s="204"/>
      <c r="P50" s="204"/>
      <c r="Q50" s="204"/>
      <c r="R50" s="204"/>
      <c r="S50" s="204"/>
      <c r="T50" s="204"/>
      <c r="U50" s="204"/>
      <c r="V50" s="204"/>
      <c r="W50" s="204"/>
      <c r="X50" s="204"/>
      <c r="Y50" s="204"/>
      <c r="Z50" s="204"/>
    </row>
    <row r="51" spans="1:26" ht="38.75" customHeight="1" x14ac:dyDescent="0.15">
      <c r="A51" s="209"/>
      <c r="B51" s="214" t="s">
        <v>71</v>
      </c>
      <c r="C51" s="102" t="s">
        <v>315</v>
      </c>
      <c r="D51" s="108">
        <v>5000</v>
      </c>
      <c r="E51" s="213"/>
      <c r="F51" s="108">
        <v>5000</v>
      </c>
      <c r="G51" s="241"/>
      <c r="H51" s="241"/>
      <c r="I51" s="108">
        <v>5000</v>
      </c>
      <c r="J51" s="245"/>
      <c r="K51" s="204"/>
      <c r="L51" s="204"/>
      <c r="M51" s="204"/>
      <c r="N51" s="204"/>
      <c r="O51" s="204"/>
      <c r="P51" s="204"/>
      <c r="Q51" s="204"/>
      <c r="R51" s="204"/>
      <c r="S51" s="204"/>
      <c r="T51" s="204"/>
      <c r="U51" s="204"/>
      <c r="V51" s="204"/>
      <c r="W51" s="204"/>
      <c r="X51" s="204"/>
      <c r="Y51" s="204"/>
      <c r="Z51" s="204"/>
    </row>
    <row r="52" spans="1:26" ht="38.75" customHeight="1" x14ac:dyDescent="0.15">
      <c r="A52" s="209"/>
      <c r="B52" s="215" t="s">
        <v>73</v>
      </c>
      <c r="C52" s="112" t="s">
        <v>316</v>
      </c>
      <c r="D52" s="108">
        <v>2378.84</v>
      </c>
      <c r="E52" s="213"/>
      <c r="F52" s="108">
        <v>2378.84</v>
      </c>
      <c r="G52" s="241"/>
      <c r="H52" s="241"/>
      <c r="I52" s="108">
        <v>2378.84</v>
      </c>
      <c r="J52" s="245"/>
      <c r="K52" s="204"/>
      <c r="L52" s="204"/>
      <c r="M52" s="204"/>
      <c r="N52" s="204"/>
      <c r="O52" s="204"/>
      <c r="P52" s="204"/>
      <c r="Q52" s="204"/>
      <c r="R52" s="204"/>
      <c r="S52" s="204"/>
      <c r="T52" s="204"/>
      <c r="U52" s="204"/>
      <c r="V52" s="204"/>
      <c r="W52" s="204"/>
      <c r="X52" s="204"/>
      <c r="Y52" s="204"/>
      <c r="Z52" s="204"/>
    </row>
    <row r="53" spans="1:26" ht="38.75" customHeight="1" x14ac:dyDescent="0.15">
      <c r="A53" s="209"/>
      <c r="B53" s="210" t="s">
        <v>77</v>
      </c>
      <c r="C53" s="213" t="s">
        <v>317</v>
      </c>
      <c r="D53" s="243">
        <v>9937.89</v>
      </c>
      <c r="E53" s="213" t="s">
        <v>318</v>
      </c>
      <c r="F53" s="216">
        <v>8000.0014499999997</v>
      </c>
      <c r="G53" s="242" t="s">
        <v>319</v>
      </c>
      <c r="H53" s="242" t="s">
        <v>320</v>
      </c>
      <c r="I53" s="216">
        <v>8000.0014499999997</v>
      </c>
      <c r="J53" s="213" t="s">
        <v>321</v>
      </c>
      <c r="K53" s="204"/>
      <c r="L53" s="204"/>
      <c r="M53" s="204"/>
      <c r="N53" s="204"/>
      <c r="O53" s="204"/>
      <c r="P53" s="204"/>
      <c r="Q53" s="204"/>
      <c r="R53" s="204"/>
      <c r="S53" s="204"/>
      <c r="T53" s="204"/>
      <c r="U53" s="204"/>
      <c r="V53" s="204"/>
      <c r="W53" s="204"/>
      <c r="X53" s="204"/>
      <c r="Y53" s="204"/>
      <c r="Z53" s="204"/>
    </row>
    <row r="54" spans="1:26" ht="38.75" customHeight="1" x14ac:dyDescent="0.15">
      <c r="A54" s="209"/>
      <c r="B54" s="210" t="s">
        <v>77</v>
      </c>
      <c r="C54" s="213" t="s">
        <v>322</v>
      </c>
      <c r="D54" s="243"/>
      <c r="E54" s="213" t="s">
        <v>323</v>
      </c>
      <c r="F54" s="216">
        <v>149.06835000000001</v>
      </c>
      <c r="G54" s="242"/>
      <c r="H54" s="242"/>
      <c r="I54" s="216">
        <v>149.06835000000001</v>
      </c>
      <c r="J54" s="213" t="s">
        <v>324</v>
      </c>
      <c r="K54" s="204"/>
      <c r="L54" s="204"/>
      <c r="M54" s="204"/>
      <c r="N54" s="204"/>
      <c r="O54" s="204"/>
      <c r="P54" s="204"/>
      <c r="Q54" s="204"/>
      <c r="R54" s="204"/>
      <c r="S54" s="204"/>
      <c r="T54" s="204"/>
      <c r="U54" s="204"/>
      <c r="V54" s="204"/>
      <c r="W54" s="204"/>
      <c r="X54" s="204"/>
      <c r="Y54" s="204"/>
      <c r="Z54" s="204"/>
    </row>
    <row r="55" spans="1:26" ht="38.75" customHeight="1" x14ac:dyDescent="0.15">
      <c r="A55" s="209"/>
      <c r="B55" s="210" t="s">
        <v>77</v>
      </c>
      <c r="C55" s="213" t="s">
        <v>325</v>
      </c>
      <c r="D55" s="243"/>
      <c r="E55" s="213" t="s">
        <v>323</v>
      </c>
      <c r="F55" s="216">
        <v>1788.8202000000001</v>
      </c>
      <c r="G55" s="242"/>
      <c r="H55" s="242"/>
      <c r="I55" s="216">
        <v>1788.8202000000001</v>
      </c>
      <c r="J55" s="213" t="s">
        <v>326</v>
      </c>
      <c r="K55" s="204"/>
      <c r="L55" s="204"/>
      <c r="M55" s="204"/>
      <c r="N55" s="204"/>
      <c r="O55" s="204"/>
      <c r="P55" s="204"/>
      <c r="Q55" s="204"/>
      <c r="R55" s="204"/>
      <c r="S55" s="204"/>
      <c r="T55" s="204"/>
      <c r="U55" s="204"/>
      <c r="V55" s="204"/>
      <c r="W55" s="204"/>
      <c r="X55" s="204"/>
      <c r="Y55" s="204"/>
      <c r="Z55" s="204"/>
    </row>
    <row r="56" spans="1:26" ht="38.75" customHeight="1" x14ac:dyDescent="0.15">
      <c r="A56" s="209"/>
      <c r="B56" s="210" t="s">
        <v>80</v>
      </c>
      <c r="C56" s="213" t="s">
        <v>327</v>
      </c>
      <c r="D56" s="243">
        <v>14000</v>
      </c>
      <c r="E56" s="213" t="s">
        <v>328</v>
      </c>
      <c r="F56" s="216">
        <v>11270</v>
      </c>
      <c r="G56" s="242" t="s">
        <v>329</v>
      </c>
      <c r="H56" s="242" t="s">
        <v>320</v>
      </c>
      <c r="I56" s="216">
        <v>11270</v>
      </c>
      <c r="J56" s="213" t="s">
        <v>330</v>
      </c>
      <c r="K56" s="204"/>
      <c r="L56" s="204"/>
      <c r="M56" s="204"/>
      <c r="N56" s="204"/>
      <c r="O56" s="204"/>
      <c r="P56" s="204"/>
      <c r="Q56" s="204"/>
      <c r="R56" s="204"/>
      <c r="S56" s="204"/>
      <c r="T56" s="204"/>
      <c r="U56" s="204"/>
      <c r="V56" s="204"/>
      <c r="W56" s="204"/>
      <c r="X56" s="204"/>
      <c r="Y56" s="204"/>
      <c r="Z56" s="204"/>
    </row>
    <row r="57" spans="1:26" ht="38.75" customHeight="1" x14ac:dyDescent="0.15">
      <c r="A57" s="209"/>
      <c r="B57" s="210" t="s">
        <v>80</v>
      </c>
      <c r="C57" s="213" t="s">
        <v>331</v>
      </c>
      <c r="D57" s="243"/>
      <c r="E57" s="213" t="s">
        <v>323</v>
      </c>
      <c r="F57" s="216">
        <v>210</v>
      </c>
      <c r="G57" s="242"/>
      <c r="H57" s="242"/>
      <c r="I57" s="216">
        <f>99.58+110.42</f>
        <v>210</v>
      </c>
      <c r="J57" s="213" t="s">
        <v>332</v>
      </c>
      <c r="K57" s="204"/>
      <c r="L57" s="204"/>
      <c r="M57" s="204"/>
      <c r="N57" s="204"/>
      <c r="O57" s="204"/>
      <c r="P57" s="204"/>
      <c r="Q57" s="204"/>
      <c r="R57" s="204"/>
      <c r="S57" s="204"/>
      <c r="T57" s="204"/>
      <c r="U57" s="204"/>
      <c r="V57" s="204"/>
      <c r="W57" s="204"/>
      <c r="X57" s="204"/>
      <c r="Y57" s="204"/>
      <c r="Z57" s="204"/>
    </row>
    <row r="58" spans="1:26" ht="38.75" customHeight="1" x14ac:dyDescent="0.15">
      <c r="A58" s="209"/>
      <c r="B58" s="210" t="s">
        <v>80</v>
      </c>
      <c r="C58" s="213" t="s">
        <v>333</v>
      </c>
      <c r="D58" s="243"/>
      <c r="E58" s="213" t="s">
        <v>323</v>
      </c>
      <c r="F58" s="216">
        <v>2520</v>
      </c>
      <c r="G58" s="242"/>
      <c r="H58" s="242"/>
      <c r="I58" s="216">
        <f>1194.93+1325.07</f>
        <v>2520</v>
      </c>
      <c r="J58" s="213" t="s">
        <v>334</v>
      </c>
      <c r="K58" s="204"/>
      <c r="L58" s="204"/>
      <c r="M58" s="204"/>
      <c r="N58" s="204"/>
      <c r="O58" s="204"/>
      <c r="P58" s="204"/>
      <c r="Q58" s="204"/>
      <c r="R58" s="204"/>
      <c r="S58" s="204"/>
      <c r="T58" s="204"/>
      <c r="U58" s="204"/>
      <c r="V58" s="204"/>
      <c r="W58" s="204"/>
      <c r="X58" s="204"/>
      <c r="Y58" s="204"/>
      <c r="Z58" s="204"/>
    </row>
    <row r="59" spans="1:26" ht="38.75" customHeight="1" x14ac:dyDescent="0.15">
      <c r="A59" s="209"/>
      <c r="B59" s="210" t="s">
        <v>80</v>
      </c>
      <c r="C59" s="213" t="s">
        <v>327</v>
      </c>
      <c r="D59" s="243">
        <v>14000</v>
      </c>
      <c r="E59" s="213" t="s">
        <v>335</v>
      </c>
      <c r="F59" s="216">
        <v>11270</v>
      </c>
      <c r="G59" s="242" t="s">
        <v>336</v>
      </c>
      <c r="H59" s="242" t="s">
        <v>337</v>
      </c>
      <c r="I59" s="216">
        <v>11270</v>
      </c>
      <c r="J59" s="213" t="s">
        <v>338</v>
      </c>
      <c r="K59" s="204"/>
      <c r="L59" s="204"/>
      <c r="M59" s="204"/>
      <c r="N59" s="204"/>
      <c r="O59" s="204"/>
      <c r="P59" s="204"/>
      <c r="Q59" s="204"/>
      <c r="R59" s="204"/>
      <c r="S59" s="204"/>
      <c r="T59" s="204"/>
      <c r="U59" s="204"/>
      <c r="V59" s="204"/>
      <c r="W59" s="204"/>
      <c r="X59" s="204"/>
      <c r="Y59" s="204"/>
      <c r="Z59" s="204"/>
    </row>
    <row r="60" spans="1:26" ht="38.75" customHeight="1" x14ac:dyDescent="0.15">
      <c r="A60" s="209"/>
      <c r="B60" s="210" t="s">
        <v>80</v>
      </c>
      <c r="C60" s="213" t="s">
        <v>331</v>
      </c>
      <c r="D60" s="243"/>
      <c r="E60" s="213" t="s">
        <v>323</v>
      </c>
      <c r="F60" s="216">
        <v>210</v>
      </c>
      <c r="G60" s="242"/>
      <c r="H60" s="242"/>
      <c r="I60" s="216">
        <f>99.58+110.42</f>
        <v>210</v>
      </c>
      <c r="J60" s="213" t="s">
        <v>339</v>
      </c>
      <c r="K60" s="204"/>
      <c r="L60" s="204"/>
      <c r="M60" s="204"/>
      <c r="N60" s="204"/>
      <c r="O60" s="204"/>
      <c r="P60" s="204"/>
      <c r="Q60" s="204"/>
      <c r="R60" s="204"/>
      <c r="S60" s="204"/>
      <c r="T60" s="204"/>
      <c r="U60" s="204"/>
      <c r="V60" s="204"/>
      <c r="W60" s="204"/>
      <c r="X60" s="204"/>
      <c r="Y60" s="204"/>
      <c r="Z60" s="204"/>
    </row>
    <row r="61" spans="1:26" ht="38.75" customHeight="1" x14ac:dyDescent="0.15">
      <c r="A61" s="209"/>
      <c r="B61" s="210" t="s">
        <v>80</v>
      </c>
      <c r="C61" s="213" t="s">
        <v>333</v>
      </c>
      <c r="D61" s="243"/>
      <c r="E61" s="213" t="s">
        <v>323</v>
      </c>
      <c r="F61" s="216">
        <v>2520</v>
      </c>
      <c r="G61" s="242"/>
      <c r="H61" s="242"/>
      <c r="I61" s="216">
        <f>1194.93+1325.07</f>
        <v>2520</v>
      </c>
      <c r="J61" s="213" t="s">
        <v>340</v>
      </c>
      <c r="K61" s="204"/>
      <c r="L61" s="204"/>
      <c r="M61" s="204"/>
      <c r="N61" s="204"/>
      <c r="O61" s="204"/>
      <c r="P61" s="204"/>
      <c r="Q61" s="204"/>
      <c r="R61" s="204"/>
      <c r="S61" s="204"/>
      <c r="T61" s="204"/>
      <c r="U61" s="204"/>
      <c r="V61" s="204"/>
      <c r="W61" s="204"/>
      <c r="X61" s="204"/>
      <c r="Y61" s="204"/>
      <c r="Z61" s="204"/>
    </row>
    <row r="62" spans="1:26" ht="38.75" customHeight="1" x14ac:dyDescent="0.15">
      <c r="A62" s="209"/>
      <c r="B62" s="210" t="s">
        <v>82</v>
      </c>
      <c r="C62" s="213" t="s">
        <v>341</v>
      </c>
      <c r="D62" s="243">
        <v>10675.73</v>
      </c>
      <c r="E62" s="213" t="s">
        <v>342</v>
      </c>
      <c r="F62" s="216">
        <v>8593.9626499999995</v>
      </c>
      <c r="G62" s="242" t="s">
        <v>343</v>
      </c>
      <c r="H62" s="242" t="s">
        <v>320</v>
      </c>
      <c r="I62" s="216">
        <v>8593.9626499999995</v>
      </c>
      <c r="J62" s="213" t="s">
        <v>344</v>
      </c>
      <c r="K62" s="204"/>
      <c r="L62" s="204"/>
      <c r="M62" s="204"/>
      <c r="N62" s="204"/>
      <c r="O62" s="204"/>
      <c r="P62" s="204"/>
      <c r="Q62" s="204"/>
      <c r="R62" s="204"/>
      <c r="S62" s="204"/>
      <c r="T62" s="204"/>
      <c r="U62" s="204"/>
      <c r="V62" s="204"/>
      <c r="W62" s="204"/>
      <c r="X62" s="204"/>
      <c r="Y62" s="204"/>
      <c r="Z62" s="204"/>
    </row>
    <row r="63" spans="1:26" ht="38.75" customHeight="1" x14ac:dyDescent="0.15">
      <c r="A63" s="209"/>
      <c r="B63" s="210" t="s">
        <v>82</v>
      </c>
      <c r="C63" s="213" t="s">
        <v>345</v>
      </c>
      <c r="D63" s="243"/>
      <c r="E63" s="213" t="s">
        <v>323</v>
      </c>
      <c r="F63" s="216">
        <v>160.13595000000001</v>
      </c>
      <c r="G63" s="242"/>
      <c r="H63" s="242"/>
      <c r="I63" s="216">
        <v>160.13999999999999</v>
      </c>
      <c r="J63" s="213" t="s">
        <v>346</v>
      </c>
      <c r="K63" s="204"/>
      <c r="L63" s="204"/>
      <c r="M63" s="204"/>
      <c r="N63" s="204"/>
      <c r="O63" s="204"/>
      <c r="P63" s="204"/>
      <c r="Q63" s="204"/>
      <c r="R63" s="204"/>
      <c r="S63" s="204"/>
      <c r="T63" s="204"/>
      <c r="U63" s="204"/>
      <c r="V63" s="204"/>
      <c r="W63" s="204"/>
      <c r="X63" s="204"/>
      <c r="Y63" s="204"/>
      <c r="Z63" s="204"/>
    </row>
    <row r="64" spans="1:26" ht="38.75" customHeight="1" x14ac:dyDescent="0.15">
      <c r="A64" s="209"/>
      <c r="B64" s="210" t="s">
        <v>82</v>
      </c>
      <c r="C64" s="213" t="s">
        <v>347</v>
      </c>
      <c r="D64" s="243"/>
      <c r="E64" s="213" t="s">
        <v>323</v>
      </c>
      <c r="F64" s="216">
        <v>1921.6314</v>
      </c>
      <c r="G64" s="242"/>
      <c r="H64" s="242"/>
      <c r="I64" s="216">
        <v>1921.6314</v>
      </c>
      <c r="J64" s="213" t="s">
        <v>348</v>
      </c>
      <c r="K64" s="204"/>
      <c r="L64" s="204"/>
      <c r="M64" s="204"/>
      <c r="N64" s="204"/>
      <c r="O64" s="204"/>
      <c r="P64" s="204"/>
      <c r="Q64" s="204"/>
      <c r="R64" s="204"/>
      <c r="S64" s="204"/>
      <c r="T64" s="204"/>
      <c r="U64" s="204"/>
      <c r="V64" s="204"/>
      <c r="W64" s="204"/>
      <c r="X64" s="204"/>
      <c r="Y64" s="204"/>
      <c r="Z64" s="204"/>
    </row>
    <row r="65" spans="1:26" ht="38.75" customHeight="1" x14ac:dyDescent="0.15">
      <c r="A65" s="209"/>
      <c r="B65" s="210" t="s">
        <v>84</v>
      </c>
      <c r="C65" s="213" t="s">
        <v>341</v>
      </c>
      <c r="D65" s="243">
        <v>14169</v>
      </c>
      <c r="E65" s="213" t="s">
        <v>342</v>
      </c>
      <c r="F65" s="216">
        <v>11406.045</v>
      </c>
      <c r="G65" s="242" t="s">
        <v>349</v>
      </c>
      <c r="H65" s="242" t="s">
        <v>337</v>
      </c>
      <c r="I65" s="216">
        <v>11406.04</v>
      </c>
      <c r="J65" s="213" t="s">
        <v>350</v>
      </c>
      <c r="K65" s="204"/>
      <c r="L65" s="204"/>
      <c r="M65" s="204"/>
      <c r="N65" s="204"/>
      <c r="O65" s="204"/>
      <c r="P65" s="204"/>
      <c r="Q65" s="204"/>
      <c r="R65" s="204"/>
      <c r="S65" s="204"/>
      <c r="T65" s="204"/>
      <c r="U65" s="204"/>
      <c r="V65" s="204"/>
      <c r="W65" s="204"/>
      <c r="X65" s="204"/>
      <c r="Y65" s="204"/>
      <c r="Z65" s="204"/>
    </row>
    <row r="66" spans="1:26" ht="38.75" customHeight="1" x14ac:dyDescent="0.15">
      <c r="A66" s="209"/>
      <c r="B66" s="210" t="s">
        <v>84</v>
      </c>
      <c r="C66" s="213" t="s">
        <v>345</v>
      </c>
      <c r="D66" s="243"/>
      <c r="E66" s="213" t="s">
        <v>323</v>
      </c>
      <c r="F66" s="216">
        <v>212.535</v>
      </c>
      <c r="G66" s="242"/>
      <c r="H66" s="242"/>
      <c r="I66" s="216">
        <v>212.54</v>
      </c>
      <c r="J66" s="213" t="s">
        <v>351</v>
      </c>
      <c r="K66" s="204"/>
      <c r="L66" s="204"/>
      <c r="M66" s="204"/>
      <c r="N66" s="204"/>
      <c r="O66" s="204"/>
      <c r="P66" s="204"/>
      <c r="Q66" s="204"/>
      <c r="R66" s="204"/>
      <c r="S66" s="204"/>
      <c r="T66" s="204"/>
      <c r="U66" s="204"/>
      <c r="V66" s="204"/>
      <c r="W66" s="204"/>
      <c r="X66" s="204"/>
      <c r="Y66" s="204"/>
      <c r="Z66" s="204"/>
    </row>
    <row r="67" spans="1:26" ht="38.75" customHeight="1" x14ac:dyDescent="0.15">
      <c r="A67" s="209"/>
      <c r="B67" s="210" t="s">
        <v>84</v>
      </c>
      <c r="C67" s="213" t="s">
        <v>347</v>
      </c>
      <c r="D67" s="243"/>
      <c r="E67" s="213" t="s">
        <v>323</v>
      </c>
      <c r="F67" s="216">
        <v>2550.42</v>
      </c>
      <c r="G67" s="242"/>
      <c r="H67" s="242"/>
      <c r="I67" s="216">
        <v>2550.42</v>
      </c>
      <c r="J67" s="213" t="s">
        <v>352</v>
      </c>
      <c r="K67" s="204"/>
      <c r="L67" s="204"/>
      <c r="M67" s="204"/>
      <c r="N67" s="204"/>
      <c r="O67" s="204"/>
      <c r="P67" s="204"/>
      <c r="Q67" s="204"/>
      <c r="R67" s="204"/>
      <c r="S67" s="204"/>
      <c r="T67" s="204"/>
      <c r="U67" s="204"/>
      <c r="V67" s="204"/>
      <c r="W67" s="204"/>
      <c r="X67" s="204"/>
      <c r="Y67" s="204"/>
      <c r="Z67" s="204"/>
    </row>
    <row r="68" spans="1:26" ht="38.75" customHeight="1" x14ac:dyDescent="0.15">
      <c r="A68" s="209"/>
      <c r="B68" s="210" t="s">
        <v>85</v>
      </c>
      <c r="C68" s="213" t="s">
        <v>353</v>
      </c>
      <c r="D68" s="243">
        <v>7724.38</v>
      </c>
      <c r="E68" s="213" t="s">
        <v>354</v>
      </c>
      <c r="F68" s="216">
        <v>6218.1259</v>
      </c>
      <c r="G68" s="242" t="s">
        <v>355</v>
      </c>
      <c r="H68" s="242" t="s">
        <v>356</v>
      </c>
      <c r="I68" s="216">
        <v>6218.12</v>
      </c>
      <c r="J68" s="213" t="s">
        <v>357</v>
      </c>
      <c r="K68" s="204"/>
      <c r="L68" s="204"/>
      <c r="M68" s="204"/>
      <c r="N68" s="204"/>
      <c r="O68" s="204"/>
      <c r="P68" s="204"/>
      <c r="Q68" s="204"/>
      <c r="R68" s="204"/>
      <c r="S68" s="204"/>
      <c r="T68" s="204"/>
      <c r="U68" s="204"/>
      <c r="V68" s="204"/>
      <c r="W68" s="204"/>
      <c r="X68" s="204"/>
      <c r="Y68" s="204"/>
      <c r="Z68" s="204"/>
    </row>
    <row r="69" spans="1:26" ht="38.75" customHeight="1" x14ac:dyDescent="0.15">
      <c r="A69" s="209"/>
      <c r="B69" s="210" t="s">
        <v>85</v>
      </c>
      <c r="C69" s="213" t="s">
        <v>358</v>
      </c>
      <c r="D69" s="243"/>
      <c r="E69" s="213" t="s">
        <v>323</v>
      </c>
      <c r="F69" s="216">
        <v>115.8657</v>
      </c>
      <c r="G69" s="242"/>
      <c r="H69" s="242"/>
      <c r="I69" s="216">
        <v>115.87</v>
      </c>
      <c r="J69" s="213" t="s">
        <v>359</v>
      </c>
      <c r="K69" s="204"/>
      <c r="L69" s="204"/>
      <c r="M69" s="204"/>
      <c r="N69" s="204"/>
      <c r="O69" s="204"/>
      <c r="P69" s="204"/>
      <c r="Q69" s="204"/>
      <c r="R69" s="204"/>
      <c r="S69" s="204"/>
      <c r="T69" s="204"/>
      <c r="U69" s="204"/>
      <c r="V69" s="204"/>
      <c r="W69" s="204"/>
      <c r="X69" s="204"/>
      <c r="Y69" s="204"/>
      <c r="Z69" s="204"/>
    </row>
    <row r="70" spans="1:26" ht="38.75" customHeight="1" x14ac:dyDescent="0.15">
      <c r="A70" s="209"/>
      <c r="B70" s="210" t="s">
        <v>85</v>
      </c>
      <c r="C70" s="213" t="s">
        <v>360</v>
      </c>
      <c r="D70" s="243"/>
      <c r="E70" s="213" t="s">
        <v>323</v>
      </c>
      <c r="F70" s="216">
        <v>1390.3884</v>
      </c>
      <c r="G70" s="242"/>
      <c r="H70" s="242"/>
      <c r="I70" s="216">
        <v>1390.39</v>
      </c>
      <c r="J70" s="213" t="s">
        <v>361</v>
      </c>
      <c r="K70" s="204"/>
      <c r="L70" s="204"/>
      <c r="M70" s="204"/>
      <c r="N70" s="204"/>
      <c r="O70" s="204"/>
      <c r="P70" s="204"/>
      <c r="Q70" s="204"/>
      <c r="R70" s="204"/>
      <c r="S70" s="204"/>
      <c r="T70" s="204"/>
      <c r="U70" s="204"/>
      <c r="V70" s="204"/>
      <c r="W70" s="204"/>
      <c r="X70" s="204"/>
      <c r="Y70" s="204"/>
      <c r="Z70" s="204"/>
    </row>
    <row r="71" spans="1:26" ht="38.75" customHeight="1" x14ac:dyDescent="0.15">
      <c r="A71" s="209"/>
      <c r="B71" s="210" t="s">
        <v>96</v>
      </c>
      <c r="C71" s="213" t="s">
        <v>97</v>
      </c>
      <c r="D71" s="216">
        <v>15242.394200000001</v>
      </c>
      <c r="E71" s="213" t="s">
        <v>362</v>
      </c>
      <c r="F71" s="216">
        <v>15242.394200000001</v>
      </c>
      <c r="G71" s="213"/>
      <c r="H71" s="213"/>
      <c r="I71" s="216">
        <v>15242.394200000001</v>
      </c>
      <c r="J71" s="213" t="s">
        <v>363</v>
      </c>
      <c r="K71" s="204"/>
      <c r="L71" s="204"/>
      <c r="M71" s="204"/>
      <c r="N71" s="204"/>
      <c r="O71" s="204"/>
      <c r="P71" s="204"/>
      <c r="Q71" s="204"/>
      <c r="R71" s="204"/>
      <c r="S71" s="204"/>
      <c r="T71" s="204"/>
      <c r="U71" s="204"/>
      <c r="V71" s="204"/>
      <c r="W71" s="204"/>
      <c r="X71" s="204"/>
      <c r="Y71" s="204"/>
      <c r="Z71" s="204"/>
    </row>
    <row r="72" spans="1:26" ht="38.75" customHeight="1" x14ac:dyDescent="0.15">
      <c r="A72" s="209"/>
      <c r="B72" s="210" t="s">
        <v>98</v>
      </c>
      <c r="C72" s="213" t="s">
        <v>99</v>
      </c>
      <c r="D72" s="216">
        <v>1682</v>
      </c>
      <c r="E72" s="213" t="s">
        <v>362</v>
      </c>
      <c r="F72" s="216">
        <v>1682</v>
      </c>
      <c r="G72" s="213"/>
      <c r="H72" s="213"/>
      <c r="I72" s="216">
        <v>1682</v>
      </c>
      <c r="J72" s="213" t="s">
        <v>364</v>
      </c>
      <c r="K72" s="204"/>
      <c r="L72" s="204"/>
      <c r="M72" s="204"/>
      <c r="N72" s="204"/>
      <c r="O72" s="204"/>
      <c r="P72" s="204"/>
      <c r="Q72" s="204"/>
      <c r="R72" s="204"/>
      <c r="S72" s="204"/>
      <c r="T72" s="204"/>
      <c r="U72" s="204"/>
      <c r="V72" s="204"/>
      <c r="W72" s="204"/>
      <c r="X72" s="204"/>
      <c r="Y72" s="204"/>
      <c r="Z72" s="204"/>
    </row>
    <row r="73" spans="1:26" ht="38.75" customHeight="1" x14ac:dyDescent="0.15">
      <c r="A73" s="209"/>
      <c r="B73" s="210" t="s">
        <v>102</v>
      </c>
      <c r="C73" s="213" t="s">
        <v>365</v>
      </c>
      <c r="D73" s="243">
        <v>15511.54</v>
      </c>
      <c r="E73" s="213" t="s">
        <v>362</v>
      </c>
      <c r="F73" s="216">
        <v>2186.3357999999998</v>
      </c>
      <c r="G73" s="213" t="s">
        <v>319</v>
      </c>
      <c r="H73" s="213" t="s">
        <v>320</v>
      </c>
      <c r="I73" s="216">
        <f>1600+586.34</f>
        <v>2186.34</v>
      </c>
      <c r="J73" s="213" t="s">
        <v>366</v>
      </c>
      <c r="K73" s="204"/>
      <c r="L73" s="204"/>
      <c r="M73" s="204"/>
      <c r="N73" s="204"/>
      <c r="O73" s="204"/>
      <c r="P73" s="204"/>
      <c r="Q73" s="204"/>
      <c r="R73" s="204"/>
      <c r="S73" s="204"/>
      <c r="T73" s="204"/>
      <c r="U73" s="204"/>
      <c r="V73" s="204"/>
      <c r="W73" s="204"/>
      <c r="X73" s="204"/>
      <c r="Y73" s="204"/>
      <c r="Z73" s="204"/>
    </row>
    <row r="74" spans="1:26" ht="38.75" customHeight="1" x14ac:dyDescent="0.15">
      <c r="A74" s="209"/>
      <c r="B74" s="210" t="s">
        <v>102</v>
      </c>
      <c r="C74" s="213" t="s">
        <v>367</v>
      </c>
      <c r="D74" s="243"/>
      <c r="E74" s="213" t="s">
        <v>362</v>
      </c>
      <c r="F74" s="216">
        <v>3080</v>
      </c>
      <c r="G74" s="213" t="s">
        <v>329</v>
      </c>
      <c r="H74" s="213" t="s">
        <v>320</v>
      </c>
      <c r="I74" s="216">
        <f>2254+826</f>
        <v>3080</v>
      </c>
      <c r="J74" s="213" t="s">
        <v>368</v>
      </c>
      <c r="K74" s="204"/>
      <c r="L74" s="204"/>
      <c r="M74" s="204"/>
      <c r="N74" s="204"/>
      <c r="O74" s="204"/>
      <c r="P74" s="204"/>
      <c r="Q74" s="204"/>
      <c r="R74" s="204"/>
      <c r="S74" s="204"/>
      <c r="T74" s="204"/>
      <c r="U74" s="204"/>
      <c r="V74" s="204"/>
      <c r="W74" s="204"/>
      <c r="X74" s="204"/>
      <c r="Y74" s="204"/>
      <c r="Z74" s="204"/>
    </row>
    <row r="75" spans="1:26" ht="38.75" customHeight="1" x14ac:dyDescent="0.15">
      <c r="A75" s="209"/>
      <c r="B75" s="210" t="s">
        <v>102</v>
      </c>
      <c r="C75" s="213" t="s">
        <v>367</v>
      </c>
      <c r="D75" s="243"/>
      <c r="E75" s="213" t="s">
        <v>362</v>
      </c>
      <c r="F75" s="216">
        <v>3080</v>
      </c>
      <c r="G75" s="213" t="s">
        <v>336</v>
      </c>
      <c r="H75" s="213" t="s">
        <v>337</v>
      </c>
      <c r="I75" s="216">
        <f>2254+826</f>
        <v>3080</v>
      </c>
      <c r="J75" s="213" t="s">
        <v>369</v>
      </c>
      <c r="K75" s="204"/>
      <c r="L75" s="204"/>
      <c r="M75" s="204"/>
      <c r="N75" s="204"/>
      <c r="O75" s="204"/>
      <c r="P75" s="204"/>
      <c r="Q75" s="204"/>
      <c r="R75" s="204"/>
      <c r="S75" s="204"/>
      <c r="T75" s="204"/>
      <c r="U75" s="204"/>
      <c r="V75" s="204"/>
      <c r="W75" s="204"/>
      <c r="X75" s="204"/>
      <c r="Y75" s="204"/>
      <c r="Z75" s="204"/>
    </row>
    <row r="76" spans="1:26" ht="38.75" customHeight="1" x14ac:dyDescent="0.15">
      <c r="A76" s="209"/>
      <c r="B76" s="210" t="s">
        <v>102</v>
      </c>
      <c r="C76" s="213" t="s">
        <v>370</v>
      </c>
      <c r="D76" s="243"/>
      <c r="E76" s="213" t="s">
        <v>362</v>
      </c>
      <c r="F76" s="216">
        <v>2348.6606000000002</v>
      </c>
      <c r="G76" s="213" t="s">
        <v>343</v>
      </c>
      <c r="H76" s="213" t="s">
        <v>320</v>
      </c>
      <c r="I76" s="216">
        <v>2348.6606000000002</v>
      </c>
      <c r="J76" s="213" t="s">
        <v>371</v>
      </c>
      <c r="K76" s="204"/>
      <c r="L76" s="204"/>
      <c r="M76" s="204"/>
      <c r="N76" s="204"/>
      <c r="O76" s="204"/>
      <c r="P76" s="204"/>
      <c r="Q76" s="204"/>
      <c r="R76" s="204"/>
      <c r="S76" s="204"/>
      <c r="T76" s="204"/>
      <c r="U76" s="204"/>
      <c r="V76" s="204"/>
      <c r="W76" s="204"/>
      <c r="X76" s="204"/>
      <c r="Y76" s="204"/>
      <c r="Z76" s="204"/>
    </row>
    <row r="77" spans="1:26" ht="38.75" customHeight="1" x14ac:dyDescent="0.15">
      <c r="A77" s="209"/>
      <c r="B77" s="210" t="s">
        <v>102</v>
      </c>
      <c r="C77" s="213" t="s">
        <v>370</v>
      </c>
      <c r="D77" s="243"/>
      <c r="E77" s="213" t="s">
        <v>362</v>
      </c>
      <c r="F77" s="216">
        <v>3117.18</v>
      </c>
      <c r="G77" s="213" t="s">
        <v>349</v>
      </c>
      <c r="H77" s="213" t="s">
        <v>337</v>
      </c>
      <c r="I77" s="216">
        <f>2897.96+219.22</f>
        <v>3117.18</v>
      </c>
      <c r="J77" s="213" t="s">
        <v>372</v>
      </c>
      <c r="K77" s="204"/>
      <c r="L77" s="204"/>
      <c r="M77" s="204"/>
      <c r="N77" s="204"/>
      <c r="O77" s="204"/>
      <c r="P77" s="204"/>
      <c r="Q77" s="204"/>
      <c r="R77" s="204"/>
      <c r="S77" s="204"/>
      <c r="T77" s="204"/>
      <c r="U77" s="204"/>
      <c r="V77" s="204"/>
      <c r="W77" s="204"/>
      <c r="X77" s="204"/>
      <c r="Y77" s="204"/>
      <c r="Z77" s="204"/>
    </row>
    <row r="78" spans="1:26" ht="38.75" customHeight="1" x14ac:dyDescent="0.15">
      <c r="A78" s="209"/>
      <c r="B78" s="210" t="s">
        <v>102</v>
      </c>
      <c r="C78" s="213" t="s">
        <v>373</v>
      </c>
      <c r="D78" s="243"/>
      <c r="E78" s="213" t="s">
        <v>362</v>
      </c>
      <c r="F78" s="216">
        <v>1699.3635999999999</v>
      </c>
      <c r="G78" s="213" t="s">
        <v>355</v>
      </c>
      <c r="H78" s="213" t="s">
        <v>356</v>
      </c>
      <c r="I78" s="216">
        <v>1699.36</v>
      </c>
      <c r="J78" s="213" t="s">
        <v>374</v>
      </c>
      <c r="K78" s="204"/>
      <c r="L78" s="204"/>
      <c r="M78" s="204"/>
      <c r="N78" s="204"/>
      <c r="O78" s="204"/>
      <c r="P78" s="204"/>
      <c r="Q78" s="204"/>
      <c r="R78" s="204"/>
      <c r="S78" s="204"/>
      <c r="T78" s="204"/>
      <c r="U78" s="204"/>
      <c r="V78" s="204"/>
      <c r="W78" s="204"/>
      <c r="X78" s="204"/>
      <c r="Y78" s="204"/>
      <c r="Z78" s="204"/>
    </row>
    <row r="79" spans="1:26" ht="67.25" customHeight="1" x14ac:dyDescent="0.15">
      <c r="A79" s="209"/>
      <c r="B79" s="210" t="s">
        <v>106</v>
      </c>
      <c r="C79" s="213" t="s">
        <v>261</v>
      </c>
      <c r="D79" s="216">
        <v>94000</v>
      </c>
      <c r="E79" s="213" t="s">
        <v>262</v>
      </c>
      <c r="F79" s="216">
        <v>94000</v>
      </c>
      <c r="G79" s="213" t="s">
        <v>263</v>
      </c>
      <c r="H79" s="213" t="s">
        <v>375</v>
      </c>
      <c r="I79" s="216">
        <v>94000</v>
      </c>
      <c r="J79" s="213" t="s">
        <v>376</v>
      </c>
      <c r="K79" s="204"/>
      <c r="L79" s="204"/>
      <c r="M79" s="204"/>
      <c r="N79" s="204"/>
      <c r="O79" s="204"/>
      <c r="P79" s="204"/>
      <c r="Q79" s="204"/>
      <c r="R79" s="204"/>
      <c r="S79" s="204"/>
      <c r="T79" s="204"/>
      <c r="U79" s="204"/>
      <c r="V79" s="204"/>
      <c r="W79" s="204"/>
      <c r="X79" s="204"/>
      <c r="Y79" s="204"/>
      <c r="Z79" s="204"/>
    </row>
    <row r="80" spans="1:26" ht="38.75" customHeight="1" x14ac:dyDescent="0.15">
      <c r="A80" s="209"/>
      <c r="B80" s="210" t="s">
        <v>126</v>
      </c>
      <c r="C80" s="213" t="s">
        <v>127</v>
      </c>
      <c r="D80" s="216">
        <v>51090</v>
      </c>
      <c r="E80" s="242" t="s">
        <v>268</v>
      </c>
      <c r="F80" s="243">
        <v>158353.79999999999</v>
      </c>
      <c r="G80" s="242" t="s">
        <v>377</v>
      </c>
      <c r="H80" s="242" t="s">
        <v>378</v>
      </c>
      <c r="I80" s="243">
        <v>158353.79999999999</v>
      </c>
      <c r="J80" s="242" t="s">
        <v>379</v>
      </c>
      <c r="K80" s="204"/>
      <c r="L80" s="204"/>
      <c r="M80" s="204"/>
      <c r="N80" s="204"/>
      <c r="O80" s="204"/>
      <c r="P80" s="204"/>
      <c r="Q80" s="204"/>
      <c r="R80" s="204"/>
      <c r="S80" s="204"/>
      <c r="T80" s="204"/>
      <c r="U80" s="204"/>
      <c r="V80" s="204"/>
      <c r="W80" s="204"/>
      <c r="X80" s="204"/>
      <c r="Y80" s="204"/>
      <c r="Z80" s="204"/>
    </row>
    <row r="81" spans="1:26" ht="38.75" customHeight="1" x14ac:dyDescent="0.15">
      <c r="A81" s="209"/>
      <c r="B81" s="210" t="s">
        <v>129</v>
      </c>
      <c r="C81" s="213" t="s">
        <v>130</v>
      </c>
      <c r="D81" s="216">
        <v>4290</v>
      </c>
      <c r="E81" s="242"/>
      <c r="F81" s="243"/>
      <c r="G81" s="242"/>
      <c r="H81" s="242"/>
      <c r="I81" s="243"/>
      <c r="J81" s="242"/>
      <c r="K81" s="204"/>
      <c r="L81" s="204"/>
      <c r="M81" s="204"/>
      <c r="N81" s="204"/>
      <c r="O81" s="204"/>
      <c r="P81" s="204"/>
      <c r="Q81" s="204"/>
      <c r="R81" s="204"/>
      <c r="S81" s="204"/>
      <c r="T81" s="204"/>
      <c r="U81" s="204"/>
      <c r="V81" s="204"/>
      <c r="W81" s="204"/>
      <c r="X81" s="204"/>
      <c r="Y81" s="204"/>
      <c r="Z81" s="204"/>
    </row>
    <row r="82" spans="1:26" ht="38.75" customHeight="1" x14ac:dyDescent="0.15">
      <c r="A82" s="209"/>
      <c r="B82" s="210" t="s">
        <v>131</v>
      </c>
      <c r="C82" s="213" t="s">
        <v>132</v>
      </c>
      <c r="D82" s="216">
        <v>54600</v>
      </c>
      <c r="E82" s="242"/>
      <c r="F82" s="243"/>
      <c r="G82" s="242"/>
      <c r="H82" s="242"/>
      <c r="I82" s="243"/>
      <c r="J82" s="242"/>
      <c r="K82" s="204"/>
      <c r="L82" s="204"/>
      <c r="M82" s="204"/>
      <c r="N82" s="204"/>
      <c r="O82" s="204"/>
      <c r="P82" s="204"/>
      <c r="Q82" s="204"/>
      <c r="R82" s="204"/>
      <c r="S82" s="204"/>
      <c r="T82" s="204"/>
      <c r="U82" s="204"/>
      <c r="V82" s="204"/>
      <c r="W82" s="204"/>
      <c r="X82" s="204"/>
      <c r="Y82" s="204"/>
      <c r="Z82" s="204"/>
    </row>
    <row r="83" spans="1:26" ht="38.75" customHeight="1" x14ac:dyDescent="0.15">
      <c r="A83" s="209"/>
      <c r="B83" s="210" t="s">
        <v>133</v>
      </c>
      <c r="C83" s="213" t="s">
        <v>380</v>
      </c>
      <c r="D83" s="216">
        <v>15600</v>
      </c>
      <c r="E83" s="242"/>
      <c r="F83" s="243"/>
      <c r="G83" s="242"/>
      <c r="H83" s="242"/>
      <c r="I83" s="243"/>
      <c r="J83" s="242"/>
      <c r="K83" s="204"/>
      <c r="L83" s="204"/>
      <c r="M83" s="204"/>
      <c r="N83" s="204"/>
      <c r="O83" s="204"/>
      <c r="P83" s="204"/>
      <c r="Q83" s="204"/>
      <c r="R83" s="204"/>
      <c r="S83" s="204"/>
      <c r="T83" s="204"/>
      <c r="U83" s="204"/>
      <c r="V83" s="204"/>
      <c r="W83" s="204"/>
      <c r="X83" s="204"/>
      <c r="Y83" s="204"/>
      <c r="Z83" s="204"/>
    </row>
    <row r="84" spans="1:26" ht="38.75" customHeight="1" x14ac:dyDescent="0.15">
      <c r="A84" s="209"/>
      <c r="B84" s="210" t="s">
        <v>135</v>
      </c>
      <c r="C84" s="213" t="s">
        <v>136</v>
      </c>
      <c r="D84" s="216">
        <v>8970</v>
      </c>
      <c r="E84" s="242"/>
      <c r="F84" s="243"/>
      <c r="G84" s="242"/>
      <c r="H84" s="242"/>
      <c r="I84" s="243"/>
      <c r="J84" s="242"/>
      <c r="K84" s="204"/>
      <c r="L84" s="204"/>
      <c r="M84" s="204"/>
      <c r="N84" s="204"/>
      <c r="O84" s="204"/>
      <c r="P84" s="204"/>
      <c r="Q84" s="204"/>
      <c r="R84" s="204"/>
      <c r="S84" s="204"/>
      <c r="T84" s="204"/>
      <c r="U84" s="204"/>
      <c r="V84" s="204"/>
      <c r="W84" s="204"/>
      <c r="X84" s="204"/>
      <c r="Y84" s="204"/>
      <c r="Z84" s="204"/>
    </row>
    <row r="85" spans="1:26" ht="38.75" customHeight="1" x14ac:dyDescent="0.15">
      <c r="A85" s="209"/>
      <c r="B85" s="210" t="s">
        <v>137</v>
      </c>
      <c r="C85" s="213" t="s">
        <v>138</v>
      </c>
      <c r="D85" s="216">
        <v>7020</v>
      </c>
      <c r="E85" s="242"/>
      <c r="F85" s="243"/>
      <c r="G85" s="242"/>
      <c r="H85" s="242"/>
      <c r="I85" s="243"/>
      <c r="J85" s="242"/>
      <c r="K85" s="204"/>
      <c r="L85" s="204"/>
      <c r="M85" s="204"/>
      <c r="N85" s="204"/>
      <c r="O85" s="204"/>
      <c r="P85" s="204"/>
      <c r="Q85" s="204"/>
      <c r="R85" s="204"/>
      <c r="S85" s="204"/>
      <c r="T85" s="204"/>
      <c r="U85" s="204"/>
      <c r="V85" s="204"/>
      <c r="W85" s="204"/>
      <c r="X85" s="204"/>
      <c r="Y85" s="204"/>
      <c r="Z85" s="204"/>
    </row>
    <row r="86" spans="1:26" ht="38.75" customHeight="1" x14ac:dyDescent="0.15">
      <c r="A86" s="209"/>
      <c r="B86" s="210" t="s">
        <v>139</v>
      </c>
      <c r="C86" s="213" t="s">
        <v>140</v>
      </c>
      <c r="D86" s="216">
        <v>6240</v>
      </c>
      <c r="E86" s="242"/>
      <c r="F86" s="243"/>
      <c r="G86" s="242"/>
      <c r="H86" s="242"/>
      <c r="I86" s="243"/>
      <c r="J86" s="242"/>
      <c r="K86" s="204"/>
      <c r="L86" s="204"/>
      <c r="M86" s="204"/>
      <c r="N86" s="204"/>
      <c r="O86" s="204"/>
      <c r="P86" s="204"/>
      <c r="Q86" s="204"/>
      <c r="R86" s="204"/>
      <c r="S86" s="204"/>
      <c r="T86" s="204"/>
      <c r="U86" s="204"/>
      <c r="V86" s="204"/>
      <c r="W86" s="204"/>
      <c r="X86" s="204"/>
      <c r="Y86" s="204"/>
      <c r="Z86" s="204"/>
    </row>
    <row r="87" spans="1:26" ht="38.75" customHeight="1" x14ac:dyDescent="0.15">
      <c r="A87" s="209"/>
      <c r="B87" s="210" t="s">
        <v>141</v>
      </c>
      <c r="C87" s="213" t="s">
        <v>142</v>
      </c>
      <c r="D87" s="216">
        <v>1573.8</v>
      </c>
      <c r="E87" s="242"/>
      <c r="F87" s="243"/>
      <c r="G87" s="242"/>
      <c r="H87" s="242"/>
      <c r="I87" s="243"/>
      <c r="J87" s="242"/>
      <c r="K87" s="204"/>
      <c r="L87" s="204"/>
      <c r="M87" s="204"/>
      <c r="N87" s="204"/>
      <c r="O87" s="204"/>
      <c r="P87" s="204"/>
      <c r="Q87" s="204"/>
      <c r="R87" s="204"/>
      <c r="S87" s="204"/>
      <c r="T87" s="204"/>
      <c r="U87" s="204"/>
      <c r="V87" s="204"/>
      <c r="W87" s="204"/>
      <c r="X87" s="204"/>
      <c r="Y87" s="204"/>
      <c r="Z87" s="204"/>
    </row>
    <row r="88" spans="1:26" ht="38.75" customHeight="1" x14ac:dyDescent="0.15">
      <c r="A88" s="209"/>
      <c r="B88" s="210" t="s">
        <v>143</v>
      </c>
      <c r="C88" s="213" t="s">
        <v>144</v>
      </c>
      <c r="D88" s="216">
        <v>1170</v>
      </c>
      <c r="E88" s="242"/>
      <c r="F88" s="243"/>
      <c r="G88" s="242"/>
      <c r="H88" s="242"/>
      <c r="I88" s="243"/>
      <c r="J88" s="242"/>
      <c r="K88" s="204"/>
      <c r="L88" s="204"/>
      <c r="M88" s="204"/>
      <c r="N88" s="204"/>
      <c r="O88" s="204"/>
      <c r="P88" s="204"/>
      <c r="Q88" s="204"/>
      <c r="R88" s="204"/>
      <c r="S88" s="204"/>
      <c r="T88" s="204"/>
      <c r="U88" s="204"/>
      <c r="V88" s="204"/>
      <c r="W88" s="204"/>
      <c r="X88" s="204"/>
      <c r="Y88" s="204"/>
      <c r="Z88" s="204"/>
    </row>
    <row r="89" spans="1:26" ht="38.75" customHeight="1" x14ac:dyDescent="0.15">
      <c r="A89" s="209"/>
      <c r="B89" s="210" t="s">
        <v>145</v>
      </c>
      <c r="C89" s="213" t="s">
        <v>146</v>
      </c>
      <c r="D89" s="216">
        <v>3120</v>
      </c>
      <c r="E89" s="242"/>
      <c r="F89" s="243"/>
      <c r="G89" s="242"/>
      <c r="H89" s="242"/>
      <c r="I89" s="243"/>
      <c r="J89" s="242"/>
      <c r="K89" s="204"/>
      <c r="L89" s="204"/>
      <c r="M89" s="204"/>
      <c r="N89" s="204"/>
      <c r="O89" s="204"/>
      <c r="P89" s="204"/>
      <c r="Q89" s="204"/>
      <c r="R89" s="204"/>
      <c r="S89" s="204"/>
      <c r="T89" s="204"/>
      <c r="U89" s="204"/>
      <c r="V89" s="204"/>
      <c r="W89" s="204"/>
      <c r="X89" s="204"/>
      <c r="Y89" s="204"/>
      <c r="Z89" s="204"/>
    </row>
    <row r="90" spans="1:26" ht="38.75" customHeight="1" x14ac:dyDescent="0.15">
      <c r="A90" s="209"/>
      <c r="B90" s="210" t="s">
        <v>147</v>
      </c>
      <c r="C90" s="213" t="s">
        <v>148</v>
      </c>
      <c r="D90" s="216">
        <v>2340</v>
      </c>
      <c r="E90" s="242"/>
      <c r="F90" s="243"/>
      <c r="G90" s="242"/>
      <c r="H90" s="242"/>
      <c r="I90" s="243"/>
      <c r="J90" s="242"/>
      <c r="K90" s="204"/>
      <c r="L90" s="204"/>
      <c r="M90" s="204"/>
      <c r="N90" s="204"/>
      <c r="O90" s="204"/>
      <c r="P90" s="204"/>
      <c r="Q90" s="204"/>
      <c r="R90" s="204"/>
      <c r="S90" s="204"/>
      <c r="T90" s="204"/>
      <c r="U90" s="204"/>
      <c r="V90" s="204"/>
      <c r="W90" s="204"/>
      <c r="X90" s="204"/>
      <c r="Y90" s="204"/>
      <c r="Z90" s="204"/>
    </row>
    <row r="91" spans="1:26" ht="38.75" customHeight="1" x14ac:dyDescent="0.15">
      <c r="A91" s="209"/>
      <c r="B91" s="210" t="s">
        <v>149</v>
      </c>
      <c r="C91" s="213" t="s">
        <v>150</v>
      </c>
      <c r="D91" s="216">
        <v>2340</v>
      </c>
      <c r="E91" s="242"/>
      <c r="F91" s="243"/>
      <c r="G91" s="242"/>
      <c r="H91" s="242"/>
      <c r="I91" s="243"/>
      <c r="J91" s="242"/>
      <c r="K91" s="204"/>
      <c r="L91" s="204"/>
      <c r="M91" s="204"/>
      <c r="N91" s="204"/>
      <c r="O91" s="204"/>
      <c r="P91" s="204"/>
      <c r="Q91" s="204"/>
      <c r="R91" s="204"/>
      <c r="S91" s="204"/>
      <c r="T91" s="204"/>
      <c r="U91" s="204"/>
      <c r="V91" s="204"/>
      <c r="W91" s="204"/>
      <c r="X91" s="204"/>
      <c r="Y91" s="204"/>
      <c r="Z91" s="204"/>
    </row>
    <row r="92" spans="1:26" ht="38.75" customHeight="1" x14ac:dyDescent="0.15">
      <c r="A92" s="209"/>
      <c r="B92" s="210" t="s">
        <v>163</v>
      </c>
      <c r="C92" s="213" t="s">
        <v>381</v>
      </c>
      <c r="D92" s="216">
        <v>5692</v>
      </c>
      <c r="E92" s="213" t="s">
        <v>382</v>
      </c>
      <c r="F92" s="216">
        <v>5692</v>
      </c>
      <c r="G92" s="213" t="s">
        <v>383</v>
      </c>
      <c r="H92" s="213" t="s">
        <v>384</v>
      </c>
      <c r="I92" s="216">
        <v>5692</v>
      </c>
      <c r="J92" s="213" t="s">
        <v>385</v>
      </c>
      <c r="K92" s="204"/>
      <c r="L92" s="204"/>
      <c r="M92" s="204"/>
      <c r="N92" s="204"/>
      <c r="O92" s="204"/>
      <c r="P92" s="204"/>
      <c r="Q92" s="204"/>
      <c r="R92" s="204"/>
      <c r="S92" s="204"/>
      <c r="T92" s="204"/>
      <c r="U92" s="204"/>
      <c r="V92" s="204"/>
      <c r="W92" s="204"/>
      <c r="X92" s="204"/>
      <c r="Y92" s="204"/>
      <c r="Z92" s="204"/>
    </row>
    <row r="93" spans="1:26" ht="38.75" customHeight="1" x14ac:dyDescent="0.15">
      <c r="A93" s="209"/>
      <c r="B93" s="210" t="s">
        <v>160</v>
      </c>
      <c r="C93" s="213" t="s">
        <v>386</v>
      </c>
      <c r="D93" s="216">
        <v>4939</v>
      </c>
      <c r="E93" s="242" t="s">
        <v>387</v>
      </c>
      <c r="F93" s="243">
        <v>14612</v>
      </c>
      <c r="G93" s="242" t="s">
        <v>388</v>
      </c>
      <c r="H93" s="246" t="s">
        <v>389</v>
      </c>
      <c r="I93" s="243">
        <v>14612</v>
      </c>
      <c r="J93" s="242" t="s">
        <v>390</v>
      </c>
      <c r="K93" s="204"/>
      <c r="L93" s="204"/>
      <c r="M93" s="204"/>
      <c r="N93" s="204"/>
      <c r="O93" s="204"/>
      <c r="P93" s="204"/>
      <c r="Q93" s="204"/>
      <c r="R93" s="204"/>
      <c r="S93" s="204"/>
      <c r="T93" s="204"/>
      <c r="U93" s="204"/>
      <c r="V93" s="204"/>
      <c r="W93" s="204"/>
      <c r="X93" s="204"/>
      <c r="Y93" s="204"/>
      <c r="Z93" s="204"/>
    </row>
    <row r="94" spans="1:26" ht="38.75" customHeight="1" x14ac:dyDescent="0.15">
      <c r="A94" s="209"/>
      <c r="B94" s="210" t="s">
        <v>165</v>
      </c>
      <c r="C94" s="213" t="s">
        <v>166</v>
      </c>
      <c r="D94" s="216">
        <v>5845</v>
      </c>
      <c r="E94" s="242"/>
      <c r="F94" s="243"/>
      <c r="G94" s="242"/>
      <c r="H94" s="246"/>
      <c r="I94" s="243"/>
      <c r="J94" s="242"/>
      <c r="K94" s="204"/>
      <c r="L94" s="204"/>
      <c r="M94" s="204"/>
      <c r="N94" s="204"/>
      <c r="O94" s="204"/>
      <c r="P94" s="204"/>
      <c r="Q94" s="204"/>
      <c r="R94" s="204"/>
      <c r="S94" s="204"/>
      <c r="T94" s="204"/>
      <c r="U94" s="204"/>
      <c r="V94" s="204"/>
      <c r="W94" s="204"/>
      <c r="X94" s="204"/>
      <c r="Y94" s="204"/>
      <c r="Z94" s="204"/>
    </row>
    <row r="95" spans="1:26" ht="38.75" customHeight="1" x14ac:dyDescent="0.15">
      <c r="A95" s="209"/>
      <c r="B95" s="210" t="s">
        <v>171</v>
      </c>
      <c r="C95" s="213" t="s">
        <v>391</v>
      </c>
      <c r="D95" s="216">
        <v>3769</v>
      </c>
      <c r="E95" s="242"/>
      <c r="F95" s="243"/>
      <c r="G95" s="242"/>
      <c r="H95" s="246"/>
      <c r="I95" s="243"/>
      <c r="J95" s="242"/>
      <c r="K95" s="204"/>
      <c r="L95" s="204"/>
      <c r="M95" s="204"/>
      <c r="N95" s="204"/>
      <c r="O95" s="204"/>
      <c r="P95" s="204"/>
      <c r="Q95" s="204"/>
      <c r="R95" s="204"/>
      <c r="S95" s="204"/>
      <c r="T95" s="204"/>
      <c r="U95" s="204"/>
      <c r="V95" s="204"/>
      <c r="W95" s="204"/>
      <c r="X95" s="204"/>
      <c r="Y95" s="204"/>
      <c r="Z95" s="204"/>
    </row>
    <row r="96" spans="1:26" ht="38.75" customHeight="1" x14ac:dyDescent="0.15">
      <c r="A96" s="209"/>
      <c r="B96" s="210" t="s">
        <v>168</v>
      </c>
      <c r="C96" s="213" t="s">
        <v>169</v>
      </c>
      <c r="D96" s="216">
        <v>59</v>
      </c>
      <c r="E96" s="242"/>
      <c r="F96" s="243"/>
      <c r="G96" s="242"/>
      <c r="H96" s="213" t="s">
        <v>392</v>
      </c>
      <c r="I96" s="243"/>
      <c r="J96" s="242"/>
      <c r="K96" s="204"/>
      <c r="L96" s="204"/>
      <c r="M96" s="204"/>
      <c r="N96" s="204"/>
      <c r="O96" s="204"/>
      <c r="P96" s="204"/>
      <c r="Q96" s="204"/>
      <c r="R96" s="204"/>
      <c r="S96" s="204"/>
      <c r="T96" s="204"/>
      <c r="U96" s="204"/>
      <c r="V96" s="204"/>
      <c r="W96" s="204"/>
      <c r="X96" s="204"/>
      <c r="Y96" s="204"/>
      <c r="Z96" s="204"/>
    </row>
    <row r="97" spans="1:26" ht="38.75" customHeight="1" x14ac:dyDescent="0.15">
      <c r="A97" s="209"/>
      <c r="B97" s="210" t="s">
        <v>167</v>
      </c>
      <c r="C97" s="213" t="s">
        <v>166</v>
      </c>
      <c r="D97" s="216">
        <v>5845</v>
      </c>
      <c r="E97" s="242" t="s">
        <v>387</v>
      </c>
      <c r="F97" s="243">
        <v>5904</v>
      </c>
      <c r="G97" s="242" t="s">
        <v>393</v>
      </c>
      <c r="H97" s="213" t="s">
        <v>394</v>
      </c>
      <c r="I97" s="243">
        <v>5904</v>
      </c>
      <c r="J97" s="242" t="s">
        <v>395</v>
      </c>
      <c r="K97" s="204"/>
      <c r="L97" s="204"/>
      <c r="M97" s="204"/>
      <c r="N97" s="204"/>
      <c r="O97" s="204"/>
      <c r="P97" s="204"/>
      <c r="Q97" s="204"/>
      <c r="R97" s="204"/>
      <c r="S97" s="204"/>
      <c r="T97" s="204"/>
      <c r="U97" s="204"/>
      <c r="V97" s="204"/>
      <c r="W97" s="204"/>
      <c r="X97" s="204"/>
      <c r="Y97" s="204"/>
      <c r="Z97" s="204"/>
    </row>
    <row r="98" spans="1:26" ht="38.75" customHeight="1" x14ac:dyDescent="0.15">
      <c r="A98" s="209"/>
      <c r="B98" s="210" t="s">
        <v>173</v>
      </c>
      <c r="C98" s="213" t="s">
        <v>396</v>
      </c>
      <c r="D98" s="216">
        <v>59</v>
      </c>
      <c r="E98" s="242"/>
      <c r="F98" s="243"/>
      <c r="G98" s="242"/>
      <c r="H98" s="213" t="s">
        <v>397</v>
      </c>
      <c r="I98" s="243"/>
      <c r="J98" s="242"/>
      <c r="K98" s="204"/>
      <c r="L98" s="204"/>
      <c r="M98" s="204"/>
      <c r="N98" s="204"/>
      <c r="O98" s="204"/>
      <c r="P98" s="204"/>
      <c r="Q98" s="204"/>
      <c r="R98" s="204"/>
      <c r="S98" s="204"/>
      <c r="T98" s="204"/>
      <c r="U98" s="204"/>
      <c r="V98" s="204"/>
      <c r="W98" s="204"/>
      <c r="X98" s="204"/>
      <c r="Y98" s="204"/>
      <c r="Z98" s="204"/>
    </row>
    <row r="99" spans="1:26" ht="45.5" customHeight="1" x14ac:dyDescent="0.15">
      <c r="A99" s="209"/>
      <c r="B99" s="210" t="s">
        <v>175</v>
      </c>
      <c r="C99" s="213" t="s">
        <v>176</v>
      </c>
      <c r="D99" s="216">
        <v>5199</v>
      </c>
      <c r="E99" s="242" t="s">
        <v>387</v>
      </c>
      <c r="F99" s="243">
        <v>5258</v>
      </c>
      <c r="G99" s="242" t="s">
        <v>398</v>
      </c>
      <c r="H99" s="213" t="s">
        <v>399</v>
      </c>
      <c r="I99" s="243">
        <v>5258</v>
      </c>
      <c r="J99" s="242" t="s">
        <v>400</v>
      </c>
      <c r="K99" s="204"/>
      <c r="L99" s="204"/>
      <c r="M99" s="204"/>
      <c r="N99" s="204"/>
      <c r="O99" s="204"/>
      <c r="P99" s="204"/>
      <c r="Q99" s="204"/>
      <c r="R99" s="204"/>
      <c r="S99" s="204"/>
      <c r="T99" s="204"/>
      <c r="U99" s="204"/>
      <c r="V99" s="204"/>
      <c r="W99" s="204"/>
      <c r="X99" s="204"/>
      <c r="Y99" s="204"/>
      <c r="Z99" s="204"/>
    </row>
    <row r="100" spans="1:26" ht="50.75" customHeight="1" x14ac:dyDescent="0.15">
      <c r="A100" s="209"/>
      <c r="B100" s="210" t="s">
        <v>177</v>
      </c>
      <c r="C100" s="213" t="s">
        <v>178</v>
      </c>
      <c r="D100" s="216">
        <v>59</v>
      </c>
      <c r="E100" s="242"/>
      <c r="F100" s="243"/>
      <c r="G100" s="242"/>
      <c r="H100" s="213" t="s">
        <v>401</v>
      </c>
      <c r="I100" s="243"/>
      <c r="J100" s="242"/>
      <c r="K100" s="204"/>
      <c r="L100" s="204"/>
      <c r="M100" s="204"/>
      <c r="N100" s="204"/>
      <c r="O100" s="204"/>
      <c r="P100" s="204"/>
      <c r="Q100" s="204"/>
      <c r="R100" s="204"/>
      <c r="S100" s="204"/>
      <c r="T100" s="204"/>
      <c r="U100" s="204"/>
      <c r="V100" s="204"/>
      <c r="W100" s="204"/>
      <c r="X100" s="204"/>
      <c r="Y100" s="204"/>
      <c r="Z100" s="204"/>
    </row>
    <row r="101" spans="1:26" ht="48.5" customHeight="1" x14ac:dyDescent="0.15">
      <c r="A101" s="209"/>
      <c r="B101" s="210" t="s">
        <v>179</v>
      </c>
      <c r="C101" s="213" t="s">
        <v>180</v>
      </c>
      <c r="D101" s="216">
        <v>1980</v>
      </c>
      <c r="E101" s="213" t="s">
        <v>402</v>
      </c>
      <c r="F101" s="216">
        <v>1980</v>
      </c>
      <c r="G101" s="213" t="s">
        <v>403</v>
      </c>
      <c r="H101" s="213" t="s">
        <v>404</v>
      </c>
      <c r="I101" s="216">
        <v>1980</v>
      </c>
      <c r="J101" s="213" t="s">
        <v>405</v>
      </c>
      <c r="K101" s="204"/>
      <c r="L101" s="204"/>
      <c r="M101" s="204"/>
      <c r="N101" s="204"/>
      <c r="O101" s="204"/>
      <c r="P101" s="204"/>
      <c r="Q101" s="204"/>
      <c r="R101" s="204"/>
      <c r="S101" s="204"/>
      <c r="T101" s="204"/>
      <c r="U101" s="204"/>
      <c r="V101" s="204"/>
      <c r="W101" s="204"/>
      <c r="X101" s="204"/>
      <c r="Y101" s="204"/>
      <c r="Z101" s="204"/>
    </row>
    <row r="102" spans="1:26" ht="57.5" customHeight="1" x14ac:dyDescent="0.15">
      <c r="A102" s="209"/>
      <c r="B102" s="210" t="s">
        <v>183</v>
      </c>
      <c r="C102" s="213" t="s">
        <v>184</v>
      </c>
      <c r="D102" s="216">
        <v>1165.5999999999999</v>
      </c>
      <c r="E102" s="213" t="s">
        <v>402</v>
      </c>
      <c r="F102" s="216">
        <v>1165.5999999999999</v>
      </c>
      <c r="G102" s="213" t="s">
        <v>406</v>
      </c>
      <c r="H102" s="213" t="s">
        <v>407</v>
      </c>
      <c r="I102" s="216">
        <v>1165.5999999999999</v>
      </c>
      <c r="J102" s="213" t="s">
        <v>408</v>
      </c>
      <c r="K102" s="204"/>
      <c r="L102" s="204"/>
      <c r="M102" s="204"/>
      <c r="N102" s="204"/>
      <c r="O102" s="204"/>
      <c r="P102" s="204"/>
      <c r="Q102" s="204"/>
      <c r="R102" s="204"/>
      <c r="S102" s="204"/>
      <c r="T102" s="204"/>
      <c r="U102" s="204"/>
      <c r="V102" s="204"/>
      <c r="W102" s="204"/>
      <c r="X102" s="204"/>
      <c r="Y102" s="204"/>
      <c r="Z102" s="204"/>
    </row>
    <row r="103" spans="1:26" ht="48.5" customHeight="1" x14ac:dyDescent="0.15">
      <c r="A103" s="209"/>
      <c r="B103" s="210" t="s">
        <v>185</v>
      </c>
      <c r="C103" s="213" t="s">
        <v>186</v>
      </c>
      <c r="D103" s="216">
        <v>1698.6</v>
      </c>
      <c r="E103" s="213" t="s">
        <v>402</v>
      </c>
      <c r="F103" s="216">
        <v>1698.6</v>
      </c>
      <c r="G103" s="213" t="s">
        <v>409</v>
      </c>
      <c r="H103" s="213" t="s">
        <v>410</v>
      </c>
      <c r="I103" s="216">
        <v>1698.6</v>
      </c>
      <c r="J103" s="213" t="s">
        <v>411</v>
      </c>
      <c r="K103" s="204"/>
      <c r="L103" s="204"/>
      <c r="M103" s="204"/>
      <c r="N103" s="204"/>
      <c r="O103" s="204"/>
      <c r="P103" s="204"/>
      <c r="Q103" s="204"/>
      <c r="R103" s="204"/>
      <c r="S103" s="204"/>
      <c r="T103" s="204"/>
      <c r="U103" s="204"/>
      <c r="V103" s="204"/>
      <c r="W103" s="204"/>
      <c r="X103" s="204"/>
      <c r="Y103" s="204"/>
      <c r="Z103" s="204"/>
    </row>
    <row r="104" spans="1:26" ht="94" customHeight="1" x14ac:dyDescent="0.15">
      <c r="A104" s="209"/>
      <c r="B104" s="210" t="s">
        <v>187</v>
      </c>
      <c r="C104" s="213" t="s">
        <v>188</v>
      </c>
      <c r="D104" s="216">
        <v>422.77</v>
      </c>
      <c r="E104" s="213" t="s">
        <v>402</v>
      </c>
      <c r="F104" s="216">
        <v>422.77</v>
      </c>
      <c r="G104" s="213" t="s">
        <v>412</v>
      </c>
      <c r="H104" s="213" t="s">
        <v>413</v>
      </c>
      <c r="I104" s="216">
        <v>422.77</v>
      </c>
      <c r="J104" s="213" t="s">
        <v>414</v>
      </c>
      <c r="K104" s="204"/>
      <c r="L104" s="204"/>
      <c r="M104" s="204"/>
      <c r="N104" s="204"/>
      <c r="O104" s="204"/>
      <c r="P104" s="204"/>
      <c r="Q104" s="204"/>
      <c r="R104" s="204"/>
      <c r="S104" s="204"/>
      <c r="T104" s="204"/>
      <c r="U104" s="204"/>
      <c r="V104" s="204"/>
      <c r="W104" s="204"/>
      <c r="X104" s="204"/>
      <c r="Y104" s="204"/>
      <c r="Z104" s="204"/>
    </row>
    <row r="105" spans="1:26" ht="94" customHeight="1" x14ac:dyDescent="0.15">
      <c r="A105" s="209"/>
      <c r="B105" s="247" t="s">
        <v>194</v>
      </c>
      <c r="C105" s="242" t="s">
        <v>195</v>
      </c>
      <c r="D105" s="243">
        <v>1301</v>
      </c>
      <c r="E105" s="242" t="s">
        <v>415</v>
      </c>
      <c r="F105" s="216">
        <v>650</v>
      </c>
      <c r="G105" s="223" t="s">
        <v>416</v>
      </c>
      <c r="H105" s="223" t="s">
        <v>417</v>
      </c>
      <c r="I105" s="216">
        <v>651</v>
      </c>
      <c r="J105" s="213" t="s">
        <v>418</v>
      </c>
      <c r="K105" s="204"/>
      <c r="L105" s="204"/>
      <c r="M105" s="204"/>
      <c r="N105" s="204"/>
      <c r="O105" s="204"/>
      <c r="P105" s="224" t="s">
        <v>417</v>
      </c>
      <c r="Q105" s="204"/>
      <c r="R105" s="204"/>
      <c r="S105" s="204"/>
      <c r="T105" s="204"/>
      <c r="U105" s="204"/>
      <c r="V105" s="204"/>
      <c r="W105" s="204"/>
      <c r="X105" s="204"/>
      <c r="Y105" s="204"/>
      <c r="Z105" s="204"/>
    </row>
    <row r="106" spans="1:26" ht="94" customHeight="1" x14ac:dyDescent="0.15">
      <c r="A106" s="209"/>
      <c r="B106" s="247"/>
      <c r="C106" s="242"/>
      <c r="D106" s="243"/>
      <c r="E106" s="242"/>
      <c r="F106" s="216">
        <v>651</v>
      </c>
      <c r="G106" s="225" t="s">
        <v>419</v>
      </c>
      <c r="H106" s="225" t="s">
        <v>419</v>
      </c>
      <c r="I106" s="216">
        <v>650</v>
      </c>
      <c r="J106" s="213" t="s">
        <v>420</v>
      </c>
      <c r="K106" s="204"/>
      <c r="L106" s="204"/>
      <c r="M106" s="204"/>
      <c r="N106" s="204"/>
      <c r="O106" s="204"/>
      <c r="P106" s="226" t="s">
        <v>419</v>
      </c>
      <c r="Q106" s="204"/>
      <c r="R106" s="204"/>
      <c r="S106" s="204"/>
      <c r="T106" s="204"/>
      <c r="U106" s="204"/>
      <c r="V106" s="204"/>
      <c r="W106" s="204"/>
      <c r="X106" s="204"/>
      <c r="Y106" s="204"/>
      <c r="Z106" s="204"/>
    </row>
    <row r="107" spans="1:26" ht="242.25" customHeight="1" x14ac:dyDescent="0.15">
      <c r="A107" s="209"/>
      <c r="B107" s="227" t="s">
        <v>201</v>
      </c>
      <c r="C107" s="228" t="s">
        <v>202</v>
      </c>
      <c r="D107" s="229">
        <v>81</v>
      </c>
      <c r="E107" s="228" t="s">
        <v>421</v>
      </c>
      <c r="F107" s="229">
        <v>81</v>
      </c>
      <c r="G107" s="228" t="s">
        <v>422</v>
      </c>
      <c r="H107" s="228" t="s">
        <v>423</v>
      </c>
      <c r="I107" s="229">
        <v>81</v>
      </c>
      <c r="J107" s="213" t="s">
        <v>424</v>
      </c>
      <c r="K107" s="204"/>
      <c r="L107" s="204"/>
      <c r="M107" s="204"/>
      <c r="N107" s="204"/>
      <c r="O107" s="204"/>
      <c r="P107" s="204"/>
      <c r="Q107" s="204"/>
      <c r="R107" s="204"/>
      <c r="S107" s="204"/>
      <c r="T107" s="204"/>
      <c r="U107" s="204"/>
      <c r="V107" s="204"/>
      <c r="W107" s="204"/>
      <c r="X107" s="204"/>
      <c r="Y107" s="204"/>
      <c r="Z107" s="204"/>
    </row>
    <row r="108" spans="1:26" ht="94" customHeight="1" x14ac:dyDescent="0.15">
      <c r="A108" s="209"/>
      <c r="B108" s="210" t="s">
        <v>203</v>
      </c>
      <c r="C108" s="213" t="s">
        <v>204</v>
      </c>
      <c r="D108" s="216">
        <v>150</v>
      </c>
      <c r="E108" s="213" t="s">
        <v>421</v>
      </c>
      <c r="F108" s="216">
        <v>150</v>
      </c>
      <c r="G108" s="213" t="s">
        <v>422</v>
      </c>
      <c r="H108" s="213"/>
      <c r="I108" s="216">
        <v>150</v>
      </c>
      <c r="J108" s="213" t="s">
        <v>425</v>
      </c>
      <c r="K108" s="204"/>
      <c r="L108" s="204"/>
      <c r="M108" s="204"/>
      <c r="N108" s="204"/>
      <c r="O108" s="204"/>
      <c r="P108" s="204"/>
      <c r="Q108" s="204"/>
      <c r="R108" s="204"/>
      <c r="S108" s="204"/>
      <c r="T108" s="204"/>
      <c r="U108" s="204"/>
      <c r="V108" s="204"/>
      <c r="W108" s="204"/>
      <c r="X108" s="204"/>
      <c r="Y108" s="204"/>
      <c r="Z108" s="204"/>
    </row>
    <row r="109" spans="1:26" ht="94" customHeight="1" x14ac:dyDescent="0.15">
      <c r="A109" s="209"/>
      <c r="B109" s="209" t="s">
        <v>205</v>
      </c>
      <c r="C109" s="213" t="s">
        <v>206</v>
      </c>
      <c r="D109" s="216">
        <v>248.03</v>
      </c>
      <c r="E109" s="213" t="s">
        <v>421</v>
      </c>
      <c r="F109" s="216">
        <v>248.03</v>
      </c>
      <c r="G109" s="213" t="s">
        <v>422</v>
      </c>
      <c r="H109" s="213"/>
      <c r="I109" s="216">
        <v>248.03</v>
      </c>
      <c r="J109" s="213" t="s">
        <v>426</v>
      </c>
      <c r="K109" s="204"/>
      <c r="L109" s="204"/>
      <c r="M109" s="204"/>
      <c r="N109" s="204"/>
      <c r="O109" s="204"/>
      <c r="P109" s="204"/>
      <c r="Q109" s="204"/>
      <c r="R109" s="204"/>
      <c r="S109" s="204"/>
      <c r="T109" s="204"/>
      <c r="U109" s="204"/>
      <c r="V109" s="204"/>
      <c r="W109" s="204"/>
      <c r="X109" s="204"/>
      <c r="Y109" s="204"/>
      <c r="Z109" s="204"/>
    </row>
    <row r="110" spans="1:26" ht="94" customHeight="1" x14ac:dyDescent="0.15">
      <c r="A110" s="209"/>
      <c r="B110" s="210" t="s">
        <v>210</v>
      </c>
      <c r="C110" s="213" t="s">
        <v>211</v>
      </c>
      <c r="D110" s="216">
        <v>29000</v>
      </c>
      <c r="E110" s="213" t="s">
        <v>427</v>
      </c>
      <c r="F110" s="216">
        <v>29000</v>
      </c>
      <c r="G110" s="213" t="s">
        <v>428</v>
      </c>
      <c r="H110" s="213" t="s">
        <v>429</v>
      </c>
      <c r="I110" s="216">
        <v>29000</v>
      </c>
      <c r="J110" s="213" t="s">
        <v>430</v>
      </c>
      <c r="K110" s="204"/>
      <c r="L110" s="204"/>
      <c r="M110" s="204"/>
      <c r="N110" s="204"/>
      <c r="O110" s="204"/>
      <c r="P110" s="204"/>
      <c r="Q110" s="204"/>
      <c r="R110" s="204"/>
      <c r="S110" s="204"/>
      <c r="T110" s="204"/>
      <c r="U110" s="204"/>
      <c r="V110" s="204"/>
      <c r="W110" s="204"/>
      <c r="X110" s="204"/>
      <c r="Y110" s="204"/>
      <c r="Z110" s="204"/>
    </row>
    <row r="111" spans="1:26" ht="94" customHeight="1" x14ac:dyDescent="0.15">
      <c r="A111" s="209"/>
      <c r="B111" s="210" t="s">
        <v>212</v>
      </c>
      <c r="C111" s="213" t="s">
        <v>431</v>
      </c>
      <c r="D111" s="216">
        <v>29000</v>
      </c>
      <c r="E111" s="213" t="s">
        <v>427</v>
      </c>
      <c r="F111" s="216">
        <v>29000</v>
      </c>
      <c r="G111" s="213" t="s">
        <v>432</v>
      </c>
      <c r="H111" s="213" t="s">
        <v>433</v>
      </c>
      <c r="I111" s="216">
        <v>29000</v>
      </c>
      <c r="J111" s="213" t="s">
        <v>434</v>
      </c>
      <c r="K111" s="204"/>
      <c r="L111" s="204"/>
      <c r="M111" s="204"/>
      <c r="N111" s="204"/>
      <c r="O111" s="204"/>
      <c r="P111" s="204"/>
      <c r="Q111" s="204"/>
      <c r="R111" s="204"/>
      <c r="S111" s="204"/>
      <c r="T111" s="204"/>
      <c r="U111" s="204"/>
      <c r="V111" s="204"/>
      <c r="W111" s="204"/>
      <c r="X111" s="204"/>
      <c r="Y111" s="204"/>
      <c r="Z111" s="204"/>
    </row>
    <row r="112" spans="1:26" ht="94" customHeight="1" x14ac:dyDescent="0.15">
      <c r="A112" s="209"/>
      <c r="B112" s="210" t="s">
        <v>214</v>
      </c>
      <c r="C112" s="213" t="s">
        <v>215</v>
      </c>
      <c r="D112" s="216">
        <v>29000</v>
      </c>
      <c r="E112" s="213" t="s">
        <v>435</v>
      </c>
      <c r="F112" s="216">
        <v>29000</v>
      </c>
      <c r="G112" s="213" t="s">
        <v>436</v>
      </c>
      <c r="H112" s="213" t="s">
        <v>437</v>
      </c>
      <c r="I112" s="216">
        <v>29000</v>
      </c>
      <c r="J112" s="213" t="s">
        <v>438</v>
      </c>
      <c r="K112" s="204"/>
      <c r="L112" s="204"/>
      <c r="M112" s="204"/>
      <c r="N112" s="204"/>
      <c r="O112" s="204"/>
      <c r="P112" s="204"/>
      <c r="Q112" s="204"/>
      <c r="R112" s="204"/>
      <c r="S112" s="204"/>
      <c r="T112" s="204"/>
      <c r="U112" s="204"/>
      <c r="V112" s="204"/>
      <c r="W112" s="204"/>
      <c r="X112" s="204"/>
      <c r="Y112" s="204"/>
      <c r="Z112" s="204"/>
    </row>
    <row r="113" spans="1:26" ht="94" customHeight="1" x14ac:dyDescent="0.15">
      <c r="A113" s="209"/>
      <c r="B113" s="209" t="s">
        <v>219</v>
      </c>
      <c r="C113" s="213" t="s">
        <v>218</v>
      </c>
      <c r="D113" s="216">
        <v>10000</v>
      </c>
      <c r="E113" s="213" t="s">
        <v>439</v>
      </c>
      <c r="F113" s="216">
        <v>10000</v>
      </c>
      <c r="G113" s="213" t="s">
        <v>440</v>
      </c>
      <c r="H113" s="213" t="s">
        <v>441</v>
      </c>
      <c r="I113" s="216">
        <v>10000</v>
      </c>
      <c r="J113" s="213" t="s">
        <v>442</v>
      </c>
      <c r="K113" s="204"/>
      <c r="L113" s="204"/>
      <c r="M113" s="204"/>
      <c r="N113" s="204"/>
      <c r="O113" s="204"/>
      <c r="P113" s="204"/>
      <c r="Q113" s="204"/>
      <c r="R113" s="204"/>
      <c r="S113" s="204"/>
      <c r="T113" s="204"/>
      <c r="U113" s="204"/>
      <c r="V113" s="204"/>
      <c r="W113" s="204"/>
      <c r="X113" s="204"/>
      <c r="Y113" s="204"/>
      <c r="Z113" s="204"/>
    </row>
    <row r="114" spans="1:26" ht="19.5" customHeight="1" x14ac:dyDescent="0.2">
      <c r="A114" s="209"/>
      <c r="B114" s="244" t="s">
        <v>276</v>
      </c>
      <c r="C114" s="244"/>
      <c r="D114" s="217">
        <f>SUM(D29:D113)</f>
        <v>591945.36419999995</v>
      </c>
      <c r="E114" s="217">
        <f>SUM(E29:E113)</f>
        <v>0</v>
      </c>
      <c r="F114" s="217">
        <f>SUM(F29:F113)</f>
        <v>591945.36420000007</v>
      </c>
      <c r="G114" s="217">
        <f>SUM(G29:G113)</f>
        <v>0</v>
      </c>
      <c r="H114" s="217">
        <f>SUM(H29:H113)</f>
        <v>0</v>
      </c>
      <c r="I114" s="217">
        <f>SUM(I29:I113)-0.01</f>
        <v>591945.35884999996</v>
      </c>
      <c r="J114" s="218"/>
      <c r="K114" s="204"/>
      <c r="L114" s="204"/>
      <c r="M114" s="204"/>
      <c r="N114" s="204"/>
      <c r="O114" s="204"/>
      <c r="P114" s="204"/>
      <c r="Q114" s="204"/>
      <c r="R114" s="204"/>
      <c r="S114" s="204"/>
      <c r="T114" s="204"/>
      <c r="U114" s="204"/>
      <c r="V114" s="204"/>
      <c r="W114" s="204"/>
      <c r="X114" s="204"/>
      <c r="Y114" s="204"/>
      <c r="Z114" s="204"/>
    </row>
    <row r="115" spans="1:26" ht="33.5" customHeight="1" x14ac:dyDescent="0.2">
      <c r="A115" s="209"/>
      <c r="K115" s="219"/>
      <c r="L115" s="219"/>
      <c r="M115" s="204"/>
      <c r="N115" s="204"/>
      <c r="O115" s="204"/>
      <c r="P115" s="204"/>
      <c r="Q115" s="204"/>
      <c r="R115" s="204"/>
      <c r="S115" s="204"/>
      <c r="T115" s="204"/>
      <c r="U115" s="204"/>
      <c r="V115" s="204"/>
      <c r="W115" s="204"/>
      <c r="X115" s="204"/>
      <c r="Y115" s="204"/>
      <c r="Z115" s="204"/>
    </row>
    <row r="116" spans="1:26" ht="26.75" customHeight="1" x14ac:dyDescent="0.2">
      <c r="A116" s="209"/>
      <c r="B116" s="230" t="s">
        <v>443</v>
      </c>
      <c r="C116" s="230"/>
      <c r="D116" s="231">
        <f>D24+D114</f>
        <v>712564.59419999993</v>
      </c>
      <c r="E116" s="231"/>
      <c r="F116" s="231">
        <f>F24+F114</f>
        <v>712564.59420000005</v>
      </c>
      <c r="G116" s="231"/>
      <c r="H116" s="231"/>
      <c r="I116" s="231">
        <f>I24+I114</f>
        <v>712564.58884999994</v>
      </c>
      <c r="J116" s="230" t="s">
        <v>444</v>
      </c>
      <c r="K116" s="204"/>
      <c r="L116" s="204"/>
      <c r="M116" s="204"/>
      <c r="N116" s="204"/>
      <c r="O116" s="204"/>
      <c r="P116" s="232"/>
      <c r="Q116" s="204"/>
      <c r="R116" s="204"/>
      <c r="S116" s="204"/>
      <c r="T116" s="204"/>
      <c r="U116" s="204"/>
      <c r="V116" s="204"/>
      <c r="W116" s="204"/>
      <c r="X116" s="204"/>
      <c r="Y116" s="204"/>
      <c r="Z116" s="204"/>
    </row>
    <row r="117" spans="1:26" ht="55.25" customHeight="1" x14ac:dyDescent="0.15"/>
    <row r="118" spans="1:26" ht="230.5" customHeight="1" x14ac:dyDescent="0.15"/>
    <row r="119" spans="1:26" ht="38.75" customHeight="1" x14ac:dyDescent="0.15"/>
    <row r="120" spans="1:26" ht="38.75" customHeight="1" x14ac:dyDescent="0.15"/>
    <row r="121" spans="1:26" ht="15" customHeight="1" x14ac:dyDescent="0.15"/>
    <row r="122" spans="1:26" ht="15" customHeight="1" x14ac:dyDescent="0.15"/>
    <row r="123" spans="1:26" ht="14.25" customHeight="1" x14ac:dyDescent="0.15"/>
    <row r="124" spans="1:26" ht="14.2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row r="1021" ht="15.75" customHeight="1" x14ac:dyDescent="0.15"/>
    <row r="1022" ht="15.75" customHeight="1" x14ac:dyDescent="0.15"/>
    <row r="1023" ht="15.75" customHeight="1" x14ac:dyDescent="0.15"/>
    <row r="1024" ht="15.75" customHeight="1" x14ac:dyDescent="0.15"/>
    <row r="1025" ht="15.75" customHeight="1" x14ac:dyDescent="0.15"/>
    <row r="1026" ht="15.75" customHeight="1" x14ac:dyDescent="0.15"/>
    <row r="1027" ht="15.75" customHeight="1" x14ac:dyDescent="0.15"/>
    <row r="1028" ht="15.75" customHeight="1" x14ac:dyDescent="0.15"/>
    <row r="1029" ht="15.75" customHeight="1" x14ac:dyDescent="0.15"/>
    <row r="1030" ht="15.75" customHeight="1" x14ac:dyDescent="0.15"/>
    <row r="1031" ht="15.75" customHeight="1" x14ac:dyDescent="0.15"/>
    <row r="1032" ht="15.75" customHeight="1" x14ac:dyDescent="0.15"/>
    <row r="1033" ht="15.75" customHeight="1" x14ac:dyDescent="0.15"/>
    <row r="1034" ht="15.75" customHeight="1" x14ac:dyDescent="0.15"/>
    <row r="1035" ht="15.75" customHeight="1" x14ac:dyDescent="0.15"/>
    <row r="1036" ht="15.75" customHeight="1" x14ac:dyDescent="0.15"/>
    <row r="1037" ht="15.75" customHeight="1" x14ac:dyDescent="0.15"/>
    <row r="1038" ht="15.75" customHeight="1" x14ac:dyDescent="0.15"/>
    <row r="1039" ht="15.75" customHeight="1" x14ac:dyDescent="0.15"/>
    <row r="1040" ht="15.75" customHeight="1" x14ac:dyDescent="0.15"/>
    <row r="1041" ht="15.75" customHeight="1" x14ac:dyDescent="0.15"/>
    <row r="1042" ht="15.75" customHeight="1" x14ac:dyDescent="0.15"/>
    <row r="1043" ht="15.75" customHeight="1" x14ac:dyDescent="0.15"/>
    <row r="1044" ht="15.75" customHeight="1" x14ac:dyDescent="0.15"/>
    <row r="1045" ht="15.75" customHeight="1" x14ac:dyDescent="0.15"/>
    <row r="1046" ht="15.75" customHeight="1" x14ac:dyDescent="0.15"/>
    <row r="1047" ht="15.75" customHeight="1" x14ac:dyDescent="0.15"/>
    <row r="1048" ht="15.75" customHeight="1" x14ac:dyDescent="0.15"/>
    <row r="1049" ht="15.75" customHeight="1" x14ac:dyDescent="0.15"/>
    <row r="1050" ht="15.75" customHeight="1" x14ac:dyDescent="0.15"/>
    <row r="1051" ht="15.75" customHeight="1" x14ac:dyDescent="0.15"/>
    <row r="1052" ht="15.75" customHeight="1" x14ac:dyDescent="0.15"/>
    <row r="1053" ht="15.75" customHeight="1" x14ac:dyDescent="0.15"/>
    <row r="1054" ht="15.75" customHeight="1" x14ac:dyDescent="0.15"/>
    <row r="1055" ht="15.75" customHeight="1" x14ac:dyDescent="0.15"/>
    <row r="1056" ht="15.75" customHeight="1" x14ac:dyDescent="0.15"/>
    <row r="1057" ht="15.75" customHeight="1" x14ac:dyDescent="0.15"/>
    <row r="1058" ht="15.75" customHeight="1" x14ac:dyDescent="0.15"/>
    <row r="1059" ht="15.75" customHeight="1" x14ac:dyDescent="0.15"/>
    <row r="1060" ht="15.75" customHeight="1" x14ac:dyDescent="0.15"/>
    <row r="1061" ht="15.75" customHeight="1" x14ac:dyDescent="0.15"/>
    <row r="1062" ht="15.75" customHeight="1" x14ac:dyDescent="0.15"/>
    <row r="1063" ht="15.75" customHeight="1" x14ac:dyDescent="0.15"/>
    <row r="1064" ht="15.75" customHeight="1" x14ac:dyDescent="0.15"/>
    <row r="1065" ht="15.75" customHeight="1" x14ac:dyDescent="0.15"/>
    <row r="1066" ht="15.75" customHeight="1" x14ac:dyDescent="0.15"/>
    <row r="1067" ht="15.75" customHeight="1" x14ac:dyDescent="0.15"/>
    <row r="1068" ht="15.75" customHeight="1" x14ac:dyDescent="0.15"/>
    <row r="1069" ht="15.75" customHeight="1" x14ac:dyDescent="0.15"/>
    <row r="1070" ht="15.75" customHeight="1" x14ac:dyDescent="0.15"/>
    <row r="1071" ht="15.75" customHeight="1" x14ac:dyDescent="0.15"/>
    <row r="1072" ht="15.75" customHeight="1" x14ac:dyDescent="0.15"/>
    <row r="1073" ht="15.75" customHeight="1" x14ac:dyDescent="0.15"/>
    <row r="1074" ht="15.75" customHeight="1" x14ac:dyDescent="0.15"/>
    <row r="1075" ht="15.75" customHeight="1" x14ac:dyDescent="0.15"/>
    <row r="1076" ht="15.75" customHeight="1" x14ac:dyDescent="0.15"/>
    <row r="1077" ht="15.75" customHeight="1" x14ac:dyDescent="0.15"/>
    <row r="1078" ht="15.75" customHeight="1" x14ac:dyDescent="0.15"/>
    <row r="1079" ht="15.75" customHeight="1" x14ac:dyDescent="0.15"/>
    <row r="1080" ht="15.75" customHeight="1" x14ac:dyDescent="0.15"/>
    <row r="1081" ht="15.75" customHeight="1" x14ac:dyDescent="0.15"/>
    <row r="1082" ht="15.75" customHeight="1" x14ac:dyDescent="0.15"/>
    <row r="1083" ht="15.75" customHeight="1" x14ac:dyDescent="0.15"/>
    <row r="1084" ht="15.75" customHeight="1" x14ac:dyDescent="0.15"/>
    <row r="1085" ht="15.75" customHeight="1" x14ac:dyDescent="0.15"/>
    <row r="1086" ht="15.75" customHeight="1" x14ac:dyDescent="0.15"/>
    <row r="1087" ht="15.75" customHeight="1" x14ac:dyDescent="0.15"/>
    <row r="1088" ht="15.75" customHeight="1" x14ac:dyDescent="0.15"/>
    <row r="1089" ht="15.75" customHeight="1" x14ac:dyDescent="0.15"/>
    <row r="1090" ht="15.75" customHeight="1" x14ac:dyDescent="0.15"/>
    <row r="1091" ht="15.75" customHeight="1" x14ac:dyDescent="0.15"/>
    <row r="1092" ht="15.75" customHeight="1" x14ac:dyDescent="0.15"/>
    <row r="1093" ht="15.75" customHeight="1" x14ac:dyDescent="0.15"/>
  </sheetData>
  <mergeCells count="83">
    <mergeCell ref="B105:B106"/>
    <mergeCell ref="C105:C106"/>
    <mergeCell ref="D105:D106"/>
    <mergeCell ref="E105:E106"/>
    <mergeCell ref="B114:C114"/>
    <mergeCell ref="E99:E100"/>
    <mergeCell ref="F99:F100"/>
    <mergeCell ref="G99:G100"/>
    <mergeCell ref="I99:I100"/>
    <mergeCell ref="J99:J100"/>
    <mergeCell ref="E97:E98"/>
    <mergeCell ref="F97:F98"/>
    <mergeCell ref="G97:G98"/>
    <mergeCell ref="I97:I98"/>
    <mergeCell ref="J97:J98"/>
    <mergeCell ref="I80:I91"/>
    <mergeCell ref="J80:J91"/>
    <mergeCell ref="E93:E96"/>
    <mergeCell ref="F93:F96"/>
    <mergeCell ref="G93:G96"/>
    <mergeCell ref="H93:H95"/>
    <mergeCell ref="I93:I96"/>
    <mergeCell ref="J93:J96"/>
    <mergeCell ref="D68:D70"/>
    <mergeCell ref="G68:G70"/>
    <mergeCell ref="H68:H70"/>
    <mergeCell ref="D73:D78"/>
    <mergeCell ref="E80:E91"/>
    <mergeCell ref="F80:F91"/>
    <mergeCell ref="G80:G91"/>
    <mergeCell ref="H80:H91"/>
    <mergeCell ref="D62:D64"/>
    <mergeCell ref="G62:G64"/>
    <mergeCell ref="H62:H64"/>
    <mergeCell ref="D65:D67"/>
    <mergeCell ref="G65:G67"/>
    <mergeCell ref="H65:H67"/>
    <mergeCell ref="D56:D58"/>
    <mergeCell ref="G56:G58"/>
    <mergeCell ref="H56:H58"/>
    <mergeCell ref="D59:D61"/>
    <mergeCell ref="G59:G61"/>
    <mergeCell ref="H59:H61"/>
    <mergeCell ref="G47:G52"/>
    <mergeCell ref="H47:H52"/>
    <mergeCell ref="J47:J52"/>
    <mergeCell ref="D53:D55"/>
    <mergeCell ref="G53:G55"/>
    <mergeCell ref="H53:H55"/>
    <mergeCell ref="G35:G40"/>
    <mergeCell ref="H35:H40"/>
    <mergeCell ref="J35:J40"/>
    <mergeCell ref="G41:G46"/>
    <mergeCell ref="H41:H46"/>
    <mergeCell ref="J41:J46"/>
    <mergeCell ref="G29:G31"/>
    <mergeCell ref="H29:H31"/>
    <mergeCell ref="J29:J31"/>
    <mergeCell ref="G32:G34"/>
    <mergeCell ref="H32:H34"/>
    <mergeCell ref="J32:J34"/>
    <mergeCell ref="H20:H22"/>
    <mergeCell ref="I20:I22"/>
    <mergeCell ref="J20:J22"/>
    <mergeCell ref="B24:C24"/>
    <mergeCell ref="B27:D27"/>
    <mergeCell ref="E27:J27"/>
    <mergeCell ref="E18:E19"/>
    <mergeCell ref="G18:G19"/>
    <mergeCell ref="E20:E22"/>
    <mergeCell ref="F20:F22"/>
    <mergeCell ref="G20:G22"/>
    <mergeCell ref="B8:J8"/>
    <mergeCell ref="B10:D10"/>
    <mergeCell ref="E10:J10"/>
    <mergeCell ref="G15:G17"/>
    <mergeCell ref="H15:H17"/>
    <mergeCell ref="J15:J17"/>
    <mergeCell ref="H2:J2"/>
    <mergeCell ref="H3:J3"/>
    <mergeCell ref="B5:J5"/>
    <mergeCell ref="B6:J6"/>
    <mergeCell ref="B7:J7"/>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Звіт</vt:lpstr>
      <vt:lpstr>Реєстр</vt:lpstr>
      <vt:lpstr>Звіт!_FilterDatabase</vt:lpstr>
      <vt:lpstr>Звіт!_FilterDatabase_0</vt:lpstr>
      <vt:lpstr>Звіт!_FilterDatabase_0_0</vt:lpstr>
      <vt:lpstr>Звіт!_FilterDatabase_0_0_0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bogdana.lilo@gmail.com</cp:lastModifiedBy>
  <cp:revision>0</cp:revision>
  <cp:lastPrinted>2021-01-22T13:27:43Z</cp:lastPrinted>
  <dcterms:created xsi:type="dcterms:W3CDTF">2021-01-12T10:41:27Z</dcterms:created>
  <dcterms:modified xsi:type="dcterms:W3CDTF">2021-02-09T12:03:18Z</dcterms:modified>
</cp:coreProperties>
</file>