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 Чухно\Desktop\Грант\Анкета\"/>
    </mc:Choice>
  </mc:AlternateContent>
  <xr:revisionPtr revIDLastSave="0" documentId="13_ncr:1_{872E883C-D0AF-4038-9F7D-E1452B8AC16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R56" i="1" l="1"/>
  <c r="T57" i="1" l="1"/>
  <c r="T32" i="1" l="1"/>
  <c r="T34" i="1"/>
  <c r="T30" i="1"/>
  <c r="U88" i="1" l="1"/>
  <c r="R88" i="1"/>
  <c r="R89" i="1" s="1"/>
  <c r="O88" i="1"/>
  <c r="R75" i="1"/>
  <c r="T75" i="1" s="1"/>
  <c r="T77" i="1" s="1"/>
  <c r="R76" i="1"/>
  <c r="T76" i="1" s="1"/>
  <c r="R74" i="1"/>
  <c r="T74" i="1" s="1"/>
  <c r="O75" i="1"/>
  <c r="S75" i="1" s="1"/>
  <c r="O76" i="1"/>
  <c r="S76" i="1" s="1"/>
  <c r="U76" i="1" s="1"/>
  <c r="O74" i="1"/>
  <c r="S74" i="1" s="1"/>
  <c r="R55" i="1"/>
  <c r="T55" i="1" s="1"/>
  <c r="O55" i="1"/>
  <c r="S55" i="1" s="1"/>
  <c r="T56" i="1"/>
  <c r="R49" i="1"/>
  <c r="T49" i="1" s="1"/>
  <c r="O49" i="1"/>
  <c r="S49" i="1" s="1"/>
  <c r="O37" i="1"/>
  <c r="S37" i="1" s="1"/>
  <c r="O11" i="1"/>
  <c r="S11" i="1" s="1"/>
  <c r="P92" i="1"/>
  <c r="Q92" i="1"/>
  <c r="U89" i="1"/>
  <c r="T89" i="1"/>
  <c r="S89" i="1"/>
  <c r="O89" i="1"/>
  <c r="S77" i="1"/>
  <c r="O77" i="1"/>
  <c r="M56" i="1"/>
  <c r="O56" i="1" s="1"/>
  <c r="S56" i="1" s="1"/>
  <c r="U56" i="1" s="1"/>
  <c r="N56" i="1"/>
  <c r="M57" i="1"/>
  <c r="O57" i="1" s="1"/>
  <c r="S57" i="1" s="1"/>
  <c r="N57" i="1"/>
  <c r="Q57" i="1" s="1"/>
  <c r="M58" i="1"/>
  <c r="O58" i="1" s="1"/>
  <c r="S58" i="1" s="1"/>
  <c r="N58" i="1"/>
  <c r="Q58" i="1" s="1"/>
  <c r="M59" i="1"/>
  <c r="O59" i="1" s="1"/>
  <c r="S59" i="1" s="1"/>
  <c r="N59" i="1"/>
  <c r="Q59" i="1" s="1"/>
  <c r="M60" i="1"/>
  <c r="P60" i="1" s="1"/>
  <c r="R60" i="1" s="1"/>
  <c r="T60" i="1" s="1"/>
  <c r="N60" i="1"/>
  <c r="Q60" i="1" s="1"/>
  <c r="M61" i="1"/>
  <c r="O61" i="1" s="1"/>
  <c r="S61" i="1" s="1"/>
  <c r="N61" i="1"/>
  <c r="Q61" i="1" s="1"/>
  <c r="H56" i="1"/>
  <c r="H57" i="1"/>
  <c r="H58" i="1"/>
  <c r="H59" i="1"/>
  <c r="H60" i="1"/>
  <c r="H61" i="1"/>
  <c r="T52" i="1"/>
  <c r="T53" i="1" s="1"/>
  <c r="O52" i="1"/>
  <c r="S52" i="1" s="1"/>
  <c r="S53" i="1" s="1"/>
  <c r="P37" i="1"/>
  <c r="R37" i="1" s="1"/>
  <c r="T37" i="1" s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N17" i="1"/>
  <c r="Q17" i="1" s="1"/>
  <c r="N18" i="1"/>
  <c r="Q18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Q35" i="1" s="1"/>
  <c r="N36" i="1"/>
  <c r="Q36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O24" i="1" l="1"/>
  <c r="S24" i="1" s="1"/>
  <c r="R35" i="1"/>
  <c r="T35" i="1" s="1"/>
  <c r="R33" i="1"/>
  <c r="T33" i="1" s="1"/>
  <c r="T31" i="1"/>
  <c r="R29" i="1"/>
  <c r="T29" i="1" s="1"/>
  <c r="R27" i="1"/>
  <c r="T27" i="1" s="1"/>
  <c r="R25" i="1"/>
  <c r="T25" i="1" s="1"/>
  <c r="R23" i="1"/>
  <c r="T23" i="1" s="1"/>
  <c r="R21" i="1"/>
  <c r="T21" i="1" s="1"/>
  <c r="R19" i="1"/>
  <c r="T19" i="1" s="1"/>
  <c r="O32" i="1"/>
  <c r="S32" i="1" s="1"/>
  <c r="R17" i="1"/>
  <c r="P58" i="1"/>
  <c r="R58" i="1" s="1"/>
  <c r="T58" i="1" s="1"/>
  <c r="U58" i="1" s="1"/>
  <c r="O53" i="1"/>
  <c r="P61" i="1"/>
  <c r="R61" i="1" s="1"/>
  <c r="T61" i="1" s="1"/>
  <c r="U61" i="1" s="1"/>
  <c r="P59" i="1"/>
  <c r="R59" i="1" s="1"/>
  <c r="T59" i="1" s="1"/>
  <c r="U59" i="1" s="1"/>
  <c r="R77" i="1"/>
  <c r="O17" i="1"/>
  <c r="S17" i="1" s="1"/>
  <c r="O36" i="1"/>
  <c r="S36" i="1" s="1"/>
  <c r="O28" i="1"/>
  <c r="S28" i="1" s="1"/>
  <c r="O20" i="1"/>
  <c r="S20" i="1" s="1"/>
  <c r="U55" i="1"/>
  <c r="U57" i="1"/>
  <c r="T17" i="1"/>
  <c r="R36" i="1"/>
  <c r="T36" i="1" s="1"/>
  <c r="U36" i="1" s="1"/>
  <c r="U32" i="1"/>
  <c r="R28" i="1"/>
  <c r="T28" i="1" s="1"/>
  <c r="R26" i="1"/>
  <c r="T26" i="1" s="1"/>
  <c r="R24" i="1"/>
  <c r="T24" i="1" s="1"/>
  <c r="U24" i="1" s="1"/>
  <c r="R22" i="1"/>
  <c r="T22" i="1" s="1"/>
  <c r="R20" i="1"/>
  <c r="T20" i="1" s="1"/>
  <c r="R18" i="1"/>
  <c r="T18" i="1" s="1"/>
  <c r="U37" i="1"/>
  <c r="O34" i="1"/>
  <c r="S34" i="1" s="1"/>
  <c r="U34" i="1" s="1"/>
  <c r="O30" i="1"/>
  <c r="S30" i="1" s="1"/>
  <c r="U30" i="1" s="1"/>
  <c r="O26" i="1"/>
  <c r="S26" i="1" s="1"/>
  <c r="U26" i="1" s="1"/>
  <c r="O22" i="1"/>
  <c r="S22" i="1" s="1"/>
  <c r="U22" i="1" s="1"/>
  <c r="O18" i="1"/>
  <c r="S18" i="1" s="1"/>
  <c r="O60" i="1"/>
  <c r="S60" i="1" s="1"/>
  <c r="U60" i="1" s="1"/>
  <c r="U74" i="1"/>
  <c r="U75" i="1"/>
  <c r="O35" i="1"/>
  <c r="S35" i="1" s="1"/>
  <c r="U35" i="1" s="1"/>
  <c r="O33" i="1"/>
  <c r="S33" i="1" s="1"/>
  <c r="U33" i="1" s="1"/>
  <c r="O31" i="1"/>
  <c r="S31" i="1" s="1"/>
  <c r="U31" i="1" s="1"/>
  <c r="O29" i="1"/>
  <c r="S29" i="1" s="1"/>
  <c r="U29" i="1" s="1"/>
  <c r="O27" i="1"/>
  <c r="S27" i="1" s="1"/>
  <c r="U27" i="1" s="1"/>
  <c r="O25" i="1"/>
  <c r="S25" i="1" s="1"/>
  <c r="U25" i="1" s="1"/>
  <c r="O23" i="1"/>
  <c r="S23" i="1" s="1"/>
  <c r="U23" i="1" s="1"/>
  <c r="O21" i="1"/>
  <c r="S21" i="1" s="1"/>
  <c r="U21" i="1" s="1"/>
  <c r="O19" i="1"/>
  <c r="S19" i="1" s="1"/>
  <c r="U19" i="1" s="1"/>
  <c r="O62" i="1"/>
  <c r="U49" i="1"/>
  <c r="U20" i="1" l="1"/>
  <c r="U28" i="1"/>
  <c r="U18" i="1"/>
  <c r="U62" i="1"/>
  <c r="S62" i="1"/>
  <c r="R62" i="1"/>
  <c r="O16" i="1"/>
  <c r="O46" i="1" s="1"/>
  <c r="O48" i="1" s="1"/>
  <c r="T16" i="1"/>
  <c r="T46" i="1" s="1"/>
  <c r="T62" i="1"/>
  <c r="U17" i="1"/>
  <c r="S16" i="1"/>
  <c r="S46" i="1" s="1"/>
  <c r="R16" i="1"/>
  <c r="R46" i="1" s="1"/>
  <c r="R48" i="1" s="1"/>
  <c r="U16" i="1" l="1"/>
  <c r="U46" i="1" s="1"/>
  <c r="T48" i="1"/>
  <c r="T50" i="1" s="1"/>
  <c r="R50" i="1"/>
  <c r="R90" i="1" s="1"/>
  <c r="S48" i="1"/>
  <c r="O50" i="1"/>
  <c r="O90" i="1" s="1"/>
  <c r="U48" i="1" l="1"/>
  <c r="U50" i="1" s="1"/>
  <c r="U90" i="1" s="1"/>
  <c r="S50" i="1"/>
  <c r="S90" i="1" s="1"/>
  <c r="T90" i="1"/>
  <c r="Q11" i="1" l="1"/>
  <c r="R11" i="1" s="1"/>
  <c r="T11" i="1" s="1"/>
  <c r="U11" i="1" s="1"/>
  <c r="O12" i="1"/>
  <c r="S12" i="1" l="1"/>
  <c r="S92" i="1" s="1"/>
  <c r="O92" i="1"/>
  <c r="R12" i="1"/>
  <c r="R92" i="1" s="1"/>
  <c r="T12" i="1" l="1"/>
  <c r="T92" i="1" s="1"/>
  <c r="U92" i="1" s="1"/>
  <c r="U12" i="1" l="1"/>
</calcChain>
</file>

<file path=xl/sharedStrings.xml><?xml version="1.0" encoding="utf-8"?>
<sst xmlns="http://schemas.openxmlformats.org/spreadsheetml/2006/main" count="243" uniqueCount="119">
  <si>
    <r>
      <rPr>
        <b/>
        <sz val="5"/>
        <rFont val="Arial"/>
        <family val="2"/>
      </rPr>
      <t>ЗВІТ</t>
    </r>
  </si>
  <si>
    <r>
      <rPr>
        <b/>
        <sz val="5"/>
        <rFont val="Arial"/>
        <family val="2"/>
      </rPr>
      <t>про надходження та використання коштів для реалізації Проєкту інституційної підтримки</t>
    </r>
  </si>
  <si>
    <r>
      <rPr>
        <b/>
        <sz val="5"/>
        <rFont val="Arial"/>
        <family val="2"/>
      </rPr>
      <t>Розділ:</t>
    </r>
  </si>
  <si>
    <r>
      <rPr>
        <b/>
        <sz val="5"/>
        <rFont val="Arial"/>
        <family val="2"/>
      </rPr>
      <t>І</t>
    </r>
  </si>
  <si>
    <r>
      <rPr>
        <b/>
        <sz val="5"/>
        <rFont val="Arial"/>
        <family val="2"/>
      </rPr>
      <t>Надходження:</t>
    </r>
  </si>
  <si>
    <r>
      <rPr>
        <b/>
        <i/>
        <sz val="5"/>
        <rFont val="Arial"/>
        <family val="2"/>
      </rPr>
      <t>Всього по розділу І "Надходження":</t>
    </r>
  </si>
  <si>
    <r>
      <rPr>
        <b/>
        <sz val="5"/>
        <rFont val="Arial"/>
        <family val="2"/>
      </rPr>
      <t>0,00</t>
    </r>
  </si>
  <si>
    <r>
      <rPr>
        <b/>
        <sz val="5"/>
        <rFont val="Arial"/>
        <family val="2"/>
      </rPr>
      <t>ІІ</t>
    </r>
  </si>
  <si>
    <r>
      <rPr>
        <b/>
        <sz val="5"/>
        <rFont val="Arial"/>
        <family val="2"/>
      </rPr>
      <t>Витрати:</t>
    </r>
  </si>
  <si>
    <r>
      <rPr>
        <b/>
        <i/>
        <sz val="5"/>
        <rFont val="Arial"/>
        <family val="2"/>
      </rPr>
      <t>Всього по розділу ІІ "Витрати":</t>
    </r>
  </si>
  <si>
    <r>
      <rPr>
        <b/>
        <sz val="5"/>
        <rFont val="Arial"/>
        <family val="2"/>
      </rPr>
      <t>РЕЗУЛЬТАТ ІНСТИТУЦІЙНОЇ ПІДТРИМКИ</t>
    </r>
  </si>
  <si>
    <r>
      <rPr>
        <sz val="5"/>
        <rFont val="Calibri"/>
        <family val="2"/>
      </rPr>
      <t>Додаток № 4</t>
    </r>
  </si>
  <si>
    <r>
      <rPr>
        <sz val="5"/>
        <rFont val="Calibri"/>
        <family val="2"/>
      </rPr>
      <t>до Договору про надання гранту інституційної підтримки</t>
    </r>
  </si>
  <si>
    <r>
      <rPr>
        <b/>
        <sz val="5"/>
        <rFont val="Arial"/>
        <family val="2"/>
      </rPr>
      <t>Розділ: Стаття: Пункт:</t>
    </r>
  </si>
  <si>
    <r>
      <rPr>
        <b/>
        <sz val="5"/>
        <rFont val="Arial"/>
        <family val="2"/>
      </rPr>
      <t>№</t>
    </r>
  </si>
  <si>
    <r>
      <rPr>
        <b/>
        <sz val="5"/>
        <rFont val="Arial"/>
        <family val="2"/>
      </rPr>
      <t>Найменування витрат</t>
    </r>
  </si>
  <si>
    <r>
      <rPr>
        <b/>
        <sz val="5"/>
        <rFont val="Arial"/>
        <family val="2"/>
      </rPr>
      <t>Одиниця виміру</t>
    </r>
  </si>
  <si>
    <r>
      <rPr>
        <b/>
        <sz val="5"/>
        <rFont val="Arial"/>
        <family val="2"/>
      </rPr>
      <t>Планові витрати гранту інституційної підтримки УКФ
(кредиторська заборгованість) з 12.03.2020 року</t>
    </r>
  </si>
  <si>
    <r>
      <rPr>
        <b/>
        <sz val="5"/>
        <rFont val="Arial"/>
        <family val="2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</si>
  <si>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5"/>
        <rFont val="Arial"/>
        <family val="2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</si>
  <si>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5"/>
        <rFont val="Arial"/>
        <family val="2"/>
      </rPr>
      <t>Фактичні витрати за рахунок інституційної підтримки УКФ (заплановані витрати)
до 31.12.2020 року включно</t>
    </r>
  </si>
  <si>
    <r>
      <rPr>
        <b/>
        <sz val="5"/>
        <rFont val="Arial"/>
        <family val="2"/>
      </rPr>
      <t>Загальна сума витрат гранту інституційної підтримки УКФ</t>
    </r>
  </si>
  <si>
    <r>
      <rPr>
        <b/>
        <sz val="5"/>
        <rFont val="Arial"/>
        <family val="2"/>
      </rPr>
      <t>ПРИМІТКИ</t>
    </r>
  </si>
  <si>
    <r>
      <rPr>
        <b/>
        <sz val="5"/>
        <rFont val="Arial"/>
        <family val="2"/>
      </rPr>
      <t>Кількість/ Період</t>
    </r>
  </si>
  <si>
    <r>
      <rPr>
        <b/>
        <sz val="5"/>
        <rFont val="Arial"/>
        <family val="2"/>
      </rPr>
      <t>Вартість за одиницю, грн</t>
    </r>
  </si>
  <si>
    <r>
      <rPr>
        <b/>
        <sz val="5"/>
        <rFont val="Arial"/>
        <family val="2"/>
      </rPr>
      <t>Загальна сума, грн (=4*5)</t>
    </r>
  </si>
  <si>
    <r>
      <rPr>
        <b/>
        <sz val="5"/>
        <rFont val="Arial"/>
        <family val="2"/>
      </rPr>
      <t>Загальна сума, грн (=5*6)</t>
    </r>
  </si>
  <si>
    <r>
      <rPr>
        <b/>
        <sz val="5"/>
        <rFont val="Arial"/>
        <family val="2"/>
      </rPr>
      <t>Загальна сума, грн (=8*9)</t>
    </r>
  </si>
  <si>
    <r>
      <rPr>
        <b/>
        <sz val="5"/>
        <rFont val="Arial"/>
        <family val="2"/>
      </rPr>
      <t>Загальна сума, грн (=11*12)</t>
    </r>
  </si>
  <si>
    <r>
      <rPr>
        <b/>
        <sz val="5"/>
        <rFont val="Arial"/>
        <family val="2"/>
      </rPr>
      <t>планова сума, грн (=6+10)</t>
    </r>
  </si>
  <si>
    <r>
      <rPr>
        <b/>
        <sz val="5"/>
        <rFont val="Arial"/>
        <family val="2"/>
      </rPr>
      <t>фактична сума, грн (=7+13)</t>
    </r>
  </si>
  <si>
    <r>
      <rPr>
        <b/>
        <sz val="5"/>
        <rFont val="Arial"/>
        <family val="2"/>
      </rPr>
      <t>різниця, грн (=14-15)</t>
    </r>
  </si>
  <si>
    <r>
      <rPr>
        <b/>
        <sz val="5"/>
        <rFont val="Arial"/>
        <family val="2"/>
      </rPr>
      <t>Стовпці:</t>
    </r>
  </si>
  <si>
    <r>
      <rPr>
        <b/>
        <sz val="5"/>
        <rFont val="Arial"/>
        <family val="2"/>
      </rPr>
      <t>Стаття:</t>
    </r>
  </si>
  <si>
    <r>
      <rPr>
        <sz val="5"/>
        <rFont val="Arial"/>
        <family val="2"/>
      </rPr>
      <t>Український культурний фонд</t>
    </r>
  </si>
  <si>
    <r>
      <rPr>
        <sz val="5"/>
        <rFont val="Arial"/>
        <family val="2"/>
      </rPr>
      <t>грн</t>
    </r>
  </si>
  <si>
    <r>
      <rPr>
        <sz val="5"/>
        <rFont val="Arial"/>
        <family val="2"/>
      </rPr>
      <t>0,00</t>
    </r>
  </si>
  <si>
    <r>
      <rPr>
        <b/>
        <sz val="5"/>
        <rFont val="Arial"/>
        <family val="2"/>
      </rPr>
      <t>Оплата праці</t>
    </r>
  </si>
  <si>
    <r>
      <rPr>
        <b/>
        <sz val="5"/>
        <rFont val="Arial"/>
        <family val="2"/>
      </rPr>
      <t>Підстаття</t>
    </r>
  </si>
  <si>
    <r>
      <rPr>
        <b/>
        <sz val="5"/>
        <rFont val="Arial"/>
        <family val="2"/>
      </rPr>
      <t>Штатних працівників</t>
    </r>
  </si>
  <si>
    <r>
      <rPr>
        <b/>
        <sz val="5"/>
        <rFont val="Arial"/>
        <family val="2"/>
      </rPr>
      <t>Пункт</t>
    </r>
  </si>
  <si>
    <r>
      <rPr>
        <b/>
        <sz val="5"/>
        <rFont val="Arial"/>
        <family val="2"/>
      </rPr>
      <t>1.1.1</t>
    </r>
  </si>
  <si>
    <r>
      <rPr>
        <sz val="5"/>
        <rFont val="Arial"/>
        <family val="2"/>
      </rPr>
      <t>Повне ПІБ, посада</t>
    </r>
  </si>
  <si>
    <r>
      <rPr>
        <sz val="5"/>
        <rFont val="Arial"/>
        <family val="2"/>
      </rPr>
      <t>місяців</t>
    </r>
  </si>
  <si>
    <r>
      <rPr>
        <b/>
        <sz val="5"/>
        <rFont val="Arial"/>
        <family val="2"/>
      </rPr>
      <t>1.2.1</t>
    </r>
  </si>
  <si>
    <r>
      <rPr>
        <sz val="5"/>
        <rFont val="Arial"/>
        <family val="2"/>
      </rPr>
      <t>НЕ ЗАПОВНЮЄТЬСЯ!</t>
    </r>
  </si>
  <si>
    <r>
      <rPr>
        <b/>
        <sz val="5"/>
        <rFont val="Arial"/>
        <family val="2"/>
      </rPr>
      <t>1.2.2</t>
    </r>
  </si>
  <si>
    <r>
      <rPr>
        <b/>
        <sz val="5"/>
        <rFont val="Arial"/>
        <family val="2"/>
      </rPr>
      <t>1.2.3</t>
    </r>
  </si>
  <si>
    <r>
      <rPr>
        <b/>
        <sz val="5"/>
        <rFont val="Arial"/>
        <family val="2"/>
      </rPr>
      <t>За договорами з ФОП</t>
    </r>
  </si>
  <si>
    <r>
      <rPr>
        <b/>
        <sz val="5"/>
        <rFont val="Arial"/>
        <family val="2"/>
      </rPr>
      <t>1.3.1</t>
    </r>
  </si>
  <si>
    <r>
      <rPr>
        <b/>
        <sz val="5"/>
        <rFont val="Arial"/>
        <family val="2"/>
      </rPr>
      <t>1.3.2</t>
    </r>
  </si>
  <si>
    <r>
      <rPr>
        <b/>
        <sz val="5"/>
        <rFont val="Arial"/>
        <family val="2"/>
      </rPr>
      <t>1.3.3</t>
    </r>
  </si>
  <si>
    <r>
      <rPr>
        <b/>
        <sz val="5"/>
        <rFont val="Arial"/>
        <family val="2"/>
      </rPr>
      <t>Всього по статті 1 "Оплата праці "</t>
    </r>
  </si>
  <si>
    <r>
      <rPr>
        <b/>
        <sz val="5"/>
        <rFont val="Arial"/>
        <family val="2"/>
      </rPr>
      <t>Соціальні внески з оплати праці (нарахування ЄСВ)</t>
    </r>
  </si>
  <si>
    <r>
      <rPr>
        <sz val="5"/>
        <rFont val="Arial"/>
        <family val="2"/>
      </rPr>
      <t>Штатні працівники</t>
    </r>
  </si>
  <si>
    <r>
      <rPr>
        <sz val="5"/>
        <rFont val="Arial"/>
        <family val="2"/>
      </rPr>
      <t>За договорами ЦПХ</t>
    </r>
  </si>
  <si>
    <r>
      <rPr>
        <b/>
        <sz val="5"/>
        <rFont val="Arial"/>
        <family val="2"/>
      </rPr>
      <t>Всього по статті 2 "Соціальні внески з оплати праці (нарахування ЄСВ)"</t>
    </r>
  </si>
  <si>
    <r>
      <rPr>
        <b/>
        <sz val="5"/>
        <rFont val="Arial"/>
        <family val="2"/>
      </rPr>
      <t>Оренда приміщень та земельних ділянок</t>
    </r>
  </si>
  <si>
    <r>
      <rPr>
        <b/>
        <sz val="5"/>
        <rFont val="Arial"/>
        <family val="2"/>
      </rPr>
      <t>Всього по статті 3 "Оренда приміщень та земельних ділянок"</t>
    </r>
  </si>
  <si>
    <r>
      <rPr>
        <b/>
        <sz val="5"/>
        <rFont val="Arial"/>
        <family val="2"/>
      </rPr>
      <t>Експлуатаційні витрати на утримання приміщень та комунальні послуги</t>
    </r>
  </si>
  <si>
    <r>
      <rPr>
        <sz val="5"/>
        <rFont val="Arial"/>
        <family val="2"/>
      </rPr>
      <t>Водопостачання</t>
    </r>
  </si>
  <si>
    <r>
      <rPr>
        <sz val="5"/>
        <rFont val="Arial"/>
        <family val="2"/>
      </rPr>
      <t>Електроенергія</t>
    </r>
  </si>
  <si>
    <r>
      <rPr>
        <sz val="5"/>
        <rFont val="Arial"/>
        <family val="2"/>
      </rPr>
      <t>Опалення</t>
    </r>
  </si>
  <si>
    <r>
      <rPr>
        <sz val="5"/>
        <rFont val="Arial"/>
        <family val="2"/>
      </rPr>
      <t>Експлуатаційні витрати (обслуговування пожежної сигналізації, охоронні послуги, послуги прибирання тощо)</t>
    </r>
  </si>
  <si>
    <r>
      <rPr>
        <b/>
        <sz val="5"/>
        <rFont val="Arial"/>
        <family val="2"/>
      </rPr>
      <t>Всього по статті 4 "Експлуатаційні витрати на утримання приміщень та комунальні послуги"</t>
    </r>
  </si>
  <si>
    <r>
      <rPr>
        <b/>
        <sz val="5"/>
        <rFont val="Arial"/>
        <family val="2"/>
      </rPr>
      <t>Оренда техніки, обладнання та інструменту</t>
    </r>
  </si>
  <si>
    <r>
      <rPr>
        <sz val="5"/>
        <rFont val="Arial"/>
        <family val="2"/>
      </rPr>
      <t>Найменування техніки (з деталізацією технічних характеристик)</t>
    </r>
  </si>
  <si>
    <r>
      <rPr>
        <sz val="5"/>
        <rFont val="Arial"/>
        <family val="2"/>
      </rPr>
      <t>Найменування обладнання (з деталізацією технічних характеристик)</t>
    </r>
  </si>
  <si>
    <r>
      <rPr>
        <sz val="5"/>
        <rFont val="Arial"/>
        <family val="2"/>
      </rPr>
      <t>Найменування інструменту (з деталізацією
технічних характеристик)</t>
    </r>
  </si>
  <si>
    <r>
      <rPr>
        <b/>
        <sz val="5"/>
        <rFont val="Arial"/>
        <family val="2"/>
      </rPr>
      <t>Всього по статті 5 "Оренда техніки, обладнання та інструменту"</t>
    </r>
  </si>
  <si>
    <r>
      <rPr>
        <b/>
        <sz val="5"/>
        <rFont val="Arial"/>
        <family val="2"/>
      </rPr>
      <t>Матеріальні витрати (за винятком капітальних видатків)</t>
    </r>
  </si>
  <si>
    <r>
      <rPr>
        <sz val="5"/>
        <rFont val="Arial"/>
        <family val="2"/>
      </rPr>
      <t>Найменування</t>
    </r>
  </si>
  <si>
    <r>
      <rPr>
        <sz val="5"/>
        <rFont val="Arial"/>
        <family val="2"/>
      </rPr>
      <t>шт</t>
    </r>
  </si>
  <si>
    <r>
      <rPr>
        <b/>
        <sz val="5"/>
        <rFont val="Arial"/>
        <family val="2"/>
      </rPr>
      <t>Всього по статті 6 "Матеріальні витрати (за винятком капітальних видатків)"</t>
    </r>
  </si>
  <si>
    <r>
      <rPr>
        <b/>
        <sz val="5"/>
        <rFont val="Arial"/>
        <family val="2"/>
      </rPr>
      <t>Витрати на послуги зв'язку, інтернет, обслуговування сайтів та програмного забезпечення;</t>
    </r>
  </si>
  <si>
    <r>
      <rPr>
        <sz val="5"/>
        <rFont val="Arial"/>
        <family val="2"/>
      </rPr>
      <t>Послуги зв'язку</t>
    </r>
  </si>
  <si>
    <r>
      <rPr>
        <sz val="5"/>
        <rFont val="Arial"/>
        <family val="2"/>
      </rPr>
      <t>Послуги Internet</t>
    </r>
  </si>
  <si>
    <r>
      <rPr>
        <sz val="5"/>
        <rFont val="Arial"/>
        <family val="2"/>
      </rPr>
      <t>Обслуговування сайтів та програмного
забезпечення (деталізувати назву послуги)</t>
    </r>
  </si>
  <si>
    <r>
      <rPr>
        <b/>
        <sz val="5"/>
        <rFont val="Arial"/>
        <family val="2"/>
      </rPr>
      <t>Всього по статті 7 "Витрати на послуги зв'язку, інтернет, обслуговування програм"</t>
    </r>
  </si>
  <si>
    <r>
      <rPr>
        <b/>
        <sz val="5"/>
        <rFont val="Arial"/>
        <family val="2"/>
      </rPr>
      <t>Банківські витрати</t>
    </r>
  </si>
  <si>
    <r>
      <rPr>
        <sz val="5"/>
        <rFont val="Arial"/>
        <family val="2"/>
      </rPr>
      <t>Банківська комісія за переказ</t>
    </r>
  </si>
  <si>
    <r>
      <rPr>
        <sz val="5"/>
        <rFont val="Arial"/>
        <family val="2"/>
      </rPr>
      <t>Розрахунково-касове обслуговування</t>
    </r>
  </si>
  <si>
    <r>
      <rPr>
        <sz val="5"/>
        <rFont val="Arial"/>
        <family val="2"/>
      </rPr>
      <t>Інші банківські витрати</t>
    </r>
  </si>
  <si>
    <r>
      <rPr>
        <b/>
        <sz val="5"/>
        <rFont val="Arial"/>
        <family val="2"/>
      </rPr>
      <t>Всього по статті 8 "Банківські витрати"</t>
    </r>
  </si>
  <si>
    <r>
      <rPr>
        <b/>
        <sz val="5"/>
        <rFont val="Arial"/>
        <family val="2"/>
      </rPr>
      <t>Інші витрати пов'язані з основною
діяльністю організації</t>
    </r>
  </si>
  <si>
    <r>
      <rPr>
        <sz val="5"/>
        <rFont val="Arial"/>
        <family val="2"/>
      </rPr>
      <t>Інші витрати пов'язані з основною
діяльністю організації</t>
    </r>
  </si>
  <si>
    <r>
      <rPr>
        <b/>
        <sz val="5"/>
        <rFont val="Arial"/>
        <family val="2"/>
      </rPr>
      <t>Всього по статті 9 "Інші витрати пов'язані з основною діяльністю організації"</t>
    </r>
  </si>
  <si>
    <r>
      <rPr>
        <b/>
        <sz val="5"/>
        <rFont val="Arial"/>
        <family val="2"/>
      </rPr>
      <t>Аудиторські послуги</t>
    </r>
  </si>
  <si>
    <r>
      <rPr>
        <sz val="5"/>
        <rFont val="Arial"/>
        <family val="2"/>
      </rPr>
      <t>Аудиторські послуги</t>
    </r>
  </si>
  <si>
    <r>
      <rPr>
        <b/>
        <sz val="5"/>
        <rFont val="Arial"/>
        <family val="2"/>
      </rPr>
      <t>Всього по статті 9 "Аудиторські послуги"</t>
    </r>
  </si>
  <si>
    <r>
      <rPr>
        <b/>
        <sz val="5"/>
        <rFont val="Arial"/>
        <family val="2"/>
      </rPr>
      <t>1.1.2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</si>
  <si>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</si>
  <si>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</si>
  <si>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</si>
  <si>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</si>
  <si>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</si>
  <si>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</si>
  <si>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</si>
  <si>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</si>
  <si>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</si>
  <si>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</si>
  <si>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</si>
  <si>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</si>
  <si>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</si>
  <si>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</si>
  <si>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</si>
  <si>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</si>
  <si>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</si>
  <si>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1.1.20</t>
    </r>
    <r>
      <rPr>
        <sz val="11"/>
        <color theme="1"/>
        <rFont val="Calibri"/>
        <family val="2"/>
        <charset val="204"/>
        <scheme val="minor"/>
      </rPr>
      <t/>
    </r>
  </si>
  <si>
    <t>Антипова Юлія Володимирівна,директор</t>
  </si>
  <si>
    <t>Нагаєвська Галина Андріївна,заступник директора</t>
  </si>
  <si>
    <t>Горделадзе Павло Мерабович ,заступник директора</t>
  </si>
  <si>
    <t>Босенко Анна Павлівна, головний бухгалтер</t>
  </si>
  <si>
    <t xml:space="preserve">Рибак Рустам Михайлович,інженер </t>
  </si>
  <si>
    <r>
      <rPr>
        <b/>
        <sz val="5"/>
        <rFont val="Arial"/>
        <family val="2"/>
      </rPr>
      <t>1.1.21</t>
    </r>
    <r>
      <rPr>
        <sz val="11"/>
        <color theme="1"/>
        <rFont val="Calibri"/>
        <family val="2"/>
        <charset val="204"/>
        <scheme val="minor"/>
      </rPr>
      <t/>
    </r>
  </si>
  <si>
    <t>За договором ЦПХ</t>
  </si>
  <si>
    <t>Приміщення ,Київ 04071,вул.Константинівська,26, 2879,6 кв.м.</t>
  </si>
  <si>
    <r>
      <t xml:space="preserve">Повна назва організації Заявника: </t>
    </r>
    <r>
      <rPr>
        <b/>
        <u/>
        <sz val="6"/>
        <rFont val="Arial"/>
        <family val="2"/>
      </rPr>
      <t>ТОВАРИСТВО З ОБМЕЖЕНОЮ ВІДПОВІДАЛЬНІСТЮ "КІНОМАН"</t>
    </r>
  </si>
  <si>
    <r>
      <rPr>
        <sz val="5"/>
        <rFont val="Calibri"/>
        <family val="2"/>
      </rPr>
      <t>№ ЗINST11-02811</t>
    </r>
    <r>
      <rPr>
        <sz val="5"/>
        <rFont val="Times New Roman"/>
        <family val="1"/>
      </rPr>
      <t xml:space="preserve"> </t>
    </r>
    <r>
      <rPr>
        <sz val="5"/>
        <rFont val="Calibri"/>
        <family val="2"/>
      </rPr>
      <t>від "23" жовтня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</si>
</sst>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5"/>
      <name val="Arial"/>
      <family val="2"/>
    </font>
    <font>
      <b/>
      <i/>
      <sz val="5"/>
      <name val="Arial"/>
      <family val="2"/>
    </font>
    <font>
      <b/>
      <sz val="5"/>
      <name val="Arial"/>
      <family val="2"/>
      <charset val="204"/>
    </font>
    <font>
      <sz val="5"/>
      <color rgb="FF000000"/>
      <name val="Times New Roman"/>
      <family val="1"/>
      <charset val="204"/>
    </font>
    <font>
      <sz val="5"/>
      <name val="Calibri"/>
      <family val="2"/>
      <charset val="204"/>
    </font>
    <font>
      <sz val="5"/>
      <name val="Calibri"/>
      <family val="2"/>
    </font>
    <font>
      <sz val="5"/>
      <name val="Times New Roman"/>
      <family val="1"/>
    </font>
    <font>
      <b/>
      <sz val="5"/>
      <color rgb="FF000000"/>
      <name val="Arial"/>
      <family val="2"/>
    </font>
    <font>
      <sz val="5"/>
      <name val="Arial"/>
      <family val="2"/>
      <charset val="204"/>
    </font>
    <font>
      <sz val="5"/>
      <name val="Arial"/>
      <family val="2"/>
    </font>
    <font>
      <b/>
      <i/>
      <sz val="5"/>
      <name val="Arial"/>
      <family val="2"/>
      <charset val="204"/>
    </font>
    <font>
      <sz val="5"/>
      <color rgb="FFFF0000"/>
      <name val="Arial"/>
      <family val="2"/>
      <charset val="204"/>
    </font>
    <font>
      <b/>
      <sz val="5"/>
      <color rgb="FF000000"/>
      <name val="Times New Roman"/>
      <family val="1"/>
      <charset val="204"/>
    </font>
    <font>
      <b/>
      <sz val="6"/>
      <name val="Arial"/>
      <family val="2"/>
    </font>
    <font>
      <b/>
      <u/>
      <sz val="6"/>
      <name val="Arial"/>
      <family val="2"/>
    </font>
    <font>
      <sz val="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center" vertical="center" shrinkToFit="1"/>
    </xf>
    <xf numFmtId="164" fontId="9" fillId="5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1" fontId="9" fillId="6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4" fillId="5" borderId="8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shrinkToFit="1"/>
    </xf>
    <xf numFmtId="1" fontId="9" fillId="6" borderId="10" xfId="0" applyNumberFormat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151960</xdr:colOff>
      <xdr:row>0</xdr:row>
      <xdr:rowOff>0</xdr:rowOff>
    </xdr:from>
    <xdr:ext cx="593868" cy="461985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10" y="0"/>
          <a:ext cx="593868" cy="4619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Desktop/&#1059;&#1050;&#1060;/budget_3INST11-02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орис  витрат"/>
      <sheetName val="Інструкція"/>
    </sheetNames>
    <sheetDataSet>
      <sheetData sheetId="0">
        <row r="26">
          <cell r="I26">
            <v>7500</v>
          </cell>
        </row>
        <row r="27">
          <cell r="I27">
            <v>5400</v>
          </cell>
        </row>
        <row r="28">
          <cell r="I28">
            <v>7500</v>
          </cell>
        </row>
        <row r="29">
          <cell r="I29">
            <v>7500</v>
          </cell>
        </row>
        <row r="30">
          <cell r="C30" t="str">
            <v>Шихненко Марина Василівна,бухгалтер</v>
          </cell>
          <cell r="I30">
            <v>5100</v>
          </cell>
        </row>
        <row r="31">
          <cell r="C31" t="str">
            <v>Вишняков Олег Володимирович , інженер з охорони праці</v>
          </cell>
          <cell r="I31">
            <v>6000</v>
          </cell>
        </row>
        <row r="32">
          <cell r="C32" t="str">
            <v>Кондратенко Дмитро Анатолійович,диспетчер</v>
          </cell>
          <cell r="I32">
            <v>5600</v>
          </cell>
        </row>
        <row r="33">
          <cell r="C33" t="str">
            <v>Патюта Сергій Вікторович,диспетчер</v>
          </cell>
          <cell r="I33">
            <v>5600</v>
          </cell>
        </row>
        <row r="34">
          <cell r="C34" t="str">
            <v>Шовкопляс Олексій Георгійович.диспетчер</v>
          </cell>
          <cell r="I34">
            <v>5600</v>
          </cell>
        </row>
        <row r="35">
          <cell r="C35" t="str">
            <v>Яковенко Миколай Іванович,диспетчер</v>
          </cell>
          <cell r="I35">
            <v>5600</v>
          </cell>
        </row>
        <row r="36">
          <cell r="C36" t="str">
            <v>Коненко Оксана Вікторівна,менеджер з управлін.діяльності</v>
          </cell>
          <cell r="I36">
            <v>5600</v>
          </cell>
        </row>
        <row r="37">
          <cell r="C37" t="str">
            <v>Мелехіна Яна Петрівна,менеджер з управлін.діяльності</v>
          </cell>
          <cell r="I37">
            <v>5000</v>
          </cell>
        </row>
        <row r="38">
          <cell r="C38" t="str">
            <v>Шнипко Альбіна Юріївна,менеджер з маркетингу</v>
          </cell>
          <cell r="I38">
            <v>5400</v>
          </cell>
        </row>
        <row r="39">
          <cell r="C39" t="str">
            <v>Пашкевич Тетяна Олександрівна,контролер квитків</v>
          </cell>
          <cell r="I39">
            <v>5100</v>
          </cell>
        </row>
        <row r="40">
          <cell r="C40" t="str">
            <v xml:space="preserve">Думчева Галина  Миколаївна ,контролер квитків                           </v>
          </cell>
          <cell r="I40">
            <v>5100</v>
          </cell>
        </row>
        <row r="41">
          <cell r="C41" t="str">
            <v>Матієнко Тетяна Дмитрівна ,контролер квитків</v>
          </cell>
          <cell r="I41">
            <v>5100</v>
          </cell>
        </row>
        <row r="42">
          <cell r="C42" t="str">
            <v>Фатєєва Любов Іванівна,контролер квитків</v>
          </cell>
          <cell r="I42">
            <v>5100</v>
          </cell>
        </row>
        <row r="43">
          <cell r="C43" t="str">
            <v>Штурма Наталія Володимирівна,контролер квитків</v>
          </cell>
          <cell r="I43">
            <v>5100</v>
          </cell>
        </row>
        <row r="44">
          <cell r="C44" t="str">
            <v>Косенко Віктор Васильович,двірник</v>
          </cell>
          <cell r="I44">
            <v>3200</v>
          </cell>
        </row>
        <row r="45">
          <cell r="C45" t="str">
            <v>Доценко Микола Миколайович,старший інженер</v>
          </cell>
          <cell r="I45">
            <v>5400</v>
          </cell>
        </row>
        <row r="76">
          <cell r="H76">
            <v>4</v>
          </cell>
          <cell r="I76">
            <v>4012</v>
          </cell>
        </row>
        <row r="77">
          <cell r="H77">
            <v>3</v>
          </cell>
          <cell r="I77">
            <v>36636.33</v>
          </cell>
        </row>
        <row r="78">
          <cell r="H78">
            <v>3</v>
          </cell>
          <cell r="I78">
            <v>8460</v>
          </cell>
        </row>
        <row r="79">
          <cell r="H79">
            <v>3</v>
          </cell>
          <cell r="I79">
            <v>1200</v>
          </cell>
        </row>
        <row r="80">
          <cell r="H80">
            <v>3</v>
          </cell>
          <cell r="I80">
            <v>1961.28</v>
          </cell>
        </row>
        <row r="81">
          <cell r="H81">
            <v>1</v>
          </cell>
          <cell r="I81">
            <v>12790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2"/>
  <sheetViews>
    <sheetView tabSelected="1" topLeftCell="A31" zoomScale="166" zoomScaleNormal="166" workbookViewId="0">
      <selection activeCell="C66" sqref="C66"/>
    </sheetView>
  </sheetViews>
  <sheetFormatPr defaultColWidth="8.83203125" defaultRowHeight="7.5" x14ac:dyDescent="0.2"/>
  <cols>
    <col min="1" max="1" width="6.5" style="1" customWidth="1"/>
    <col min="2" max="2" width="4.33203125" style="9" customWidth="1"/>
    <col min="3" max="3" width="22.33203125" style="1" customWidth="1"/>
    <col min="4" max="5" width="4.6640625" style="9" customWidth="1"/>
    <col min="6" max="6" width="6.33203125" style="9" customWidth="1"/>
    <col min="7" max="7" width="8.83203125" style="9" customWidth="1"/>
    <col min="8" max="8" width="1.6640625" style="9" customWidth="1"/>
    <col min="9" max="9" width="7.6640625" style="9" customWidth="1"/>
    <col min="10" max="10" width="6.33203125" style="9" customWidth="1"/>
    <col min="11" max="12" width="9.33203125" style="9" customWidth="1"/>
    <col min="13" max="13" width="6.1640625" style="9" customWidth="1"/>
    <col min="14" max="14" width="7.83203125" style="9" customWidth="1"/>
    <col min="15" max="15" width="9.33203125" style="9" customWidth="1"/>
    <col min="16" max="16" width="6.1640625" style="9" customWidth="1"/>
    <col min="17" max="17" width="8.1640625" style="9" customWidth="1"/>
    <col min="18" max="18" width="10" style="9" customWidth="1"/>
    <col min="19" max="19" width="8.5" style="9" customWidth="1"/>
    <col min="20" max="20" width="8.83203125" style="9" customWidth="1"/>
    <col min="21" max="21" width="9.33203125" style="9" customWidth="1"/>
    <col min="22" max="22" width="13.1640625" style="9" customWidth="1"/>
    <col min="23" max="23" width="2.6640625" style="9" customWidth="1"/>
    <col min="24" max="16384" width="8.83203125" style="9"/>
  </cols>
  <sheetData>
    <row r="1" spans="1:23" s="14" customFormat="1" x14ac:dyDescent="0.2">
      <c r="A1" s="75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3" s="14" customFormat="1" ht="6.75" customHeight="1" x14ac:dyDescent="0.2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3" s="14" customFormat="1" ht="6.75" customHeight="1" x14ac:dyDescent="0.2">
      <c r="A3" s="76" t="s">
        <v>118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3" ht="12.6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3" ht="12.95" customHeight="1" x14ac:dyDescent="0.2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3" s="1" customFormat="1" ht="18.600000000000001" customHeight="1" x14ac:dyDescent="0.2">
      <c r="A6" s="79" t="s">
        <v>117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ht="32.25" customHeight="1" x14ac:dyDescent="0.2">
      <c r="A7" s="80" t="s">
        <v>13</v>
      </c>
      <c r="B7" s="82" t="s">
        <v>14</v>
      </c>
      <c r="C7" s="80" t="s">
        <v>15</v>
      </c>
      <c r="D7" s="84" t="s">
        <v>16</v>
      </c>
      <c r="E7" s="85"/>
      <c r="F7" s="88" t="s">
        <v>17</v>
      </c>
      <c r="G7" s="89"/>
      <c r="H7" s="89"/>
      <c r="I7" s="90"/>
      <c r="J7" s="88" t="s">
        <v>18</v>
      </c>
      <c r="K7" s="89"/>
      <c r="L7" s="90"/>
      <c r="M7" s="88" t="s">
        <v>19</v>
      </c>
      <c r="N7" s="89"/>
      <c r="O7" s="90"/>
      <c r="P7" s="88" t="s">
        <v>20</v>
      </c>
      <c r="Q7" s="89"/>
      <c r="R7" s="90"/>
      <c r="S7" s="91" t="s">
        <v>21</v>
      </c>
      <c r="T7" s="92"/>
      <c r="U7" s="93"/>
      <c r="V7" s="82" t="s">
        <v>22</v>
      </c>
    </row>
    <row r="8" spans="1:23" ht="24.75" customHeight="1" x14ac:dyDescent="0.2">
      <c r="A8" s="81"/>
      <c r="B8" s="83"/>
      <c r="C8" s="81"/>
      <c r="D8" s="86"/>
      <c r="E8" s="87"/>
      <c r="F8" s="57" t="s">
        <v>23</v>
      </c>
      <c r="G8" s="57" t="s">
        <v>24</v>
      </c>
      <c r="H8" s="91" t="s">
        <v>25</v>
      </c>
      <c r="I8" s="93"/>
      <c r="J8" s="57" t="s">
        <v>23</v>
      </c>
      <c r="K8" s="57" t="s">
        <v>24</v>
      </c>
      <c r="L8" s="57" t="s">
        <v>26</v>
      </c>
      <c r="M8" s="57" t="s">
        <v>23</v>
      </c>
      <c r="N8" s="57" t="s">
        <v>24</v>
      </c>
      <c r="O8" s="57" t="s">
        <v>27</v>
      </c>
      <c r="P8" s="57" t="s">
        <v>23</v>
      </c>
      <c r="Q8" s="57" t="s">
        <v>24</v>
      </c>
      <c r="R8" s="57" t="s">
        <v>28</v>
      </c>
      <c r="S8" s="57" t="s">
        <v>29</v>
      </c>
      <c r="T8" s="57" t="s">
        <v>30</v>
      </c>
      <c r="U8" s="57" t="s">
        <v>31</v>
      </c>
      <c r="V8" s="83"/>
    </row>
    <row r="9" spans="1:23" ht="9" customHeight="1" x14ac:dyDescent="0.2">
      <c r="A9" s="55" t="s">
        <v>32</v>
      </c>
      <c r="B9" s="56">
        <v>1</v>
      </c>
      <c r="C9" s="56">
        <v>2</v>
      </c>
      <c r="D9" s="94">
        <v>3</v>
      </c>
      <c r="E9" s="95"/>
      <c r="F9" s="56">
        <v>4</v>
      </c>
      <c r="G9" s="56">
        <v>5</v>
      </c>
      <c r="H9" s="94">
        <v>6</v>
      </c>
      <c r="I9" s="95"/>
      <c r="J9" s="56">
        <v>5</v>
      </c>
      <c r="K9" s="56">
        <v>6</v>
      </c>
      <c r="L9" s="56">
        <v>7</v>
      </c>
      <c r="M9" s="56">
        <v>8</v>
      </c>
      <c r="N9" s="56">
        <v>9</v>
      </c>
      <c r="O9" s="56">
        <v>10</v>
      </c>
      <c r="P9" s="56">
        <v>11</v>
      </c>
      <c r="Q9" s="56">
        <v>12</v>
      </c>
      <c r="R9" s="56">
        <v>13</v>
      </c>
      <c r="S9" s="56">
        <v>14</v>
      </c>
      <c r="T9" s="56">
        <v>15</v>
      </c>
      <c r="U9" s="56">
        <v>16</v>
      </c>
      <c r="V9" s="56">
        <v>11</v>
      </c>
    </row>
    <row r="10" spans="1:23" ht="13.5" customHeight="1" x14ac:dyDescent="0.2">
      <c r="A10" s="6" t="s">
        <v>2</v>
      </c>
      <c r="B10" s="5" t="s">
        <v>3</v>
      </c>
      <c r="C10" s="6" t="s">
        <v>4</v>
      </c>
      <c r="D10" s="96"/>
      <c r="E10" s="97"/>
      <c r="F10" s="10"/>
      <c r="G10" s="10"/>
      <c r="H10" s="96"/>
      <c r="I10" s="9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3" ht="12.75" customHeight="1" x14ac:dyDescent="0.2">
      <c r="A11" s="8" t="s">
        <v>33</v>
      </c>
      <c r="B11" s="3">
        <v>1</v>
      </c>
      <c r="C11" s="7" t="s">
        <v>34</v>
      </c>
      <c r="D11" s="72" t="s">
        <v>35</v>
      </c>
      <c r="E11" s="73"/>
      <c r="F11" s="11">
        <v>0</v>
      </c>
      <c r="G11" s="11">
        <v>0</v>
      </c>
      <c r="H11" s="98">
        <v>0</v>
      </c>
      <c r="I11" s="99"/>
      <c r="J11" s="11">
        <v>0</v>
      </c>
      <c r="K11" s="11">
        <v>0</v>
      </c>
      <c r="L11" s="41">
        <v>0</v>
      </c>
      <c r="M11" s="38">
        <v>1</v>
      </c>
      <c r="N11" s="18">
        <v>999976.83</v>
      </c>
      <c r="O11" s="39">
        <f>M11*N11</f>
        <v>999976.83</v>
      </c>
      <c r="P11" s="38">
        <v>1</v>
      </c>
      <c r="Q11" s="18">
        <f>O11</f>
        <v>999976.83</v>
      </c>
      <c r="R11" s="39">
        <f>P11*Q11</f>
        <v>999976.83</v>
      </c>
      <c r="S11" s="39">
        <f>K11+O11</f>
        <v>999976.83</v>
      </c>
      <c r="T11" s="39">
        <f>L11+R11</f>
        <v>999976.83</v>
      </c>
      <c r="U11" s="39">
        <f>S11-T11</f>
        <v>0</v>
      </c>
      <c r="V11" s="11"/>
    </row>
    <row r="12" spans="1:23" s="16" customFormat="1" ht="8.25" customHeight="1" x14ac:dyDescent="0.2">
      <c r="A12" s="100" t="s">
        <v>5</v>
      </c>
      <c r="B12" s="101"/>
      <c r="C12" s="102"/>
      <c r="D12" s="103"/>
      <c r="E12" s="104"/>
      <c r="F12" s="15"/>
      <c r="G12" s="15"/>
      <c r="H12" s="105">
        <v>0</v>
      </c>
      <c r="I12" s="106"/>
      <c r="J12" s="15"/>
      <c r="K12" s="15"/>
      <c r="L12" s="36">
        <v>0</v>
      </c>
      <c r="M12" s="32"/>
      <c r="N12" s="32"/>
      <c r="O12" s="33">
        <f>O11</f>
        <v>999976.83</v>
      </c>
      <c r="P12" s="32"/>
      <c r="Q12" s="32"/>
      <c r="R12" s="34">
        <f>R11</f>
        <v>999976.83</v>
      </c>
      <c r="S12" s="34">
        <f>O12</f>
        <v>999976.83</v>
      </c>
      <c r="T12" s="34">
        <f>R12</f>
        <v>999976.83</v>
      </c>
      <c r="U12" s="34">
        <f>T12-S12</f>
        <v>0</v>
      </c>
      <c r="V12" s="35"/>
    </row>
    <row r="13" spans="1:23" ht="6.95" customHeight="1" x14ac:dyDescent="0.2">
      <c r="D13" s="78"/>
      <c r="E13" s="78"/>
      <c r="H13" s="78"/>
      <c r="I13" s="78"/>
    </row>
    <row r="14" spans="1:23" ht="8.25" customHeight="1" x14ac:dyDescent="0.2">
      <c r="A14" s="6" t="s">
        <v>2</v>
      </c>
      <c r="B14" s="5" t="s">
        <v>7</v>
      </c>
      <c r="C14" s="6" t="s">
        <v>8</v>
      </c>
      <c r="D14" s="96"/>
      <c r="E14" s="97"/>
      <c r="F14" s="10"/>
      <c r="G14" s="10"/>
      <c r="H14" s="96"/>
      <c r="I14" s="97"/>
      <c r="J14" s="10"/>
      <c r="K14" s="1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3" ht="12" customHeight="1" x14ac:dyDescent="0.2">
      <c r="A15" s="49" t="s">
        <v>33</v>
      </c>
      <c r="B15" s="50">
        <v>1</v>
      </c>
      <c r="C15" s="107" t="s">
        <v>37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09"/>
      <c r="O15" s="108"/>
      <c r="P15" s="108"/>
      <c r="Q15" s="108"/>
      <c r="R15" s="108"/>
      <c r="S15" s="108"/>
      <c r="T15" s="108"/>
      <c r="U15" s="108"/>
      <c r="V15" s="110"/>
    </row>
    <row r="16" spans="1:23" s="16" customFormat="1" ht="12.75" customHeight="1" x14ac:dyDescent="0.2">
      <c r="A16" s="49" t="s">
        <v>38</v>
      </c>
      <c r="B16" s="51">
        <v>1.1000000000000001</v>
      </c>
      <c r="C16" s="107" t="s">
        <v>39</v>
      </c>
      <c r="D16" s="108"/>
      <c r="E16" s="108"/>
      <c r="F16" s="108"/>
      <c r="G16" s="110"/>
      <c r="H16" s="111">
        <v>0</v>
      </c>
      <c r="I16" s="112"/>
      <c r="J16" s="113"/>
      <c r="K16" s="114"/>
      <c r="L16" s="63">
        <v>0</v>
      </c>
      <c r="M16" s="115"/>
      <c r="N16" s="116"/>
      <c r="O16" s="46">
        <f>SUM(O17:O37)</f>
        <v>349500</v>
      </c>
      <c r="P16" s="117"/>
      <c r="Q16" s="118"/>
      <c r="R16" s="47">
        <f>SUM(R17:R37)</f>
        <v>349500</v>
      </c>
      <c r="S16" s="47">
        <f>SUM(S17:S37)</f>
        <v>349500</v>
      </c>
      <c r="T16" s="47">
        <f>SUM(T17:T37)</f>
        <v>349500</v>
      </c>
      <c r="U16" s="47">
        <f>SUM(U17:U37)</f>
        <v>1.8189894035458565E-12</v>
      </c>
      <c r="V16" s="48"/>
    </row>
    <row r="17" spans="1:24" ht="15.6" customHeight="1" x14ac:dyDescent="0.2">
      <c r="A17" s="8" t="s">
        <v>40</v>
      </c>
      <c r="B17" s="2" t="s">
        <v>41</v>
      </c>
      <c r="C17" s="7" t="s">
        <v>109</v>
      </c>
      <c r="D17" s="72" t="s">
        <v>43</v>
      </c>
      <c r="E17" s="73"/>
      <c r="F17" s="11">
        <v>0</v>
      </c>
      <c r="G17" s="11">
        <v>0</v>
      </c>
      <c r="H17" s="68">
        <v>0</v>
      </c>
      <c r="I17" s="69"/>
      <c r="J17" s="11">
        <v>0</v>
      </c>
      <c r="K17" s="11">
        <v>0</v>
      </c>
      <c r="L17" s="18">
        <v>0</v>
      </c>
      <c r="M17" s="13">
        <v>3</v>
      </c>
      <c r="N17" s="40">
        <f>'[1]Кошторис  витрат'!I26</f>
        <v>7500</v>
      </c>
      <c r="O17" s="39">
        <f>M17*N17</f>
        <v>22500</v>
      </c>
      <c r="P17" s="11">
        <f t="shared" ref="P17:P37" si="0">M17</f>
        <v>3</v>
      </c>
      <c r="Q17" s="18">
        <f t="shared" ref="Q17:Q36" si="1">N17</f>
        <v>7500</v>
      </c>
      <c r="R17" s="39">
        <f>P17*Q17</f>
        <v>22500</v>
      </c>
      <c r="S17" s="39">
        <f>K17+O17</f>
        <v>22500</v>
      </c>
      <c r="T17" s="39">
        <f>L17+R17</f>
        <v>22500</v>
      </c>
      <c r="U17" s="39">
        <f>S17-T17</f>
        <v>0</v>
      </c>
      <c r="V17" s="11"/>
    </row>
    <row r="18" spans="1:24" ht="15.6" customHeight="1" x14ac:dyDescent="0.2">
      <c r="A18" s="8" t="s">
        <v>40</v>
      </c>
      <c r="B18" s="2" t="s">
        <v>90</v>
      </c>
      <c r="C18" s="7" t="s">
        <v>110</v>
      </c>
      <c r="D18" s="72" t="s">
        <v>43</v>
      </c>
      <c r="E18" s="73"/>
      <c r="F18" s="11">
        <v>0</v>
      </c>
      <c r="G18" s="11">
        <v>0</v>
      </c>
      <c r="H18" s="68">
        <v>0</v>
      </c>
      <c r="I18" s="69"/>
      <c r="J18" s="11">
        <v>0</v>
      </c>
      <c r="K18" s="11">
        <v>0</v>
      </c>
      <c r="L18" s="18">
        <v>0</v>
      </c>
      <c r="M18" s="11">
        <v>3</v>
      </c>
      <c r="N18" s="18">
        <f>'[1]Кошторис  витрат'!I27</f>
        <v>5400</v>
      </c>
      <c r="O18" s="39">
        <f t="shared" ref="O18:O37" si="2">M18*N18</f>
        <v>16200</v>
      </c>
      <c r="P18" s="11">
        <f t="shared" si="0"/>
        <v>3</v>
      </c>
      <c r="Q18" s="18">
        <f t="shared" si="1"/>
        <v>5400</v>
      </c>
      <c r="R18" s="39">
        <f t="shared" ref="R18:R37" si="3">P18*Q18</f>
        <v>16200</v>
      </c>
      <c r="S18" s="39">
        <f t="shared" ref="S18:S37" si="4">K18+O18</f>
        <v>16200</v>
      </c>
      <c r="T18" s="39">
        <f t="shared" ref="T18:T37" si="5">L18+R18</f>
        <v>16200</v>
      </c>
      <c r="U18" s="39">
        <f t="shared" ref="U18:U37" si="6">S18-T18</f>
        <v>0</v>
      </c>
      <c r="V18" s="11"/>
    </row>
    <row r="19" spans="1:24" ht="15.6" customHeight="1" x14ac:dyDescent="0.2">
      <c r="A19" s="8" t="s">
        <v>40</v>
      </c>
      <c r="B19" s="2" t="s">
        <v>91</v>
      </c>
      <c r="C19" s="7" t="s">
        <v>111</v>
      </c>
      <c r="D19" s="72" t="s">
        <v>43</v>
      </c>
      <c r="E19" s="73"/>
      <c r="F19" s="11">
        <v>0</v>
      </c>
      <c r="G19" s="11">
        <v>0</v>
      </c>
      <c r="H19" s="68">
        <v>0</v>
      </c>
      <c r="I19" s="69"/>
      <c r="J19" s="11">
        <v>0</v>
      </c>
      <c r="K19" s="11">
        <v>0</v>
      </c>
      <c r="L19" s="18">
        <v>0</v>
      </c>
      <c r="M19" s="11">
        <v>3</v>
      </c>
      <c r="N19" s="18">
        <f>'[1]Кошторис  витрат'!I28</f>
        <v>7500</v>
      </c>
      <c r="O19" s="39">
        <f t="shared" si="2"/>
        <v>22500</v>
      </c>
      <c r="P19" s="11">
        <f t="shared" si="0"/>
        <v>3</v>
      </c>
      <c r="Q19" s="18">
        <f t="shared" si="1"/>
        <v>7500</v>
      </c>
      <c r="R19" s="39">
        <f t="shared" si="3"/>
        <v>22500</v>
      </c>
      <c r="S19" s="39">
        <f t="shared" si="4"/>
        <v>22500</v>
      </c>
      <c r="T19" s="39">
        <f t="shared" si="5"/>
        <v>22500</v>
      </c>
      <c r="U19" s="39">
        <f t="shared" si="6"/>
        <v>0</v>
      </c>
      <c r="V19" s="11"/>
    </row>
    <row r="20" spans="1:24" ht="15.6" customHeight="1" x14ac:dyDescent="0.2">
      <c r="A20" s="8" t="s">
        <v>40</v>
      </c>
      <c r="B20" s="2" t="s">
        <v>92</v>
      </c>
      <c r="C20" s="7" t="s">
        <v>112</v>
      </c>
      <c r="D20" s="72" t="s">
        <v>43</v>
      </c>
      <c r="E20" s="73"/>
      <c r="F20" s="11">
        <v>0</v>
      </c>
      <c r="G20" s="11">
        <v>0</v>
      </c>
      <c r="H20" s="68">
        <v>0</v>
      </c>
      <c r="I20" s="69"/>
      <c r="J20" s="11">
        <v>0</v>
      </c>
      <c r="K20" s="11">
        <v>0</v>
      </c>
      <c r="L20" s="18">
        <v>0</v>
      </c>
      <c r="M20" s="11">
        <v>3</v>
      </c>
      <c r="N20" s="18">
        <f>'[1]Кошторис  витрат'!I29</f>
        <v>7500</v>
      </c>
      <c r="O20" s="39">
        <f t="shared" si="2"/>
        <v>22500</v>
      </c>
      <c r="P20" s="11">
        <f t="shared" si="0"/>
        <v>3</v>
      </c>
      <c r="Q20" s="18">
        <f t="shared" si="1"/>
        <v>7500</v>
      </c>
      <c r="R20" s="39">
        <f t="shared" si="3"/>
        <v>22500</v>
      </c>
      <c r="S20" s="39">
        <f t="shared" si="4"/>
        <v>22500</v>
      </c>
      <c r="T20" s="39">
        <f t="shared" si="5"/>
        <v>22500</v>
      </c>
      <c r="U20" s="39">
        <f t="shared" si="6"/>
        <v>0</v>
      </c>
      <c r="V20" s="11"/>
    </row>
    <row r="21" spans="1:24" ht="15.6" customHeight="1" x14ac:dyDescent="0.2">
      <c r="A21" s="8" t="s">
        <v>40</v>
      </c>
      <c r="B21" s="2" t="s">
        <v>93</v>
      </c>
      <c r="C21" s="7" t="str">
        <f>'[1]Кошторис  витрат'!C30</f>
        <v>Шихненко Марина Василівна,бухгалтер</v>
      </c>
      <c r="D21" s="72" t="s">
        <v>43</v>
      </c>
      <c r="E21" s="73"/>
      <c r="F21" s="11">
        <v>0</v>
      </c>
      <c r="G21" s="11">
        <v>0</v>
      </c>
      <c r="H21" s="68">
        <v>0</v>
      </c>
      <c r="I21" s="69"/>
      <c r="J21" s="11">
        <v>0</v>
      </c>
      <c r="K21" s="11">
        <v>0</v>
      </c>
      <c r="L21" s="18">
        <v>0</v>
      </c>
      <c r="M21" s="11">
        <v>3</v>
      </c>
      <c r="N21" s="18">
        <f>'[1]Кошторис  витрат'!I30</f>
        <v>5100</v>
      </c>
      <c r="O21" s="39">
        <f t="shared" si="2"/>
        <v>15300</v>
      </c>
      <c r="P21" s="11">
        <f t="shared" si="0"/>
        <v>3</v>
      </c>
      <c r="Q21" s="18">
        <f t="shared" si="1"/>
        <v>5100</v>
      </c>
      <c r="R21" s="39">
        <f t="shared" si="3"/>
        <v>15300</v>
      </c>
      <c r="S21" s="39">
        <f t="shared" si="4"/>
        <v>15300</v>
      </c>
      <c r="T21" s="39">
        <f t="shared" si="5"/>
        <v>15300</v>
      </c>
      <c r="U21" s="39">
        <f t="shared" si="6"/>
        <v>0</v>
      </c>
      <c r="V21" s="11"/>
    </row>
    <row r="22" spans="1:24" ht="15.6" customHeight="1" x14ac:dyDescent="0.2">
      <c r="A22" s="8" t="s">
        <v>40</v>
      </c>
      <c r="B22" s="2" t="s">
        <v>94</v>
      </c>
      <c r="C22" s="7" t="str">
        <f>'[1]Кошторис  витрат'!C31</f>
        <v>Вишняков Олег Володимирович , інженер з охорони праці</v>
      </c>
      <c r="D22" s="72" t="s">
        <v>43</v>
      </c>
      <c r="E22" s="73"/>
      <c r="F22" s="11">
        <v>0</v>
      </c>
      <c r="G22" s="11">
        <v>0</v>
      </c>
      <c r="H22" s="68">
        <v>0</v>
      </c>
      <c r="I22" s="69"/>
      <c r="J22" s="11">
        <v>0</v>
      </c>
      <c r="K22" s="11">
        <v>0</v>
      </c>
      <c r="L22" s="18">
        <v>0</v>
      </c>
      <c r="M22" s="11">
        <v>3</v>
      </c>
      <c r="N22" s="18">
        <f>'[1]Кошторис  витрат'!I31</f>
        <v>6000</v>
      </c>
      <c r="O22" s="39">
        <f t="shared" si="2"/>
        <v>18000</v>
      </c>
      <c r="P22" s="11">
        <f t="shared" si="0"/>
        <v>3</v>
      </c>
      <c r="Q22" s="18">
        <f t="shared" si="1"/>
        <v>6000</v>
      </c>
      <c r="R22" s="39">
        <f t="shared" si="3"/>
        <v>18000</v>
      </c>
      <c r="S22" s="39">
        <f t="shared" si="4"/>
        <v>18000</v>
      </c>
      <c r="T22" s="39">
        <f t="shared" si="5"/>
        <v>18000</v>
      </c>
      <c r="U22" s="39">
        <f t="shared" si="6"/>
        <v>0</v>
      </c>
      <c r="V22" s="11"/>
    </row>
    <row r="23" spans="1:24" ht="15.6" customHeight="1" x14ac:dyDescent="0.2">
      <c r="A23" s="8" t="s">
        <v>40</v>
      </c>
      <c r="B23" s="2" t="s">
        <v>95</v>
      </c>
      <c r="C23" s="7" t="str">
        <f>'[1]Кошторис  витрат'!C32</f>
        <v>Кондратенко Дмитро Анатолійович,диспетчер</v>
      </c>
      <c r="D23" s="72" t="s">
        <v>43</v>
      </c>
      <c r="E23" s="73"/>
      <c r="F23" s="11">
        <v>0</v>
      </c>
      <c r="G23" s="11">
        <v>0</v>
      </c>
      <c r="H23" s="68">
        <v>0</v>
      </c>
      <c r="I23" s="69"/>
      <c r="J23" s="11">
        <v>0</v>
      </c>
      <c r="K23" s="11">
        <v>0</v>
      </c>
      <c r="L23" s="18">
        <v>0</v>
      </c>
      <c r="M23" s="11">
        <v>3</v>
      </c>
      <c r="N23" s="18">
        <f>'[1]Кошторис  витрат'!I32</f>
        <v>5600</v>
      </c>
      <c r="O23" s="39">
        <f t="shared" si="2"/>
        <v>16800</v>
      </c>
      <c r="P23" s="11">
        <f t="shared" si="0"/>
        <v>3</v>
      </c>
      <c r="Q23" s="18">
        <f t="shared" si="1"/>
        <v>5600</v>
      </c>
      <c r="R23" s="39">
        <f t="shared" si="3"/>
        <v>16800</v>
      </c>
      <c r="S23" s="39">
        <f t="shared" si="4"/>
        <v>16800</v>
      </c>
      <c r="T23" s="39">
        <f t="shared" si="5"/>
        <v>16800</v>
      </c>
      <c r="U23" s="39">
        <f t="shared" si="6"/>
        <v>0</v>
      </c>
      <c r="V23" s="11"/>
    </row>
    <row r="24" spans="1:24" ht="15.6" customHeight="1" x14ac:dyDescent="0.2">
      <c r="A24" s="8" t="s">
        <v>40</v>
      </c>
      <c r="B24" s="2" t="s">
        <v>96</v>
      </c>
      <c r="C24" s="7" t="str">
        <f>'[1]Кошторис  витрат'!C33</f>
        <v>Патюта Сергій Вікторович,диспетчер</v>
      </c>
      <c r="D24" s="72" t="s">
        <v>43</v>
      </c>
      <c r="E24" s="73"/>
      <c r="F24" s="11">
        <v>0</v>
      </c>
      <c r="G24" s="11">
        <v>0</v>
      </c>
      <c r="H24" s="68">
        <v>0</v>
      </c>
      <c r="I24" s="69"/>
      <c r="J24" s="11">
        <v>0</v>
      </c>
      <c r="K24" s="11">
        <v>0</v>
      </c>
      <c r="L24" s="18">
        <v>0</v>
      </c>
      <c r="M24" s="11">
        <v>3</v>
      </c>
      <c r="N24" s="18">
        <f>'[1]Кошторис  витрат'!I33</f>
        <v>5600</v>
      </c>
      <c r="O24" s="39">
        <f t="shared" si="2"/>
        <v>16800</v>
      </c>
      <c r="P24" s="11">
        <f t="shared" si="0"/>
        <v>3</v>
      </c>
      <c r="Q24" s="18">
        <f t="shared" si="1"/>
        <v>5600</v>
      </c>
      <c r="R24" s="39">
        <f t="shared" si="3"/>
        <v>16800</v>
      </c>
      <c r="S24" s="39">
        <f t="shared" si="4"/>
        <v>16800</v>
      </c>
      <c r="T24" s="39">
        <f t="shared" si="5"/>
        <v>16800</v>
      </c>
      <c r="U24" s="39">
        <f t="shared" si="6"/>
        <v>0</v>
      </c>
      <c r="V24" s="11"/>
    </row>
    <row r="25" spans="1:24" ht="15.6" customHeight="1" x14ac:dyDescent="0.2">
      <c r="A25" s="8" t="s">
        <v>40</v>
      </c>
      <c r="B25" s="2" t="s">
        <v>97</v>
      </c>
      <c r="C25" s="7" t="str">
        <f>'[1]Кошторис  витрат'!C34</f>
        <v>Шовкопляс Олексій Георгійович.диспетчер</v>
      </c>
      <c r="D25" s="72" t="s">
        <v>43</v>
      </c>
      <c r="E25" s="73"/>
      <c r="F25" s="11">
        <v>0</v>
      </c>
      <c r="G25" s="11">
        <v>0</v>
      </c>
      <c r="H25" s="68">
        <v>0</v>
      </c>
      <c r="I25" s="69"/>
      <c r="J25" s="11">
        <v>0</v>
      </c>
      <c r="K25" s="11">
        <v>0</v>
      </c>
      <c r="L25" s="18">
        <v>0</v>
      </c>
      <c r="M25" s="11">
        <v>3</v>
      </c>
      <c r="N25" s="18">
        <f>'[1]Кошторис  витрат'!I34</f>
        <v>5600</v>
      </c>
      <c r="O25" s="39">
        <f t="shared" si="2"/>
        <v>16800</v>
      </c>
      <c r="P25" s="11">
        <f t="shared" si="0"/>
        <v>3</v>
      </c>
      <c r="Q25" s="18">
        <f t="shared" si="1"/>
        <v>5600</v>
      </c>
      <c r="R25" s="39">
        <f t="shared" si="3"/>
        <v>16800</v>
      </c>
      <c r="S25" s="39">
        <f t="shared" si="4"/>
        <v>16800</v>
      </c>
      <c r="T25" s="39">
        <f t="shared" si="5"/>
        <v>16800</v>
      </c>
      <c r="U25" s="39">
        <f t="shared" si="6"/>
        <v>0</v>
      </c>
      <c r="V25" s="11"/>
    </row>
    <row r="26" spans="1:24" ht="15.6" customHeight="1" x14ac:dyDescent="0.2">
      <c r="A26" s="8" t="s">
        <v>40</v>
      </c>
      <c r="B26" s="2" t="s">
        <v>98</v>
      </c>
      <c r="C26" s="7" t="str">
        <f>'[1]Кошторис  витрат'!C35</f>
        <v>Яковенко Миколай Іванович,диспетчер</v>
      </c>
      <c r="D26" s="72" t="s">
        <v>43</v>
      </c>
      <c r="E26" s="73"/>
      <c r="F26" s="11">
        <v>0</v>
      </c>
      <c r="G26" s="11">
        <v>0</v>
      </c>
      <c r="H26" s="68">
        <v>0</v>
      </c>
      <c r="I26" s="69"/>
      <c r="J26" s="11">
        <v>0</v>
      </c>
      <c r="K26" s="11">
        <v>0</v>
      </c>
      <c r="L26" s="18">
        <v>0</v>
      </c>
      <c r="M26" s="11">
        <v>3</v>
      </c>
      <c r="N26" s="18">
        <f>'[1]Кошторис  витрат'!I35</f>
        <v>5600</v>
      </c>
      <c r="O26" s="39">
        <f t="shared" si="2"/>
        <v>16800</v>
      </c>
      <c r="P26" s="11">
        <f t="shared" si="0"/>
        <v>3</v>
      </c>
      <c r="Q26" s="18">
        <f t="shared" si="1"/>
        <v>5600</v>
      </c>
      <c r="R26" s="39">
        <f t="shared" si="3"/>
        <v>16800</v>
      </c>
      <c r="S26" s="39">
        <f t="shared" si="4"/>
        <v>16800</v>
      </c>
      <c r="T26" s="39">
        <f t="shared" si="5"/>
        <v>16800</v>
      </c>
      <c r="U26" s="39">
        <f t="shared" si="6"/>
        <v>0</v>
      </c>
      <c r="V26" s="11"/>
    </row>
    <row r="27" spans="1:24" ht="15.6" customHeight="1" x14ac:dyDescent="0.2">
      <c r="A27" s="8" t="s">
        <v>40</v>
      </c>
      <c r="B27" s="2" t="s">
        <v>99</v>
      </c>
      <c r="C27" s="7" t="str">
        <f>'[1]Кошторис  витрат'!C36</f>
        <v>Коненко Оксана Вікторівна,менеджер з управлін.діяльності</v>
      </c>
      <c r="D27" s="72" t="s">
        <v>43</v>
      </c>
      <c r="E27" s="73"/>
      <c r="F27" s="11">
        <v>0</v>
      </c>
      <c r="G27" s="11">
        <v>0</v>
      </c>
      <c r="H27" s="68">
        <v>0</v>
      </c>
      <c r="I27" s="69"/>
      <c r="J27" s="11">
        <v>0</v>
      </c>
      <c r="K27" s="11">
        <v>0</v>
      </c>
      <c r="L27" s="18">
        <v>0</v>
      </c>
      <c r="M27" s="11">
        <v>3</v>
      </c>
      <c r="N27" s="18">
        <f>'[1]Кошторис  витрат'!I36</f>
        <v>5600</v>
      </c>
      <c r="O27" s="39">
        <f t="shared" si="2"/>
        <v>16800</v>
      </c>
      <c r="P27" s="11">
        <f t="shared" si="0"/>
        <v>3</v>
      </c>
      <c r="Q27" s="18">
        <f t="shared" si="1"/>
        <v>5600</v>
      </c>
      <c r="R27" s="39">
        <f t="shared" si="3"/>
        <v>16800</v>
      </c>
      <c r="S27" s="39">
        <f t="shared" si="4"/>
        <v>16800</v>
      </c>
      <c r="T27" s="39">
        <f t="shared" si="5"/>
        <v>16800</v>
      </c>
      <c r="U27" s="39">
        <f t="shared" si="6"/>
        <v>0</v>
      </c>
      <c r="V27" s="11"/>
    </row>
    <row r="28" spans="1:24" ht="15.6" customHeight="1" x14ac:dyDescent="0.2">
      <c r="A28" s="8" t="s">
        <v>40</v>
      </c>
      <c r="B28" s="2" t="s">
        <v>100</v>
      </c>
      <c r="C28" s="7" t="str">
        <f>'[1]Кошторис  витрат'!C37</f>
        <v>Мелехіна Яна Петрівна,менеджер з управлін.діяльності</v>
      </c>
      <c r="D28" s="72" t="s">
        <v>43</v>
      </c>
      <c r="E28" s="73"/>
      <c r="F28" s="11">
        <v>0</v>
      </c>
      <c r="G28" s="11">
        <v>0</v>
      </c>
      <c r="H28" s="68">
        <v>0</v>
      </c>
      <c r="I28" s="69"/>
      <c r="J28" s="11">
        <v>0</v>
      </c>
      <c r="K28" s="11">
        <v>0</v>
      </c>
      <c r="L28" s="18">
        <v>0</v>
      </c>
      <c r="M28" s="11">
        <v>3</v>
      </c>
      <c r="N28" s="18">
        <f>'[1]Кошторис  витрат'!I37</f>
        <v>5000</v>
      </c>
      <c r="O28" s="39">
        <f t="shared" si="2"/>
        <v>15000</v>
      </c>
      <c r="P28" s="11">
        <f t="shared" si="0"/>
        <v>3</v>
      </c>
      <c r="Q28" s="18">
        <f t="shared" si="1"/>
        <v>5000</v>
      </c>
      <c r="R28" s="39">
        <f t="shared" si="3"/>
        <v>15000</v>
      </c>
      <c r="S28" s="39">
        <f t="shared" si="4"/>
        <v>15000</v>
      </c>
      <c r="T28" s="39">
        <f t="shared" si="5"/>
        <v>15000</v>
      </c>
      <c r="U28" s="39">
        <f t="shared" si="6"/>
        <v>0</v>
      </c>
      <c r="V28" s="11"/>
    </row>
    <row r="29" spans="1:24" ht="15.6" customHeight="1" x14ac:dyDescent="0.2">
      <c r="A29" s="8" t="s">
        <v>40</v>
      </c>
      <c r="B29" s="2" t="s">
        <v>101</v>
      </c>
      <c r="C29" s="7" t="str">
        <f>'[1]Кошторис  витрат'!C38</f>
        <v>Шнипко Альбіна Юріївна,менеджер з маркетингу</v>
      </c>
      <c r="D29" s="72" t="s">
        <v>43</v>
      </c>
      <c r="E29" s="73"/>
      <c r="F29" s="11">
        <v>0</v>
      </c>
      <c r="G29" s="11">
        <v>0</v>
      </c>
      <c r="H29" s="68">
        <v>0</v>
      </c>
      <c r="I29" s="69"/>
      <c r="J29" s="11">
        <v>0</v>
      </c>
      <c r="K29" s="11">
        <v>0</v>
      </c>
      <c r="L29" s="18">
        <v>0</v>
      </c>
      <c r="M29" s="11">
        <v>3</v>
      </c>
      <c r="N29" s="18">
        <f>'[1]Кошторис  витрат'!I38</f>
        <v>5400</v>
      </c>
      <c r="O29" s="39">
        <f t="shared" si="2"/>
        <v>16200</v>
      </c>
      <c r="P29" s="11">
        <f t="shared" si="0"/>
        <v>3</v>
      </c>
      <c r="Q29" s="18">
        <f t="shared" si="1"/>
        <v>5400</v>
      </c>
      <c r="R29" s="39">
        <f t="shared" si="3"/>
        <v>16200</v>
      </c>
      <c r="S29" s="39">
        <f t="shared" si="4"/>
        <v>16200</v>
      </c>
      <c r="T29" s="39">
        <f t="shared" si="5"/>
        <v>16200</v>
      </c>
      <c r="U29" s="39">
        <f t="shared" si="6"/>
        <v>0</v>
      </c>
      <c r="V29" s="11"/>
    </row>
    <row r="30" spans="1:24" s="66" customFormat="1" ht="15.6" customHeight="1" x14ac:dyDescent="0.2">
      <c r="A30" s="8" t="s">
        <v>40</v>
      </c>
      <c r="B30" s="2" t="s">
        <v>102</v>
      </c>
      <c r="C30" s="7" t="str">
        <f>'[1]Кошторис  витрат'!C39</f>
        <v>Пашкевич Тетяна Олександрівна,контролер квитків</v>
      </c>
      <c r="D30" s="72" t="s">
        <v>43</v>
      </c>
      <c r="E30" s="73"/>
      <c r="F30" s="64">
        <v>0</v>
      </c>
      <c r="G30" s="64">
        <v>0</v>
      </c>
      <c r="H30" s="70">
        <v>0</v>
      </c>
      <c r="I30" s="71"/>
      <c r="J30" s="64">
        <v>0</v>
      </c>
      <c r="K30" s="64">
        <v>0</v>
      </c>
      <c r="L30" s="65">
        <v>0</v>
      </c>
      <c r="M30" s="64">
        <v>3</v>
      </c>
      <c r="N30" s="65">
        <f>'[1]Кошторис  витрат'!I39</f>
        <v>5100</v>
      </c>
      <c r="O30" s="39">
        <f t="shared" si="2"/>
        <v>15300</v>
      </c>
      <c r="P30" s="64">
        <f t="shared" si="0"/>
        <v>3</v>
      </c>
      <c r="Q30" s="65">
        <f t="shared" si="1"/>
        <v>5100</v>
      </c>
      <c r="R30" s="39">
        <v>12691.3</v>
      </c>
      <c r="S30" s="39">
        <f t="shared" si="4"/>
        <v>15300</v>
      </c>
      <c r="T30" s="39">
        <f t="shared" si="5"/>
        <v>12691.3</v>
      </c>
      <c r="U30" s="39">
        <f t="shared" si="6"/>
        <v>2608.7000000000007</v>
      </c>
      <c r="V30" s="64"/>
    </row>
    <row r="31" spans="1:24" s="66" customFormat="1" ht="15.6" customHeight="1" x14ac:dyDescent="0.2">
      <c r="A31" s="8" t="s">
        <v>40</v>
      </c>
      <c r="B31" s="2" t="s">
        <v>103</v>
      </c>
      <c r="C31" s="7" t="str">
        <f>'[1]Кошторис  витрат'!C40</f>
        <v xml:space="preserve">Думчева Галина  Миколаївна ,контролер квитків                           </v>
      </c>
      <c r="D31" s="72" t="s">
        <v>43</v>
      </c>
      <c r="E31" s="73"/>
      <c r="F31" s="64">
        <v>0</v>
      </c>
      <c r="G31" s="64">
        <v>0</v>
      </c>
      <c r="H31" s="70">
        <v>0</v>
      </c>
      <c r="I31" s="71"/>
      <c r="J31" s="64">
        <v>0</v>
      </c>
      <c r="K31" s="64">
        <v>0</v>
      </c>
      <c r="L31" s="65">
        <v>0</v>
      </c>
      <c r="M31" s="64">
        <v>3</v>
      </c>
      <c r="N31" s="65">
        <f>'[1]Кошторис  витрат'!I40</f>
        <v>5100</v>
      </c>
      <c r="O31" s="39">
        <f t="shared" si="2"/>
        <v>15300</v>
      </c>
      <c r="P31" s="64">
        <f t="shared" si="0"/>
        <v>3</v>
      </c>
      <c r="Q31" s="65">
        <f t="shared" si="1"/>
        <v>5100</v>
      </c>
      <c r="R31" s="39">
        <v>16169.57</v>
      </c>
      <c r="S31" s="39">
        <f t="shared" si="4"/>
        <v>15300</v>
      </c>
      <c r="T31" s="39">
        <f t="shared" si="5"/>
        <v>16169.57</v>
      </c>
      <c r="U31" s="39">
        <f t="shared" si="6"/>
        <v>-869.56999999999971</v>
      </c>
      <c r="V31" s="64"/>
      <c r="X31" s="67"/>
    </row>
    <row r="32" spans="1:24" s="66" customFormat="1" ht="15.6" customHeight="1" x14ac:dyDescent="0.2">
      <c r="A32" s="8" t="s">
        <v>40</v>
      </c>
      <c r="B32" s="2" t="s">
        <v>104</v>
      </c>
      <c r="C32" s="7" t="str">
        <f>'[1]Кошторис  витрат'!C41</f>
        <v>Матієнко Тетяна Дмитрівна ,контролер квитків</v>
      </c>
      <c r="D32" s="72" t="s">
        <v>43</v>
      </c>
      <c r="E32" s="73"/>
      <c r="F32" s="64">
        <v>0</v>
      </c>
      <c r="G32" s="64">
        <v>0</v>
      </c>
      <c r="H32" s="70">
        <v>0</v>
      </c>
      <c r="I32" s="71"/>
      <c r="J32" s="64">
        <v>0</v>
      </c>
      <c r="K32" s="64">
        <v>0</v>
      </c>
      <c r="L32" s="65">
        <v>0</v>
      </c>
      <c r="M32" s="64">
        <v>3</v>
      </c>
      <c r="N32" s="65">
        <f>'[1]Кошторис  витрат'!I41</f>
        <v>5100</v>
      </c>
      <c r="O32" s="39">
        <f t="shared" si="2"/>
        <v>15300</v>
      </c>
      <c r="P32" s="64">
        <f t="shared" si="0"/>
        <v>3</v>
      </c>
      <c r="Q32" s="65">
        <f t="shared" si="1"/>
        <v>5100</v>
      </c>
      <c r="R32" s="39">
        <v>16169.57</v>
      </c>
      <c r="S32" s="39">
        <f t="shared" si="4"/>
        <v>15300</v>
      </c>
      <c r="T32" s="39">
        <f t="shared" si="5"/>
        <v>16169.57</v>
      </c>
      <c r="U32" s="39">
        <f t="shared" si="6"/>
        <v>-869.56999999999971</v>
      </c>
      <c r="V32" s="64"/>
    </row>
    <row r="33" spans="1:22" s="66" customFormat="1" ht="15.6" customHeight="1" x14ac:dyDescent="0.2">
      <c r="A33" s="8" t="s">
        <v>40</v>
      </c>
      <c r="B33" s="2" t="s">
        <v>105</v>
      </c>
      <c r="C33" s="7" t="str">
        <f>'[1]Кошторис  витрат'!C42</f>
        <v>Фатєєва Любов Іванівна,контролер квитків</v>
      </c>
      <c r="D33" s="72" t="s">
        <v>43</v>
      </c>
      <c r="E33" s="73"/>
      <c r="F33" s="64">
        <v>0</v>
      </c>
      <c r="G33" s="64">
        <v>0</v>
      </c>
      <c r="H33" s="70">
        <v>0</v>
      </c>
      <c r="I33" s="71"/>
      <c r="J33" s="64">
        <v>0</v>
      </c>
      <c r="K33" s="64">
        <v>0</v>
      </c>
      <c r="L33" s="65">
        <v>0</v>
      </c>
      <c r="M33" s="64">
        <v>3</v>
      </c>
      <c r="N33" s="65">
        <f>'[1]Кошторис  витрат'!I42</f>
        <v>5100</v>
      </c>
      <c r="O33" s="39">
        <f t="shared" si="2"/>
        <v>15300</v>
      </c>
      <c r="P33" s="64">
        <f t="shared" si="0"/>
        <v>3</v>
      </c>
      <c r="Q33" s="65">
        <f t="shared" si="1"/>
        <v>5100</v>
      </c>
      <c r="R33" s="39">
        <f t="shared" si="3"/>
        <v>15300</v>
      </c>
      <c r="S33" s="39">
        <f t="shared" si="4"/>
        <v>15300</v>
      </c>
      <c r="T33" s="39">
        <f t="shared" si="5"/>
        <v>15300</v>
      </c>
      <c r="U33" s="39">
        <f t="shared" si="6"/>
        <v>0</v>
      </c>
      <c r="V33" s="64"/>
    </row>
    <row r="34" spans="1:22" s="66" customFormat="1" ht="15.6" customHeight="1" x14ac:dyDescent="0.2">
      <c r="A34" s="8" t="s">
        <v>40</v>
      </c>
      <c r="B34" s="2" t="s">
        <v>106</v>
      </c>
      <c r="C34" s="7" t="str">
        <f>'[1]Кошторис  витрат'!C43</f>
        <v>Штурма Наталія Володимирівна,контролер квитків</v>
      </c>
      <c r="D34" s="72" t="s">
        <v>43</v>
      </c>
      <c r="E34" s="73"/>
      <c r="F34" s="64">
        <v>0</v>
      </c>
      <c r="G34" s="64">
        <v>0</v>
      </c>
      <c r="H34" s="70">
        <v>0</v>
      </c>
      <c r="I34" s="71"/>
      <c r="J34" s="64">
        <v>0</v>
      </c>
      <c r="K34" s="64">
        <v>0</v>
      </c>
      <c r="L34" s="65">
        <v>0</v>
      </c>
      <c r="M34" s="64">
        <v>3</v>
      </c>
      <c r="N34" s="65">
        <f>'[1]Кошторис  витрат'!I43</f>
        <v>5100</v>
      </c>
      <c r="O34" s="39">
        <f t="shared" si="2"/>
        <v>15300</v>
      </c>
      <c r="P34" s="64">
        <f t="shared" si="0"/>
        <v>3</v>
      </c>
      <c r="Q34" s="65">
        <f t="shared" si="1"/>
        <v>5100</v>
      </c>
      <c r="R34" s="39">
        <v>16169.56</v>
      </c>
      <c r="S34" s="39">
        <f t="shared" si="4"/>
        <v>15300</v>
      </c>
      <c r="T34" s="39">
        <f t="shared" si="5"/>
        <v>16169.56</v>
      </c>
      <c r="U34" s="39">
        <f t="shared" si="6"/>
        <v>-869.55999999999949</v>
      </c>
      <c r="V34" s="64"/>
    </row>
    <row r="35" spans="1:22" s="66" customFormat="1" ht="15.6" customHeight="1" x14ac:dyDescent="0.2">
      <c r="A35" s="8" t="s">
        <v>40</v>
      </c>
      <c r="B35" s="2" t="s">
        <v>107</v>
      </c>
      <c r="C35" s="7" t="str">
        <f>'[1]Кошторис  витрат'!C44</f>
        <v>Косенко Віктор Васильович,двірник</v>
      </c>
      <c r="D35" s="72" t="s">
        <v>43</v>
      </c>
      <c r="E35" s="73"/>
      <c r="F35" s="64">
        <v>0</v>
      </c>
      <c r="G35" s="64">
        <v>0</v>
      </c>
      <c r="H35" s="70">
        <v>0</v>
      </c>
      <c r="I35" s="71"/>
      <c r="J35" s="64">
        <v>0</v>
      </c>
      <c r="K35" s="64">
        <v>0</v>
      </c>
      <c r="L35" s="65">
        <v>0</v>
      </c>
      <c r="M35" s="64">
        <v>3</v>
      </c>
      <c r="N35" s="65">
        <f>'[1]Кошторис  витрат'!I44</f>
        <v>3200</v>
      </c>
      <c r="O35" s="39">
        <f t="shared" si="2"/>
        <v>9600</v>
      </c>
      <c r="P35" s="64">
        <f t="shared" si="0"/>
        <v>3</v>
      </c>
      <c r="Q35" s="65">
        <f t="shared" si="1"/>
        <v>3200</v>
      </c>
      <c r="R35" s="39">
        <f t="shared" si="3"/>
        <v>9600</v>
      </c>
      <c r="S35" s="39">
        <f t="shared" si="4"/>
        <v>9600</v>
      </c>
      <c r="T35" s="39">
        <f t="shared" si="5"/>
        <v>9600</v>
      </c>
      <c r="U35" s="39">
        <f t="shared" si="6"/>
        <v>0</v>
      </c>
      <c r="V35" s="64"/>
    </row>
    <row r="36" spans="1:22" ht="15.6" customHeight="1" x14ac:dyDescent="0.2">
      <c r="A36" s="8" t="s">
        <v>40</v>
      </c>
      <c r="B36" s="2" t="s">
        <v>108</v>
      </c>
      <c r="C36" s="7" t="str">
        <f>'[1]Кошторис  витрат'!C45</f>
        <v>Доценко Микола Миколайович,старший інженер</v>
      </c>
      <c r="D36" s="72" t="s">
        <v>43</v>
      </c>
      <c r="E36" s="73"/>
      <c r="F36" s="11">
        <v>0</v>
      </c>
      <c r="G36" s="11">
        <v>0</v>
      </c>
      <c r="H36" s="68">
        <v>0</v>
      </c>
      <c r="I36" s="69"/>
      <c r="J36" s="11">
        <v>0</v>
      </c>
      <c r="K36" s="11">
        <v>0</v>
      </c>
      <c r="L36" s="18">
        <v>0</v>
      </c>
      <c r="M36" s="22">
        <v>3</v>
      </c>
      <c r="N36" s="18">
        <f>'[1]Кошторис  витрат'!I45</f>
        <v>5400</v>
      </c>
      <c r="O36" s="39">
        <f t="shared" si="2"/>
        <v>16200</v>
      </c>
      <c r="P36" s="22">
        <f t="shared" si="0"/>
        <v>3</v>
      </c>
      <c r="Q36" s="18">
        <f t="shared" si="1"/>
        <v>5400</v>
      </c>
      <c r="R36" s="39">
        <f t="shared" si="3"/>
        <v>16200</v>
      </c>
      <c r="S36" s="39">
        <f t="shared" si="4"/>
        <v>16200</v>
      </c>
      <c r="T36" s="39">
        <f t="shared" si="5"/>
        <v>16200</v>
      </c>
      <c r="U36" s="39">
        <f t="shared" si="6"/>
        <v>0</v>
      </c>
      <c r="V36" s="11"/>
    </row>
    <row r="37" spans="1:22" ht="15.6" customHeight="1" x14ac:dyDescent="0.2">
      <c r="A37" s="8" t="s">
        <v>40</v>
      </c>
      <c r="B37" s="2" t="s">
        <v>114</v>
      </c>
      <c r="C37" s="19" t="s">
        <v>113</v>
      </c>
      <c r="D37" s="72" t="s">
        <v>43</v>
      </c>
      <c r="E37" s="73"/>
      <c r="F37" s="11">
        <v>0</v>
      </c>
      <c r="G37" s="11">
        <v>0</v>
      </c>
      <c r="H37" s="68">
        <v>0</v>
      </c>
      <c r="I37" s="69"/>
      <c r="J37" s="11">
        <v>0</v>
      </c>
      <c r="K37" s="11">
        <v>0</v>
      </c>
      <c r="L37" s="20">
        <v>0</v>
      </c>
      <c r="M37" s="23">
        <v>3</v>
      </c>
      <c r="N37" s="21">
        <v>5000</v>
      </c>
      <c r="O37" s="39">
        <f t="shared" si="2"/>
        <v>15000</v>
      </c>
      <c r="P37" s="23">
        <f t="shared" si="0"/>
        <v>3</v>
      </c>
      <c r="Q37" s="21">
        <v>5000</v>
      </c>
      <c r="R37" s="39">
        <f t="shared" si="3"/>
        <v>15000</v>
      </c>
      <c r="S37" s="39">
        <f t="shared" si="4"/>
        <v>15000</v>
      </c>
      <c r="T37" s="39">
        <f t="shared" si="5"/>
        <v>15000</v>
      </c>
      <c r="U37" s="39">
        <f t="shared" si="6"/>
        <v>0</v>
      </c>
      <c r="V37" s="11"/>
    </row>
    <row r="38" spans="1:22" ht="12.75" customHeight="1" x14ac:dyDescent="0.2">
      <c r="A38" s="49" t="s">
        <v>38</v>
      </c>
      <c r="B38" s="51">
        <v>1.2</v>
      </c>
      <c r="C38" s="107" t="s">
        <v>115</v>
      </c>
      <c r="D38" s="108"/>
      <c r="E38" s="108"/>
      <c r="F38" s="108"/>
      <c r="G38" s="110"/>
      <c r="H38" s="119"/>
      <c r="I38" s="120"/>
      <c r="J38" s="119"/>
      <c r="K38" s="120"/>
      <c r="L38" s="52"/>
      <c r="M38" s="121"/>
      <c r="N38" s="120"/>
      <c r="O38" s="47">
        <v>0</v>
      </c>
      <c r="P38" s="121"/>
      <c r="Q38" s="120"/>
      <c r="R38" s="53">
        <v>0</v>
      </c>
      <c r="S38" s="53">
        <v>0</v>
      </c>
      <c r="T38" s="53">
        <v>0</v>
      </c>
      <c r="U38" s="53">
        <v>0</v>
      </c>
      <c r="V38" s="52"/>
    </row>
    <row r="39" spans="1:22" ht="12" customHeight="1" x14ac:dyDescent="0.2">
      <c r="A39" s="8" t="s">
        <v>40</v>
      </c>
      <c r="B39" s="2" t="s">
        <v>44</v>
      </c>
      <c r="C39" s="7" t="s">
        <v>42</v>
      </c>
      <c r="D39" s="122"/>
      <c r="E39" s="123"/>
      <c r="F39" s="124" t="s">
        <v>45</v>
      </c>
      <c r="G39" s="125"/>
      <c r="H39" s="125"/>
      <c r="I39" s="126"/>
      <c r="J39" s="124" t="s">
        <v>45</v>
      </c>
      <c r="K39" s="125"/>
      <c r="L39" s="126"/>
      <c r="M39" s="11"/>
      <c r="N39" s="11"/>
      <c r="O39" s="41">
        <v>0</v>
      </c>
      <c r="P39" s="42"/>
      <c r="Q39" s="42"/>
      <c r="R39" s="41">
        <v>0</v>
      </c>
      <c r="S39" s="41">
        <v>0</v>
      </c>
      <c r="T39" s="41">
        <v>0</v>
      </c>
      <c r="U39" s="41">
        <v>0</v>
      </c>
      <c r="V39" s="11"/>
    </row>
    <row r="40" spans="1:22" ht="12" customHeight="1" x14ac:dyDescent="0.2">
      <c r="A40" s="8" t="s">
        <v>40</v>
      </c>
      <c r="B40" s="2" t="s">
        <v>46</v>
      </c>
      <c r="C40" s="7" t="s">
        <v>42</v>
      </c>
      <c r="D40" s="122"/>
      <c r="E40" s="123"/>
      <c r="F40" s="127"/>
      <c r="G40" s="128"/>
      <c r="H40" s="128"/>
      <c r="I40" s="129"/>
      <c r="J40" s="127"/>
      <c r="K40" s="128"/>
      <c r="L40" s="129"/>
      <c r="M40" s="11"/>
      <c r="N40" s="11"/>
      <c r="O40" s="41">
        <v>0</v>
      </c>
      <c r="P40" s="42"/>
      <c r="Q40" s="42"/>
      <c r="R40" s="41">
        <v>0</v>
      </c>
      <c r="S40" s="41">
        <v>0</v>
      </c>
      <c r="T40" s="41">
        <v>0</v>
      </c>
      <c r="U40" s="41">
        <v>0</v>
      </c>
      <c r="V40" s="11"/>
    </row>
    <row r="41" spans="1:22" ht="12" customHeight="1" x14ac:dyDescent="0.2">
      <c r="A41" s="8" t="s">
        <v>40</v>
      </c>
      <c r="B41" s="2" t="s">
        <v>47</v>
      </c>
      <c r="C41" s="7" t="s">
        <v>42</v>
      </c>
      <c r="D41" s="122"/>
      <c r="E41" s="123"/>
      <c r="F41" s="130"/>
      <c r="G41" s="131"/>
      <c r="H41" s="131"/>
      <c r="I41" s="132"/>
      <c r="J41" s="130"/>
      <c r="K41" s="131"/>
      <c r="L41" s="132"/>
      <c r="M41" s="11"/>
      <c r="N41" s="11"/>
      <c r="O41" s="41">
        <v>0</v>
      </c>
      <c r="P41" s="42"/>
      <c r="Q41" s="42"/>
      <c r="R41" s="41">
        <v>0</v>
      </c>
      <c r="S41" s="41">
        <v>0</v>
      </c>
      <c r="T41" s="41">
        <v>0</v>
      </c>
      <c r="U41" s="41">
        <v>0</v>
      </c>
      <c r="V41" s="11"/>
    </row>
    <row r="42" spans="1:22" ht="12.75" customHeight="1" x14ac:dyDescent="0.2">
      <c r="A42" s="49" t="s">
        <v>38</v>
      </c>
      <c r="B42" s="51">
        <v>1.3</v>
      </c>
      <c r="C42" s="107" t="s">
        <v>48</v>
      </c>
      <c r="D42" s="108"/>
      <c r="E42" s="108"/>
      <c r="F42" s="108"/>
      <c r="G42" s="110"/>
      <c r="H42" s="119"/>
      <c r="I42" s="120"/>
      <c r="J42" s="119"/>
      <c r="K42" s="120"/>
      <c r="L42" s="52"/>
      <c r="M42" s="119"/>
      <c r="N42" s="120"/>
      <c r="O42" s="53">
        <v>0</v>
      </c>
      <c r="P42" s="133"/>
      <c r="Q42" s="134"/>
      <c r="R42" s="53">
        <v>0</v>
      </c>
      <c r="S42" s="53">
        <v>0</v>
      </c>
      <c r="T42" s="53">
        <v>0</v>
      </c>
      <c r="U42" s="53">
        <v>0</v>
      </c>
      <c r="V42" s="52"/>
    </row>
    <row r="43" spans="1:22" ht="12" customHeight="1" x14ac:dyDescent="0.2">
      <c r="A43" s="8" t="s">
        <v>40</v>
      </c>
      <c r="B43" s="2" t="s">
        <v>49</v>
      </c>
      <c r="C43" s="7" t="s">
        <v>42</v>
      </c>
      <c r="D43" s="122"/>
      <c r="E43" s="123"/>
      <c r="F43" s="124" t="s">
        <v>45</v>
      </c>
      <c r="G43" s="125"/>
      <c r="H43" s="125"/>
      <c r="I43" s="126"/>
      <c r="J43" s="124" t="s">
        <v>45</v>
      </c>
      <c r="K43" s="125"/>
      <c r="L43" s="126"/>
      <c r="M43" s="11"/>
      <c r="N43" s="11"/>
      <c r="O43" s="41">
        <v>0</v>
      </c>
      <c r="P43" s="42"/>
      <c r="Q43" s="42"/>
      <c r="R43" s="41">
        <v>0</v>
      </c>
      <c r="S43" s="41">
        <v>0</v>
      </c>
      <c r="T43" s="41">
        <v>0</v>
      </c>
      <c r="U43" s="41">
        <v>0</v>
      </c>
      <c r="V43" s="11"/>
    </row>
    <row r="44" spans="1:22" ht="12" customHeight="1" x14ac:dyDescent="0.2">
      <c r="A44" s="8" t="s">
        <v>40</v>
      </c>
      <c r="B44" s="2" t="s">
        <v>50</v>
      </c>
      <c r="C44" s="7" t="s">
        <v>42</v>
      </c>
      <c r="D44" s="122"/>
      <c r="E44" s="123"/>
      <c r="F44" s="127"/>
      <c r="G44" s="128"/>
      <c r="H44" s="128"/>
      <c r="I44" s="129"/>
      <c r="J44" s="127"/>
      <c r="K44" s="128"/>
      <c r="L44" s="129"/>
      <c r="M44" s="11"/>
      <c r="N44" s="11"/>
      <c r="O44" s="41">
        <v>0</v>
      </c>
      <c r="P44" s="42"/>
      <c r="Q44" s="42"/>
      <c r="R44" s="41">
        <v>0</v>
      </c>
      <c r="S44" s="41">
        <v>0</v>
      </c>
      <c r="T44" s="41">
        <v>0</v>
      </c>
      <c r="U44" s="41">
        <v>0</v>
      </c>
      <c r="V44" s="11"/>
    </row>
    <row r="45" spans="1:22" ht="12" customHeight="1" x14ac:dyDescent="0.2">
      <c r="A45" s="8" t="s">
        <v>40</v>
      </c>
      <c r="B45" s="2" t="s">
        <v>51</v>
      </c>
      <c r="C45" s="7" t="s">
        <v>42</v>
      </c>
      <c r="D45" s="122"/>
      <c r="E45" s="123"/>
      <c r="F45" s="130"/>
      <c r="G45" s="131"/>
      <c r="H45" s="131"/>
      <c r="I45" s="132"/>
      <c r="J45" s="130"/>
      <c r="K45" s="131"/>
      <c r="L45" s="132"/>
      <c r="M45" s="11"/>
      <c r="N45" s="11"/>
      <c r="O45" s="41">
        <v>0</v>
      </c>
      <c r="P45" s="42"/>
      <c r="Q45" s="42"/>
      <c r="R45" s="41">
        <v>0</v>
      </c>
      <c r="S45" s="41">
        <v>0</v>
      </c>
      <c r="T45" s="41">
        <v>0</v>
      </c>
      <c r="U45" s="41">
        <v>0</v>
      </c>
      <c r="V45" s="11"/>
    </row>
    <row r="46" spans="1:22" s="16" customFormat="1" ht="12" customHeight="1" x14ac:dyDescent="0.2">
      <c r="A46" s="135" t="s">
        <v>52</v>
      </c>
      <c r="B46" s="136"/>
      <c r="C46" s="137"/>
      <c r="D46" s="138"/>
      <c r="E46" s="139"/>
      <c r="F46" s="58"/>
      <c r="G46" s="58"/>
      <c r="H46" s="140">
        <v>0</v>
      </c>
      <c r="I46" s="141"/>
      <c r="J46" s="62"/>
      <c r="K46" s="62"/>
      <c r="L46" s="61">
        <v>0</v>
      </c>
      <c r="M46" s="58"/>
      <c r="N46" s="58"/>
      <c r="O46" s="59">
        <f>O42+O38+O16</f>
        <v>349500</v>
      </c>
      <c r="P46" s="59"/>
      <c r="Q46" s="59"/>
      <c r="R46" s="59">
        <f t="shared" ref="R46:U46" si="7">R42+R38+R16</f>
        <v>349500</v>
      </c>
      <c r="S46" s="59">
        <f t="shared" si="7"/>
        <v>349500</v>
      </c>
      <c r="T46" s="59">
        <f t="shared" si="7"/>
        <v>349500</v>
      </c>
      <c r="U46" s="59">
        <f t="shared" si="7"/>
        <v>1.8189894035458565E-12</v>
      </c>
      <c r="V46" s="58"/>
    </row>
    <row r="47" spans="1:22" ht="12" customHeight="1" x14ac:dyDescent="0.2">
      <c r="A47" s="49" t="s">
        <v>33</v>
      </c>
      <c r="B47" s="50">
        <v>2</v>
      </c>
      <c r="C47" s="107" t="s">
        <v>53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10"/>
    </row>
    <row r="48" spans="1:22" ht="12" customHeight="1" x14ac:dyDescent="0.2">
      <c r="A48" s="8" t="s">
        <v>40</v>
      </c>
      <c r="B48" s="12">
        <v>2.1</v>
      </c>
      <c r="C48" s="7" t="s">
        <v>54</v>
      </c>
      <c r="D48" s="122"/>
      <c r="E48" s="123"/>
      <c r="F48" s="11"/>
      <c r="G48" s="43">
        <v>0.22</v>
      </c>
      <c r="H48" s="98">
        <v>0</v>
      </c>
      <c r="I48" s="99"/>
      <c r="J48" s="11"/>
      <c r="K48" s="43">
        <v>0.22</v>
      </c>
      <c r="L48" s="41">
        <v>0</v>
      </c>
      <c r="M48" s="11"/>
      <c r="N48" s="43">
        <v>0.22</v>
      </c>
      <c r="O48" s="39">
        <f>O46*N48</f>
        <v>76890</v>
      </c>
      <c r="P48" s="11"/>
      <c r="Q48" s="43">
        <v>0.22</v>
      </c>
      <c r="R48" s="39">
        <f>R46*Q48</f>
        <v>76890</v>
      </c>
      <c r="S48" s="39">
        <f>O48</f>
        <v>76890</v>
      </c>
      <c r="T48" s="39">
        <f>R48</f>
        <v>76890</v>
      </c>
      <c r="U48" s="39">
        <f>S48-T48</f>
        <v>0</v>
      </c>
      <c r="V48" s="11"/>
    </row>
    <row r="49" spans="1:22" ht="12" customHeight="1" x14ac:dyDescent="0.2">
      <c r="A49" s="8" t="s">
        <v>40</v>
      </c>
      <c r="B49" s="12">
        <v>2.2000000000000002</v>
      </c>
      <c r="C49" s="7" t="s">
        <v>55</v>
      </c>
      <c r="D49" s="122"/>
      <c r="E49" s="123"/>
      <c r="F49" s="11"/>
      <c r="G49" s="43">
        <v>0.22</v>
      </c>
      <c r="H49" s="98">
        <v>0</v>
      </c>
      <c r="I49" s="99"/>
      <c r="J49" s="11"/>
      <c r="K49" s="43">
        <v>0.22</v>
      </c>
      <c r="L49" s="41">
        <v>0</v>
      </c>
      <c r="M49" s="11"/>
      <c r="N49" s="43">
        <v>0.22</v>
      </c>
      <c r="O49" s="39">
        <f>O47*N49</f>
        <v>0</v>
      </c>
      <c r="P49" s="11"/>
      <c r="Q49" s="43">
        <v>0.22</v>
      </c>
      <c r="R49" s="39">
        <f>R47*Q49</f>
        <v>0</v>
      </c>
      <c r="S49" s="39">
        <f>O49</f>
        <v>0</v>
      </c>
      <c r="T49" s="39">
        <f>R49</f>
        <v>0</v>
      </c>
      <c r="U49" s="39">
        <f>S49-T49</f>
        <v>0</v>
      </c>
      <c r="V49" s="11"/>
    </row>
    <row r="50" spans="1:22" s="16" customFormat="1" ht="12" customHeight="1" x14ac:dyDescent="0.2">
      <c r="A50" s="135" t="s">
        <v>56</v>
      </c>
      <c r="B50" s="136"/>
      <c r="C50" s="136"/>
      <c r="D50" s="136"/>
      <c r="E50" s="137"/>
      <c r="F50" s="58"/>
      <c r="G50" s="58"/>
      <c r="H50" s="140">
        <v>0</v>
      </c>
      <c r="I50" s="141"/>
      <c r="J50" s="58"/>
      <c r="K50" s="58"/>
      <c r="L50" s="61">
        <v>0</v>
      </c>
      <c r="M50" s="58"/>
      <c r="N50" s="58"/>
      <c r="O50" s="59">
        <f>O48+O49</f>
        <v>76890</v>
      </c>
      <c r="P50" s="58"/>
      <c r="Q50" s="58"/>
      <c r="R50" s="59">
        <f>SUM(R48:R49)</f>
        <v>76890</v>
      </c>
      <c r="S50" s="59">
        <f>S48+S49</f>
        <v>76890</v>
      </c>
      <c r="T50" s="59">
        <f>T48+T49</f>
        <v>76890</v>
      </c>
      <c r="U50" s="59">
        <f>SUM(U48:U49)</f>
        <v>0</v>
      </c>
      <c r="V50" s="58"/>
    </row>
    <row r="51" spans="1:22" ht="12" customHeight="1" x14ac:dyDescent="0.2">
      <c r="A51" s="49" t="s">
        <v>33</v>
      </c>
      <c r="B51" s="50">
        <v>3</v>
      </c>
      <c r="C51" s="107" t="s">
        <v>57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10"/>
    </row>
    <row r="52" spans="1:22" ht="15" customHeight="1" x14ac:dyDescent="0.2">
      <c r="A52" s="8" t="s">
        <v>40</v>
      </c>
      <c r="B52" s="12">
        <v>3.1</v>
      </c>
      <c r="C52" s="25" t="s">
        <v>116</v>
      </c>
      <c r="D52" s="72" t="s">
        <v>43</v>
      </c>
      <c r="E52" s="73"/>
      <c r="F52" s="11"/>
      <c r="G52" s="11"/>
      <c r="H52" s="98">
        <v>0</v>
      </c>
      <c r="I52" s="99"/>
      <c r="J52" s="42"/>
      <c r="K52" s="42"/>
      <c r="L52" s="41">
        <v>0</v>
      </c>
      <c r="M52" s="11">
        <v>3</v>
      </c>
      <c r="N52" s="18">
        <v>124860</v>
      </c>
      <c r="O52" s="39">
        <f>M52*N52</f>
        <v>374580</v>
      </c>
      <c r="P52" s="11">
        <v>3</v>
      </c>
      <c r="Q52" s="18">
        <v>124860</v>
      </c>
      <c r="R52" s="39">
        <v>374580</v>
      </c>
      <c r="S52" s="39">
        <f>O52</f>
        <v>374580</v>
      </c>
      <c r="T52" s="39">
        <f>R52</f>
        <v>374580</v>
      </c>
      <c r="U52" s="39" t="s">
        <v>36</v>
      </c>
      <c r="V52" s="11"/>
    </row>
    <row r="53" spans="1:22" s="16" customFormat="1" ht="14.25" customHeight="1" x14ac:dyDescent="0.2">
      <c r="A53" s="135" t="s">
        <v>58</v>
      </c>
      <c r="B53" s="136"/>
      <c r="C53" s="137"/>
      <c r="D53" s="138"/>
      <c r="E53" s="139"/>
      <c r="F53" s="58"/>
      <c r="G53" s="58"/>
      <c r="H53" s="140">
        <v>0</v>
      </c>
      <c r="I53" s="141"/>
      <c r="J53" s="62"/>
      <c r="K53" s="62"/>
      <c r="L53" s="61">
        <v>0</v>
      </c>
      <c r="M53" s="58"/>
      <c r="N53" s="60"/>
      <c r="O53" s="59">
        <f>O52</f>
        <v>374580</v>
      </c>
      <c r="P53" s="58"/>
      <c r="Q53" s="60"/>
      <c r="R53" s="59">
        <v>374580</v>
      </c>
      <c r="S53" s="59">
        <f>S52</f>
        <v>374580</v>
      </c>
      <c r="T53" s="59">
        <f>T52</f>
        <v>374580</v>
      </c>
      <c r="U53" s="59" t="s">
        <v>6</v>
      </c>
      <c r="V53" s="58"/>
    </row>
    <row r="54" spans="1:22" ht="12" customHeight="1" x14ac:dyDescent="0.2">
      <c r="A54" s="49" t="s">
        <v>33</v>
      </c>
      <c r="B54" s="50">
        <v>4</v>
      </c>
      <c r="C54" s="107" t="s">
        <v>59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10"/>
    </row>
    <row r="55" spans="1:22" ht="12" customHeight="1" x14ac:dyDescent="0.2">
      <c r="A55" s="8" t="s">
        <v>40</v>
      </c>
      <c r="B55" s="12">
        <v>4.0999999999999996</v>
      </c>
      <c r="C55" s="7" t="s">
        <v>60</v>
      </c>
      <c r="D55" s="72" t="s">
        <v>43</v>
      </c>
      <c r="E55" s="73"/>
      <c r="F55" s="11"/>
      <c r="G55" s="11"/>
      <c r="H55" s="98">
        <v>0</v>
      </c>
      <c r="I55" s="99"/>
      <c r="J55" s="42"/>
      <c r="K55" s="42"/>
      <c r="L55" s="41">
        <v>0</v>
      </c>
      <c r="M55" s="11"/>
      <c r="N55" s="18"/>
      <c r="O55" s="39">
        <f>M55*N55</f>
        <v>0</v>
      </c>
      <c r="P55" s="11"/>
      <c r="Q55" s="11"/>
      <c r="R55" s="39">
        <f>P55*Q55</f>
        <v>0</v>
      </c>
      <c r="S55" s="39">
        <f>K55+O55</f>
        <v>0</v>
      </c>
      <c r="T55" s="39">
        <f>L55+R55</f>
        <v>0</v>
      </c>
      <c r="U55" s="39">
        <f>S55-T55</f>
        <v>0</v>
      </c>
      <c r="V55" s="11"/>
    </row>
    <row r="56" spans="1:22" ht="12" customHeight="1" x14ac:dyDescent="0.2">
      <c r="A56" s="8" t="s">
        <v>40</v>
      </c>
      <c r="B56" s="12">
        <v>4.2</v>
      </c>
      <c r="C56" s="7" t="s">
        <v>61</v>
      </c>
      <c r="D56" s="72" t="s">
        <v>43</v>
      </c>
      <c r="E56" s="73"/>
      <c r="F56" s="11"/>
      <c r="G56" s="11"/>
      <c r="H56" s="98">
        <f t="shared" ref="H56:H61" si="8">$L$55</f>
        <v>0</v>
      </c>
      <c r="I56" s="99"/>
      <c r="J56" s="42"/>
      <c r="K56" s="42"/>
      <c r="L56" s="41">
        <v>0</v>
      </c>
      <c r="M56" s="38">
        <f>'[1]Кошторис  витрат'!H76</f>
        <v>4</v>
      </c>
      <c r="N56" s="18">
        <f>'[1]Кошторис  витрат'!I76</f>
        <v>4012</v>
      </c>
      <c r="O56" s="39">
        <f>M56*N56</f>
        <v>16048</v>
      </c>
      <c r="P56" s="11">
        <v>4</v>
      </c>
      <c r="Q56" s="18">
        <v>4012</v>
      </c>
      <c r="R56" s="39">
        <f>P56*Q56+36636.33+20045.66</f>
        <v>72729.990000000005</v>
      </c>
      <c r="S56" s="39">
        <f t="shared" ref="S56:S61" si="9">K56+O56</f>
        <v>16048</v>
      </c>
      <c r="T56" s="39">
        <f t="shared" ref="T56:T61" si="10">L56+R56</f>
        <v>72729.990000000005</v>
      </c>
      <c r="U56" s="39">
        <f t="shared" ref="U56:U61" si="11">S56-T56</f>
        <v>-56681.990000000005</v>
      </c>
      <c r="V56" s="11"/>
    </row>
    <row r="57" spans="1:22" ht="12" customHeight="1" x14ac:dyDescent="0.2">
      <c r="A57" s="28" t="s">
        <v>40</v>
      </c>
      <c r="B57" s="12">
        <v>4.3</v>
      </c>
      <c r="C57" s="26" t="s">
        <v>62</v>
      </c>
      <c r="D57" s="72" t="s">
        <v>43</v>
      </c>
      <c r="E57" s="73"/>
      <c r="F57" s="22"/>
      <c r="G57" s="11"/>
      <c r="H57" s="98">
        <f t="shared" si="8"/>
        <v>0</v>
      </c>
      <c r="I57" s="99"/>
      <c r="J57" s="42"/>
      <c r="K57" s="42"/>
      <c r="L57" s="41">
        <v>0</v>
      </c>
      <c r="M57" s="38">
        <f>'[1]Кошторис  витрат'!H77</f>
        <v>3</v>
      </c>
      <c r="N57" s="18">
        <f>'[1]Кошторис  витрат'!I77</f>
        <v>36636.33</v>
      </c>
      <c r="O57" s="39">
        <f t="shared" ref="O57:O61" si="12">M57*N57</f>
        <v>109908.99</v>
      </c>
      <c r="P57" s="11">
        <v>2</v>
      </c>
      <c r="Q57" s="18">
        <f>N57</f>
        <v>36636.33</v>
      </c>
      <c r="R57" s="39">
        <v>53227</v>
      </c>
      <c r="S57" s="39">
        <f t="shared" si="9"/>
        <v>109908.99</v>
      </c>
      <c r="T57" s="39">
        <f>L57+R57</f>
        <v>53227</v>
      </c>
      <c r="U57" s="39">
        <f t="shared" si="11"/>
        <v>56681.990000000005</v>
      </c>
      <c r="V57" s="11"/>
    </row>
    <row r="58" spans="1:22" ht="23.45" customHeight="1" x14ac:dyDescent="0.2">
      <c r="A58" s="29" t="s">
        <v>40</v>
      </c>
      <c r="B58" s="12">
        <v>4.4000000000000004</v>
      </c>
      <c r="C58" s="27" t="s">
        <v>63</v>
      </c>
      <c r="D58" s="142" t="s">
        <v>43</v>
      </c>
      <c r="E58" s="142"/>
      <c r="F58" s="23"/>
      <c r="G58" s="17"/>
      <c r="H58" s="98">
        <f t="shared" si="8"/>
        <v>0</v>
      </c>
      <c r="I58" s="99"/>
      <c r="J58" s="42"/>
      <c r="K58" s="42"/>
      <c r="L58" s="41">
        <v>0</v>
      </c>
      <c r="M58" s="38">
        <f>'[1]Кошторис  витрат'!H78</f>
        <v>3</v>
      </c>
      <c r="N58" s="18">
        <f>'[1]Кошторис  витрат'!I78</f>
        <v>8460</v>
      </c>
      <c r="O58" s="39">
        <f t="shared" si="12"/>
        <v>25380</v>
      </c>
      <c r="P58" s="38">
        <f t="shared" ref="P58:Q61" si="13">M58</f>
        <v>3</v>
      </c>
      <c r="Q58" s="18">
        <f t="shared" si="13"/>
        <v>8460</v>
      </c>
      <c r="R58" s="39">
        <f t="shared" ref="R58:R61" si="14">P58*Q58</f>
        <v>25380</v>
      </c>
      <c r="S58" s="39">
        <f t="shared" si="9"/>
        <v>25380</v>
      </c>
      <c r="T58" s="39">
        <f t="shared" si="10"/>
        <v>25380</v>
      </c>
      <c r="U58" s="39">
        <f t="shared" si="11"/>
        <v>0</v>
      </c>
      <c r="V58" s="11"/>
    </row>
    <row r="59" spans="1:22" ht="23.45" customHeight="1" x14ac:dyDescent="0.2">
      <c r="A59" s="29" t="s">
        <v>40</v>
      </c>
      <c r="B59" s="12">
        <v>4.5</v>
      </c>
      <c r="C59" s="27" t="s">
        <v>63</v>
      </c>
      <c r="D59" s="142" t="s">
        <v>43</v>
      </c>
      <c r="E59" s="142"/>
      <c r="F59" s="23"/>
      <c r="G59" s="17"/>
      <c r="H59" s="98">
        <f t="shared" si="8"/>
        <v>0</v>
      </c>
      <c r="I59" s="99"/>
      <c r="J59" s="42"/>
      <c r="K59" s="42"/>
      <c r="L59" s="41">
        <v>0</v>
      </c>
      <c r="M59" s="38">
        <f>'[1]Кошторис  витрат'!H79</f>
        <v>3</v>
      </c>
      <c r="N59" s="18">
        <f>'[1]Кошторис  витрат'!I79</f>
        <v>1200</v>
      </c>
      <c r="O59" s="39">
        <f t="shared" si="12"/>
        <v>3600</v>
      </c>
      <c r="P59" s="38">
        <f t="shared" si="13"/>
        <v>3</v>
      </c>
      <c r="Q59" s="18">
        <f t="shared" si="13"/>
        <v>1200</v>
      </c>
      <c r="R59" s="39">
        <f t="shared" si="14"/>
        <v>3600</v>
      </c>
      <c r="S59" s="39">
        <f t="shared" si="9"/>
        <v>3600</v>
      </c>
      <c r="T59" s="39">
        <f t="shared" si="10"/>
        <v>3600</v>
      </c>
      <c r="U59" s="39">
        <f t="shared" si="11"/>
        <v>0</v>
      </c>
      <c r="V59" s="11"/>
    </row>
    <row r="60" spans="1:22" ht="23.45" customHeight="1" x14ac:dyDescent="0.2">
      <c r="A60" s="29" t="s">
        <v>40</v>
      </c>
      <c r="B60" s="12">
        <v>4.5999999999999996</v>
      </c>
      <c r="C60" s="27" t="s">
        <v>63</v>
      </c>
      <c r="D60" s="142" t="s">
        <v>43</v>
      </c>
      <c r="E60" s="142"/>
      <c r="F60" s="23"/>
      <c r="G60" s="17"/>
      <c r="H60" s="98">
        <f t="shared" si="8"/>
        <v>0</v>
      </c>
      <c r="I60" s="99"/>
      <c r="J60" s="42"/>
      <c r="K60" s="42"/>
      <c r="L60" s="41">
        <v>0</v>
      </c>
      <c r="M60" s="38">
        <f>'[1]Кошторис  витрат'!H80</f>
        <v>3</v>
      </c>
      <c r="N60" s="18">
        <f>'[1]Кошторис  витрат'!I80</f>
        <v>1961.28</v>
      </c>
      <c r="O60" s="39">
        <f t="shared" si="12"/>
        <v>5883.84</v>
      </c>
      <c r="P60" s="38">
        <f t="shared" si="13"/>
        <v>3</v>
      </c>
      <c r="Q60" s="18">
        <f t="shared" si="13"/>
        <v>1961.28</v>
      </c>
      <c r="R60" s="39">
        <f t="shared" si="14"/>
        <v>5883.84</v>
      </c>
      <c r="S60" s="39">
        <f t="shared" si="9"/>
        <v>5883.84</v>
      </c>
      <c r="T60" s="39">
        <f t="shared" si="10"/>
        <v>5883.84</v>
      </c>
      <c r="U60" s="39">
        <f t="shared" si="11"/>
        <v>0</v>
      </c>
      <c r="V60" s="11"/>
    </row>
    <row r="61" spans="1:22" ht="23.45" customHeight="1" x14ac:dyDescent="0.2">
      <c r="A61" s="29" t="s">
        <v>40</v>
      </c>
      <c r="B61" s="12">
        <v>4.7</v>
      </c>
      <c r="C61" s="27" t="s">
        <v>63</v>
      </c>
      <c r="D61" s="142" t="s">
        <v>43</v>
      </c>
      <c r="E61" s="142"/>
      <c r="F61" s="23"/>
      <c r="G61" s="17"/>
      <c r="H61" s="98">
        <f t="shared" si="8"/>
        <v>0</v>
      </c>
      <c r="I61" s="99"/>
      <c r="J61" s="42"/>
      <c r="K61" s="42"/>
      <c r="L61" s="41">
        <v>0</v>
      </c>
      <c r="M61" s="38">
        <f>'[1]Кошторис  витрат'!H81</f>
        <v>1</v>
      </c>
      <c r="N61" s="18">
        <f>'[1]Кошторис  витрат'!I81</f>
        <v>12790</v>
      </c>
      <c r="O61" s="39">
        <f t="shared" si="12"/>
        <v>12790</v>
      </c>
      <c r="P61" s="38">
        <f t="shared" si="13"/>
        <v>1</v>
      </c>
      <c r="Q61" s="18">
        <f t="shared" si="13"/>
        <v>12790</v>
      </c>
      <c r="R61" s="39">
        <f t="shared" si="14"/>
        <v>12790</v>
      </c>
      <c r="S61" s="39">
        <f t="shared" si="9"/>
        <v>12790</v>
      </c>
      <c r="T61" s="39">
        <f t="shared" si="10"/>
        <v>12790</v>
      </c>
      <c r="U61" s="39">
        <f t="shared" si="11"/>
        <v>0</v>
      </c>
      <c r="V61" s="11"/>
    </row>
    <row r="62" spans="1:22" s="16" customFormat="1" ht="12" customHeight="1" x14ac:dyDescent="0.2">
      <c r="A62" s="143" t="s">
        <v>64</v>
      </c>
      <c r="B62" s="144"/>
      <c r="C62" s="144"/>
      <c r="D62" s="136"/>
      <c r="E62" s="136"/>
      <c r="F62" s="144"/>
      <c r="G62" s="137"/>
      <c r="H62" s="140">
        <v>0</v>
      </c>
      <c r="I62" s="141"/>
      <c r="J62" s="62"/>
      <c r="K62" s="62"/>
      <c r="L62" s="61">
        <v>0</v>
      </c>
      <c r="M62" s="58"/>
      <c r="N62" s="60"/>
      <c r="O62" s="59">
        <f>SUM(O56:O61)</f>
        <v>173610.83</v>
      </c>
      <c r="P62" s="58"/>
      <c r="Q62" s="60"/>
      <c r="R62" s="59">
        <f>SUM(R55:R61)</f>
        <v>173610.83</v>
      </c>
      <c r="S62" s="59">
        <f>SUM(S55:S61)</f>
        <v>173610.83</v>
      </c>
      <c r="T62" s="59">
        <f>SUM(T55:T61)</f>
        <v>173610.83</v>
      </c>
      <c r="U62" s="59">
        <f>SUM(U55:U61)</f>
        <v>0</v>
      </c>
      <c r="V62" s="58"/>
    </row>
    <row r="63" spans="1:22" s="1" customFormat="1" ht="12" customHeight="1" x14ac:dyDescent="0.2">
      <c r="A63" s="49" t="s">
        <v>33</v>
      </c>
      <c r="B63" s="50">
        <v>5</v>
      </c>
      <c r="C63" s="107" t="s">
        <v>65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10"/>
    </row>
    <row r="64" spans="1:22" ht="12" customHeight="1" x14ac:dyDescent="0.2">
      <c r="A64" s="8" t="s">
        <v>40</v>
      </c>
      <c r="B64" s="12">
        <v>5.0999999999999996</v>
      </c>
      <c r="C64" s="7" t="s">
        <v>66</v>
      </c>
      <c r="D64" s="72" t="s">
        <v>43</v>
      </c>
      <c r="E64" s="73"/>
      <c r="F64" s="11"/>
      <c r="G64" s="11"/>
      <c r="H64" s="98">
        <v>0</v>
      </c>
      <c r="I64" s="99"/>
      <c r="J64" s="42"/>
      <c r="K64" s="42"/>
      <c r="L64" s="41">
        <v>0</v>
      </c>
      <c r="M64" s="11"/>
      <c r="N64" s="11"/>
      <c r="O64" s="41">
        <v>0</v>
      </c>
      <c r="P64" s="42"/>
      <c r="Q64" s="42"/>
      <c r="R64" s="41">
        <v>0</v>
      </c>
      <c r="S64" s="41">
        <v>0</v>
      </c>
      <c r="T64" s="41">
        <v>0</v>
      </c>
      <c r="U64" s="41">
        <v>0</v>
      </c>
      <c r="V64" s="11"/>
    </row>
    <row r="65" spans="1:22" ht="12" customHeight="1" x14ac:dyDescent="0.2">
      <c r="A65" s="8" t="s">
        <v>40</v>
      </c>
      <c r="B65" s="12">
        <v>5.2</v>
      </c>
      <c r="C65" s="7" t="s">
        <v>67</v>
      </c>
      <c r="D65" s="72" t="s">
        <v>43</v>
      </c>
      <c r="E65" s="73"/>
      <c r="F65" s="11"/>
      <c r="G65" s="11"/>
      <c r="H65" s="98">
        <v>0</v>
      </c>
      <c r="I65" s="99"/>
      <c r="J65" s="42"/>
      <c r="K65" s="42"/>
      <c r="L65" s="41">
        <v>0</v>
      </c>
      <c r="M65" s="11"/>
      <c r="N65" s="11"/>
      <c r="O65" s="41">
        <v>0</v>
      </c>
      <c r="P65" s="42"/>
      <c r="Q65" s="42"/>
      <c r="R65" s="41">
        <v>0</v>
      </c>
      <c r="S65" s="41">
        <v>0</v>
      </c>
      <c r="T65" s="41">
        <v>0</v>
      </c>
      <c r="U65" s="41">
        <v>0</v>
      </c>
      <c r="V65" s="11"/>
    </row>
    <row r="66" spans="1:22" ht="13.5" customHeight="1" x14ac:dyDescent="0.2">
      <c r="A66" s="8" t="s">
        <v>40</v>
      </c>
      <c r="B66" s="12">
        <v>5.3</v>
      </c>
      <c r="C66" s="4" t="s">
        <v>68</v>
      </c>
      <c r="D66" s="130" t="s">
        <v>43</v>
      </c>
      <c r="E66" s="132"/>
      <c r="F66" s="13"/>
      <c r="G66" s="13"/>
      <c r="H66" s="145">
        <v>0</v>
      </c>
      <c r="I66" s="146"/>
      <c r="J66" s="45"/>
      <c r="K66" s="45"/>
      <c r="L66" s="44">
        <v>0</v>
      </c>
      <c r="M66" s="13"/>
      <c r="N66" s="13"/>
      <c r="O66" s="44">
        <v>0</v>
      </c>
      <c r="P66" s="45"/>
      <c r="Q66" s="45"/>
      <c r="R66" s="44">
        <v>0</v>
      </c>
      <c r="S66" s="44">
        <v>0</v>
      </c>
      <c r="T66" s="44">
        <v>0</v>
      </c>
      <c r="U66" s="44">
        <v>0</v>
      </c>
      <c r="V66" s="13"/>
    </row>
    <row r="67" spans="1:22" s="24" customFormat="1" ht="12" customHeight="1" x14ac:dyDescent="0.2">
      <c r="A67" s="135" t="s">
        <v>69</v>
      </c>
      <c r="B67" s="136"/>
      <c r="C67" s="136"/>
      <c r="D67" s="136"/>
      <c r="E67" s="137"/>
      <c r="F67" s="58"/>
      <c r="G67" s="58"/>
      <c r="H67" s="140">
        <v>0</v>
      </c>
      <c r="I67" s="141"/>
      <c r="J67" s="62"/>
      <c r="K67" s="62"/>
      <c r="L67" s="61">
        <v>0</v>
      </c>
      <c r="M67" s="58"/>
      <c r="N67" s="58"/>
      <c r="O67" s="61">
        <v>0</v>
      </c>
      <c r="P67" s="62"/>
      <c r="Q67" s="62"/>
      <c r="R67" s="61">
        <v>0</v>
      </c>
      <c r="S67" s="61">
        <v>0</v>
      </c>
      <c r="T67" s="61">
        <v>0</v>
      </c>
      <c r="U67" s="61">
        <v>0</v>
      </c>
      <c r="V67" s="58"/>
    </row>
    <row r="68" spans="1:22" ht="12" customHeight="1" x14ac:dyDescent="0.2">
      <c r="A68" s="49" t="s">
        <v>33</v>
      </c>
      <c r="B68" s="50">
        <v>6</v>
      </c>
      <c r="C68" s="107" t="s">
        <v>70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10"/>
    </row>
    <row r="69" spans="1:22" ht="12" customHeight="1" x14ac:dyDescent="0.2">
      <c r="A69" s="8" t="s">
        <v>40</v>
      </c>
      <c r="B69" s="12">
        <v>6.1</v>
      </c>
      <c r="C69" s="7" t="s">
        <v>71</v>
      </c>
      <c r="D69" s="72" t="s">
        <v>72</v>
      </c>
      <c r="E69" s="73"/>
      <c r="F69" s="11"/>
      <c r="G69" s="11"/>
      <c r="H69" s="98">
        <v>0</v>
      </c>
      <c r="I69" s="99"/>
      <c r="J69" s="42"/>
      <c r="K69" s="42"/>
      <c r="L69" s="41">
        <v>0</v>
      </c>
      <c r="M69" s="11"/>
      <c r="N69" s="11"/>
      <c r="O69" s="41">
        <v>0</v>
      </c>
      <c r="P69" s="42"/>
      <c r="Q69" s="42"/>
      <c r="R69" s="41">
        <v>0</v>
      </c>
      <c r="S69" s="41">
        <v>0</v>
      </c>
      <c r="T69" s="41">
        <v>0</v>
      </c>
      <c r="U69" s="41">
        <v>0</v>
      </c>
      <c r="V69" s="11"/>
    </row>
    <row r="70" spans="1:22" ht="12" customHeight="1" x14ac:dyDescent="0.2">
      <c r="A70" s="8" t="s">
        <v>40</v>
      </c>
      <c r="B70" s="12">
        <v>6.2</v>
      </c>
      <c r="C70" s="7" t="s">
        <v>71</v>
      </c>
      <c r="D70" s="72" t="s">
        <v>72</v>
      </c>
      <c r="E70" s="73"/>
      <c r="F70" s="11"/>
      <c r="G70" s="11"/>
      <c r="H70" s="98">
        <v>0</v>
      </c>
      <c r="I70" s="99"/>
      <c r="J70" s="42"/>
      <c r="K70" s="42"/>
      <c r="L70" s="41">
        <v>0</v>
      </c>
      <c r="M70" s="11"/>
      <c r="N70" s="11"/>
      <c r="O70" s="41">
        <v>0</v>
      </c>
      <c r="P70" s="42"/>
      <c r="Q70" s="42"/>
      <c r="R70" s="41">
        <v>0</v>
      </c>
      <c r="S70" s="41">
        <v>0</v>
      </c>
      <c r="T70" s="41">
        <v>0</v>
      </c>
      <c r="U70" s="41">
        <v>0</v>
      </c>
      <c r="V70" s="11"/>
    </row>
    <row r="71" spans="1:22" ht="12" customHeight="1" x14ac:dyDescent="0.2">
      <c r="A71" s="8" t="s">
        <v>40</v>
      </c>
      <c r="B71" s="12">
        <v>6.3</v>
      </c>
      <c r="C71" s="7" t="s">
        <v>71</v>
      </c>
      <c r="D71" s="72" t="s">
        <v>72</v>
      </c>
      <c r="E71" s="73"/>
      <c r="F71" s="11"/>
      <c r="G71" s="11"/>
      <c r="H71" s="98">
        <v>0</v>
      </c>
      <c r="I71" s="99"/>
      <c r="J71" s="42"/>
      <c r="K71" s="42"/>
      <c r="L71" s="41">
        <v>0</v>
      </c>
      <c r="M71" s="11"/>
      <c r="N71" s="11"/>
      <c r="O71" s="41">
        <v>0</v>
      </c>
      <c r="P71" s="42"/>
      <c r="Q71" s="42"/>
      <c r="R71" s="41">
        <v>0</v>
      </c>
      <c r="S71" s="41">
        <v>0</v>
      </c>
      <c r="T71" s="41">
        <v>0</v>
      </c>
      <c r="U71" s="41">
        <v>0</v>
      </c>
      <c r="V71" s="11"/>
    </row>
    <row r="72" spans="1:22" s="16" customFormat="1" ht="12" customHeight="1" x14ac:dyDescent="0.2">
      <c r="A72" s="135" t="s">
        <v>73</v>
      </c>
      <c r="B72" s="136"/>
      <c r="C72" s="136"/>
      <c r="D72" s="136"/>
      <c r="E72" s="136"/>
      <c r="F72" s="137"/>
      <c r="G72" s="58"/>
      <c r="H72" s="140">
        <v>0</v>
      </c>
      <c r="I72" s="141"/>
      <c r="J72" s="62"/>
      <c r="K72" s="62"/>
      <c r="L72" s="61">
        <v>0</v>
      </c>
      <c r="M72" s="58"/>
      <c r="N72" s="58"/>
      <c r="O72" s="61">
        <v>0</v>
      </c>
      <c r="P72" s="62"/>
      <c r="Q72" s="62"/>
      <c r="R72" s="61">
        <v>0</v>
      </c>
      <c r="S72" s="61">
        <v>0</v>
      </c>
      <c r="T72" s="61">
        <v>0</v>
      </c>
      <c r="U72" s="61">
        <v>0</v>
      </c>
      <c r="V72" s="58"/>
    </row>
    <row r="73" spans="1:22" ht="16.7" customHeight="1" x14ac:dyDescent="0.2">
      <c r="A73" s="49" t="s">
        <v>33</v>
      </c>
      <c r="B73" s="50">
        <v>7</v>
      </c>
      <c r="C73" s="107" t="s">
        <v>74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10"/>
    </row>
    <row r="74" spans="1:22" ht="12" customHeight="1" x14ac:dyDescent="0.2">
      <c r="A74" s="8" t="s">
        <v>40</v>
      </c>
      <c r="B74" s="12">
        <v>7.1</v>
      </c>
      <c r="C74" s="7" t="s">
        <v>75</v>
      </c>
      <c r="D74" s="72" t="s">
        <v>43</v>
      </c>
      <c r="E74" s="73"/>
      <c r="F74" s="11"/>
      <c r="G74" s="11"/>
      <c r="H74" s="98">
        <v>0</v>
      </c>
      <c r="I74" s="99"/>
      <c r="J74" s="42"/>
      <c r="K74" s="42"/>
      <c r="L74" s="41">
        <v>0</v>
      </c>
      <c r="M74" s="11"/>
      <c r="N74" s="18"/>
      <c r="O74" s="39">
        <f>M74*N74</f>
        <v>0</v>
      </c>
      <c r="P74" s="18"/>
      <c r="Q74" s="18"/>
      <c r="R74" s="39">
        <f>P74*Q74</f>
        <v>0</v>
      </c>
      <c r="S74" s="39">
        <f>K74+O74</f>
        <v>0</v>
      </c>
      <c r="T74" s="39">
        <f>L74+R74</f>
        <v>0</v>
      </c>
      <c r="U74" s="39">
        <f>S74-T74</f>
        <v>0</v>
      </c>
      <c r="V74" s="11"/>
    </row>
    <row r="75" spans="1:22" ht="12" customHeight="1" x14ac:dyDescent="0.2">
      <c r="A75" s="8" t="s">
        <v>40</v>
      </c>
      <c r="B75" s="12">
        <v>7.2</v>
      </c>
      <c r="C75" s="7" t="s">
        <v>76</v>
      </c>
      <c r="D75" s="72" t="s">
        <v>43</v>
      </c>
      <c r="E75" s="73"/>
      <c r="F75" s="11"/>
      <c r="G75" s="11"/>
      <c r="H75" s="98">
        <v>0</v>
      </c>
      <c r="I75" s="99"/>
      <c r="J75" s="42"/>
      <c r="K75" s="42"/>
      <c r="L75" s="41">
        <v>0</v>
      </c>
      <c r="M75" s="11">
        <v>4</v>
      </c>
      <c r="N75" s="18">
        <v>849</v>
      </c>
      <c r="O75" s="39">
        <f t="shared" ref="O75:O76" si="15">M75*N75</f>
        <v>3396</v>
      </c>
      <c r="P75" s="38">
        <v>4</v>
      </c>
      <c r="Q75" s="18">
        <v>849</v>
      </c>
      <c r="R75" s="39">
        <f t="shared" ref="R75:R76" si="16">P75*Q75</f>
        <v>3396</v>
      </c>
      <c r="S75" s="39">
        <f t="shared" ref="S75:S76" si="17">K75+O75</f>
        <v>3396</v>
      </c>
      <c r="T75" s="39">
        <f t="shared" ref="T75:T76" si="18">L75+R75</f>
        <v>3396</v>
      </c>
      <c r="U75" s="39">
        <f t="shared" ref="U75:U76" si="19">S75-T75</f>
        <v>0</v>
      </c>
      <c r="V75" s="11"/>
    </row>
    <row r="76" spans="1:22" ht="13.5" customHeight="1" x14ac:dyDescent="0.2">
      <c r="A76" s="8" t="s">
        <v>40</v>
      </c>
      <c r="B76" s="12">
        <v>7.3</v>
      </c>
      <c r="C76" s="4" t="s">
        <v>77</v>
      </c>
      <c r="D76" s="72" t="s">
        <v>43</v>
      </c>
      <c r="E76" s="73"/>
      <c r="F76" s="11"/>
      <c r="G76" s="11"/>
      <c r="H76" s="98">
        <v>0</v>
      </c>
      <c r="I76" s="99"/>
      <c r="J76" s="42"/>
      <c r="K76" s="42"/>
      <c r="L76" s="41">
        <v>0</v>
      </c>
      <c r="M76" s="11"/>
      <c r="N76" s="18"/>
      <c r="O76" s="39">
        <f t="shared" si="15"/>
        <v>0</v>
      </c>
      <c r="P76" s="18"/>
      <c r="Q76" s="18"/>
      <c r="R76" s="39">
        <f t="shared" si="16"/>
        <v>0</v>
      </c>
      <c r="S76" s="39">
        <f t="shared" si="17"/>
        <v>0</v>
      </c>
      <c r="T76" s="39">
        <f t="shared" si="18"/>
        <v>0</v>
      </c>
      <c r="U76" s="39">
        <f t="shared" si="19"/>
        <v>0</v>
      </c>
      <c r="V76" s="11"/>
    </row>
    <row r="77" spans="1:22" s="16" customFormat="1" ht="12" customHeight="1" x14ac:dyDescent="0.2">
      <c r="A77" s="135" t="s">
        <v>78</v>
      </c>
      <c r="B77" s="136"/>
      <c r="C77" s="136"/>
      <c r="D77" s="136"/>
      <c r="E77" s="136"/>
      <c r="F77" s="137"/>
      <c r="G77" s="58"/>
      <c r="H77" s="140">
        <v>0</v>
      </c>
      <c r="I77" s="141"/>
      <c r="J77" s="62"/>
      <c r="K77" s="62"/>
      <c r="L77" s="61">
        <v>0</v>
      </c>
      <c r="M77" s="58"/>
      <c r="N77" s="60"/>
      <c r="O77" s="59">
        <f>O75</f>
        <v>3396</v>
      </c>
      <c r="P77" s="60"/>
      <c r="Q77" s="60"/>
      <c r="R77" s="59">
        <f>R75</f>
        <v>3396</v>
      </c>
      <c r="S77" s="59">
        <f>S75</f>
        <v>3396</v>
      </c>
      <c r="T77" s="59">
        <f>T75</f>
        <v>3396</v>
      </c>
      <c r="U77" s="61">
        <v>0</v>
      </c>
      <c r="V77" s="58"/>
    </row>
    <row r="78" spans="1:22" ht="12" customHeight="1" x14ac:dyDescent="0.2">
      <c r="A78" s="49" t="s">
        <v>33</v>
      </c>
      <c r="B78" s="50">
        <v>8</v>
      </c>
      <c r="C78" s="107" t="s">
        <v>79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10"/>
    </row>
    <row r="79" spans="1:22" ht="12" customHeight="1" x14ac:dyDescent="0.2">
      <c r="A79" s="8" t="s">
        <v>40</v>
      </c>
      <c r="B79" s="12">
        <v>8.1</v>
      </c>
      <c r="C79" s="7" t="s">
        <v>80</v>
      </c>
      <c r="D79" s="122"/>
      <c r="E79" s="123"/>
      <c r="F79" s="11"/>
      <c r="G79" s="11"/>
      <c r="H79" s="98">
        <v>0</v>
      </c>
      <c r="I79" s="99"/>
      <c r="J79" s="42"/>
      <c r="K79" s="42"/>
      <c r="L79" s="41">
        <v>0</v>
      </c>
      <c r="M79" s="11"/>
      <c r="N79" s="11"/>
      <c r="O79" s="41">
        <v>0</v>
      </c>
      <c r="P79" s="42"/>
      <c r="Q79" s="42"/>
      <c r="R79" s="41">
        <v>0</v>
      </c>
      <c r="S79" s="41">
        <v>0</v>
      </c>
      <c r="T79" s="41">
        <v>0</v>
      </c>
      <c r="U79" s="41">
        <v>0</v>
      </c>
      <c r="V79" s="11"/>
    </row>
    <row r="80" spans="1:22" ht="12" customHeight="1" x14ac:dyDescent="0.2">
      <c r="A80" s="8" t="s">
        <v>40</v>
      </c>
      <c r="B80" s="12">
        <v>8.1999999999999993</v>
      </c>
      <c r="C80" s="7" t="s">
        <v>81</v>
      </c>
      <c r="D80" s="122"/>
      <c r="E80" s="123"/>
      <c r="F80" s="11"/>
      <c r="G80" s="11"/>
      <c r="H80" s="98">
        <v>0</v>
      </c>
      <c r="I80" s="99"/>
      <c r="J80" s="42"/>
      <c r="K80" s="42"/>
      <c r="L80" s="41">
        <v>0</v>
      </c>
      <c r="M80" s="11"/>
      <c r="N80" s="11"/>
      <c r="O80" s="41">
        <v>0</v>
      </c>
      <c r="P80" s="42"/>
      <c r="Q80" s="42"/>
      <c r="R80" s="41">
        <v>0</v>
      </c>
      <c r="S80" s="41">
        <v>0</v>
      </c>
      <c r="T80" s="41">
        <v>0</v>
      </c>
      <c r="U80" s="41">
        <v>0</v>
      </c>
      <c r="V80" s="11"/>
    </row>
    <row r="81" spans="1:22" ht="12" customHeight="1" x14ac:dyDescent="0.2">
      <c r="A81" s="8" t="s">
        <v>40</v>
      </c>
      <c r="B81" s="12">
        <v>8.3000000000000007</v>
      </c>
      <c r="C81" s="7" t="s">
        <v>82</v>
      </c>
      <c r="D81" s="122"/>
      <c r="E81" s="123"/>
      <c r="F81" s="11"/>
      <c r="G81" s="11"/>
      <c r="H81" s="98">
        <v>0</v>
      </c>
      <c r="I81" s="99"/>
      <c r="J81" s="42"/>
      <c r="K81" s="42"/>
      <c r="L81" s="41">
        <v>0</v>
      </c>
      <c r="M81" s="11"/>
      <c r="N81" s="11"/>
      <c r="O81" s="41">
        <v>0</v>
      </c>
      <c r="P81" s="42"/>
      <c r="Q81" s="42"/>
      <c r="R81" s="41">
        <v>0</v>
      </c>
      <c r="S81" s="41">
        <v>0</v>
      </c>
      <c r="T81" s="41">
        <v>0</v>
      </c>
      <c r="U81" s="41">
        <v>0</v>
      </c>
      <c r="V81" s="11"/>
    </row>
    <row r="82" spans="1:22" s="16" customFormat="1" ht="12" customHeight="1" x14ac:dyDescent="0.2">
      <c r="A82" s="135" t="s">
        <v>83</v>
      </c>
      <c r="B82" s="136"/>
      <c r="C82" s="137"/>
      <c r="D82" s="138"/>
      <c r="E82" s="139"/>
      <c r="F82" s="58"/>
      <c r="G82" s="58"/>
      <c r="H82" s="140">
        <v>0</v>
      </c>
      <c r="I82" s="141"/>
      <c r="J82" s="62"/>
      <c r="K82" s="62"/>
      <c r="L82" s="61">
        <v>0</v>
      </c>
      <c r="M82" s="58"/>
      <c r="N82" s="58"/>
      <c r="O82" s="61">
        <v>0</v>
      </c>
      <c r="P82" s="62"/>
      <c r="Q82" s="62"/>
      <c r="R82" s="61">
        <v>0</v>
      </c>
      <c r="S82" s="61">
        <v>0</v>
      </c>
      <c r="T82" s="61">
        <v>0</v>
      </c>
      <c r="U82" s="61">
        <v>0</v>
      </c>
      <c r="V82" s="58"/>
    </row>
    <row r="83" spans="1:22" ht="15" customHeight="1" x14ac:dyDescent="0.2">
      <c r="A83" s="49" t="s">
        <v>33</v>
      </c>
      <c r="B83" s="50">
        <v>9</v>
      </c>
      <c r="C83" s="54" t="s">
        <v>84</v>
      </c>
      <c r="D83" s="119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20"/>
    </row>
    <row r="84" spans="1:22" ht="13.5" customHeight="1" x14ac:dyDescent="0.2">
      <c r="A84" s="8" t="s">
        <v>40</v>
      </c>
      <c r="B84" s="12">
        <v>9.1</v>
      </c>
      <c r="C84" s="4" t="s">
        <v>85</v>
      </c>
      <c r="D84" s="122"/>
      <c r="E84" s="123"/>
      <c r="F84" s="124" t="s">
        <v>45</v>
      </c>
      <c r="G84" s="125"/>
      <c r="H84" s="125"/>
      <c r="I84" s="126"/>
      <c r="J84" s="124" t="s">
        <v>45</v>
      </c>
      <c r="K84" s="125"/>
      <c r="L84" s="126"/>
      <c r="M84" s="11"/>
      <c r="N84" s="11"/>
      <c r="O84" s="41">
        <v>0</v>
      </c>
      <c r="P84" s="42"/>
      <c r="Q84" s="42"/>
      <c r="R84" s="41">
        <v>0</v>
      </c>
      <c r="S84" s="41">
        <v>0</v>
      </c>
      <c r="T84" s="41">
        <v>0</v>
      </c>
      <c r="U84" s="41">
        <v>0</v>
      </c>
      <c r="V84" s="11"/>
    </row>
    <row r="85" spans="1:22" ht="13.5" customHeight="1" x14ac:dyDescent="0.2">
      <c r="A85" s="8" t="s">
        <v>40</v>
      </c>
      <c r="B85" s="12">
        <v>9.1999999999999993</v>
      </c>
      <c r="C85" s="4" t="s">
        <v>85</v>
      </c>
      <c r="D85" s="122"/>
      <c r="E85" s="123"/>
      <c r="F85" s="130"/>
      <c r="G85" s="131"/>
      <c r="H85" s="131"/>
      <c r="I85" s="132"/>
      <c r="J85" s="130"/>
      <c r="K85" s="131"/>
      <c r="L85" s="132"/>
      <c r="M85" s="11"/>
      <c r="N85" s="11"/>
      <c r="O85" s="41">
        <v>0</v>
      </c>
      <c r="P85" s="42"/>
      <c r="Q85" s="42"/>
      <c r="R85" s="41">
        <v>0</v>
      </c>
      <c r="S85" s="41">
        <v>0</v>
      </c>
      <c r="T85" s="41">
        <v>0</v>
      </c>
      <c r="U85" s="41">
        <v>0</v>
      </c>
      <c r="V85" s="11"/>
    </row>
    <row r="86" spans="1:22" s="24" customFormat="1" ht="12" customHeight="1" x14ac:dyDescent="0.2">
      <c r="A86" s="135" t="s">
        <v>86</v>
      </c>
      <c r="B86" s="136"/>
      <c r="C86" s="136"/>
      <c r="D86" s="136"/>
      <c r="E86" s="136"/>
      <c r="F86" s="137"/>
      <c r="G86" s="58"/>
      <c r="H86" s="140">
        <v>0</v>
      </c>
      <c r="I86" s="141"/>
      <c r="J86" s="62"/>
      <c r="K86" s="62"/>
      <c r="L86" s="61">
        <v>0</v>
      </c>
      <c r="M86" s="58"/>
      <c r="N86" s="58"/>
      <c r="O86" s="61">
        <v>0</v>
      </c>
      <c r="P86" s="62"/>
      <c r="Q86" s="62"/>
      <c r="R86" s="61">
        <v>0</v>
      </c>
      <c r="S86" s="61">
        <v>0</v>
      </c>
      <c r="T86" s="61">
        <v>0</v>
      </c>
      <c r="U86" s="61">
        <v>0</v>
      </c>
      <c r="V86" s="58"/>
    </row>
    <row r="87" spans="1:22" ht="15" customHeight="1" x14ac:dyDescent="0.2">
      <c r="A87" s="49" t="s">
        <v>33</v>
      </c>
      <c r="B87" s="50">
        <v>10</v>
      </c>
      <c r="C87" s="49" t="s">
        <v>87</v>
      </c>
      <c r="D87" s="119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20"/>
    </row>
    <row r="88" spans="1:22" ht="16.350000000000001" customHeight="1" x14ac:dyDescent="0.2">
      <c r="A88" s="8" t="s">
        <v>40</v>
      </c>
      <c r="B88" s="12">
        <v>10.1</v>
      </c>
      <c r="C88" s="7" t="s">
        <v>88</v>
      </c>
      <c r="D88" s="122"/>
      <c r="E88" s="123"/>
      <c r="F88" s="72" t="s">
        <v>45</v>
      </c>
      <c r="G88" s="142"/>
      <c r="H88" s="142"/>
      <c r="I88" s="73"/>
      <c r="J88" s="72" t="s">
        <v>45</v>
      </c>
      <c r="K88" s="142"/>
      <c r="L88" s="73"/>
      <c r="M88" s="11">
        <v>1</v>
      </c>
      <c r="N88" s="18">
        <v>22000</v>
      </c>
      <c r="O88" s="39">
        <f>M88*N88</f>
        <v>22000</v>
      </c>
      <c r="P88" s="11">
        <v>1</v>
      </c>
      <c r="Q88" s="18">
        <v>22000</v>
      </c>
      <c r="R88" s="39">
        <f>P88*Q88</f>
        <v>22000</v>
      </c>
      <c r="S88" s="39">
        <v>22000</v>
      </c>
      <c r="T88" s="39">
        <v>22000</v>
      </c>
      <c r="U88" s="39">
        <f>S88-T88</f>
        <v>0</v>
      </c>
      <c r="V88" s="11"/>
    </row>
    <row r="89" spans="1:22" s="24" customFormat="1" ht="12" customHeight="1" x14ac:dyDescent="0.2">
      <c r="A89" s="135" t="s">
        <v>89</v>
      </c>
      <c r="B89" s="136"/>
      <c r="C89" s="137"/>
      <c r="D89" s="138"/>
      <c r="E89" s="139"/>
      <c r="F89" s="58"/>
      <c r="G89" s="58"/>
      <c r="H89" s="140">
        <v>0</v>
      </c>
      <c r="I89" s="141"/>
      <c r="J89" s="62"/>
      <c r="K89" s="62"/>
      <c r="L89" s="61">
        <v>0</v>
      </c>
      <c r="M89" s="58"/>
      <c r="N89" s="60"/>
      <c r="O89" s="59">
        <f>O88</f>
        <v>22000</v>
      </c>
      <c r="P89" s="58"/>
      <c r="Q89" s="60"/>
      <c r="R89" s="59">
        <f>R88</f>
        <v>22000</v>
      </c>
      <c r="S89" s="59">
        <f>S88</f>
        <v>22000</v>
      </c>
      <c r="T89" s="59">
        <f>T88</f>
        <v>22000</v>
      </c>
      <c r="U89" s="59">
        <f>U88</f>
        <v>0</v>
      </c>
      <c r="V89" s="58"/>
    </row>
    <row r="90" spans="1:22" ht="12" customHeight="1" x14ac:dyDescent="0.2">
      <c r="A90" s="148" t="s">
        <v>9</v>
      </c>
      <c r="B90" s="149"/>
      <c r="C90" s="150"/>
      <c r="D90" s="151"/>
      <c r="E90" s="152"/>
      <c r="F90" s="30"/>
      <c r="G90" s="30"/>
      <c r="H90" s="153">
        <v>0</v>
      </c>
      <c r="I90" s="154"/>
      <c r="J90" s="37"/>
      <c r="K90" s="37"/>
      <c r="L90" s="36">
        <v>0</v>
      </c>
      <c r="M90" s="30"/>
      <c r="N90" s="31"/>
      <c r="O90" s="34">
        <f>O89+O86+O82+O77+O72+O67+O62+O53+O50+O46+O42+O38</f>
        <v>999976.83</v>
      </c>
      <c r="P90" s="34"/>
      <c r="Q90" s="34"/>
      <c r="R90" s="34">
        <f>R89+R86+R82+R77+R72+R67+R62+R53+R50+R46+R42+R38</f>
        <v>999976.83</v>
      </c>
      <c r="S90" s="34">
        <f>S89+S86+S82+S77+S72+S67+S62+S53+S50+S46+S42+S38</f>
        <v>999976.83</v>
      </c>
      <c r="T90" s="34">
        <f t="shared" ref="T90:U90" si="20">T89+T86+T82+T77+T72+T67+T62+T53+T50+T46+T42+T38</f>
        <v>999976.83</v>
      </c>
      <c r="U90" s="34">
        <f t="shared" si="20"/>
        <v>1.8189894035458565E-12</v>
      </c>
      <c r="V90" s="30"/>
    </row>
    <row r="91" spans="1:22" ht="6.2" customHeight="1" x14ac:dyDescent="0.2">
      <c r="A91" s="122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23"/>
    </row>
    <row r="92" spans="1:22" ht="13.5" customHeight="1" x14ac:dyDescent="0.2">
      <c r="A92" s="156" t="s">
        <v>10</v>
      </c>
      <c r="B92" s="157"/>
      <c r="C92" s="158"/>
      <c r="D92" s="151"/>
      <c r="E92" s="152"/>
      <c r="F92" s="30"/>
      <c r="G92" s="30"/>
      <c r="H92" s="153">
        <v>0</v>
      </c>
      <c r="I92" s="154"/>
      <c r="J92" s="37"/>
      <c r="K92" s="37"/>
      <c r="L92" s="36">
        <v>0</v>
      </c>
      <c r="M92" s="30"/>
      <c r="N92" s="30"/>
      <c r="O92" s="34">
        <f>O90-O12</f>
        <v>0</v>
      </c>
      <c r="P92" s="34">
        <f t="shared" ref="P92:Q92" si="21">P90-P12</f>
        <v>0</v>
      </c>
      <c r="Q92" s="34">
        <f t="shared" si="21"/>
        <v>0</v>
      </c>
      <c r="R92" s="34">
        <f>R12-R90</f>
        <v>0</v>
      </c>
      <c r="S92" s="34">
        <f t="shared" ref="S92:T92" si="22">S12-S90</f>
        <v>0</v>
      </c>
      <c r="T92" s="34">
        <f t="shared" si="22"/>
        <v>0</v>
      </c>
      <c r="U92" s="34">
        <f>S92-T92</f>
        <v>0</v>
      </c>
      <c r="V92" s="30"/>
    </row>
  </sheetData>
  <mergeCells count="189">
    <mergeCell ref="A89:C89"/>
    <mergeCell ref="D89:E89"/>
    <mergeCell ref="H89:I89"/>
    <mergeCell ref="A90:C90"/>
    <mergeCell ref="D90:E90"/>
    <mergeCell ref="H90:I90"/>
    <mergeCell ref="A91:V91"/>
    <mergeCell ref="A92:C92"/>
    <mergeCell ref="D92:E92"/>
    <mergeCell ref="H92:I92"/>
    <mergeCell ref="D83:V83"/>
    <mergeCell ref="D84:E84"/>
    <mergeCell ref="F84:I85"/>
    <mergeCell ref="J84:L85"/>
    <mergeCell ref="D85:E85"/>
    <mergeCell ref="A86:F86"/>
    <mergeCell ref="H86:I86"/>
    <mergeCell ref="D87:V87"/>
    <mergeCell ref="D88:E88"/>
    <mergeCell ref="F88:I88"/>
    <mergeCell ref="J88:L88"/>
    <mergeCell ref="D79:E79"/>
    <mergeCell ref="H79:I79"/>
    <mergeCell ref="D80:E80"/>
    <mergeCell ref="H80:I80"/>
    <mergeCell ref="D81:E81"/>
    <mergeCell ref="H81:I81"/>
    <mergeCell ref="A82:C82"/>
    <mergeCell ref="D82:E82"/>
    <mergeCell ref="H82:I82"/>
    <mergeCell ref="D74:E74"/>
    <mergeCell ref="H74:I74"/>
    <mergeCell ref="D75:E75"/>
    <mergeCell ref="H75:I75"/>
    <mergeCell ref="D76:E76"/>
    <mergeCell ref="H76:I76"/>
    <mergeCell ref="A77:F77"/>
    <mergeCell ref="H77:I77"/>
    <mergeCell ref="C78:V78"/>
    <mergeCell ref="D69:E69"/>
    <mergeCell ref="H69:I69"/>
    <mergeCell ref="D70:E70"/>
    <mergeCell ref="H70:I70"/>
    <mergeCell ref="D71:E71"/>
    <mergeCell ref="H71:I71"/>
    <mergeCell ref="A72:F72"/>
    <mergeCell ref="H72:I72"/>
    <mergeCell ref="C73:V73"/>
    <mergeCell ref="D64:E64"/>
    <mergeCell ref="H64:I64"/>
    <mergeCell ref="D65:E65"/>
    <mergeCell ref="H65:I65"/>
    <mergeCell ref="D66:E66"/>
    <mergeCell ref="H66:I66"/>
    <mergeCell ref="A67:E67"/>
    <mergeCell ref="H67:I67"/>
    <mergeCell ref="C68:V68"/>
    <mergeCell ref="D56:E56"/>
    <mergeCell ref="H56:I56"/>
    <mergeCell ref="D57:E57"/>
    <mergeCell ref="H57:I57"/>
    <mergeCell ref="D58:E58"/>
    <mergeCell ref="H58:I58"/>
    <mergeCell ref="A62:G62"/>
    <mergeCell ref="H62:I62"/>
    <mergeCell ref="C63:V63"/>
    <mergeCell ref="D59:E59"/>
    <mergeCell ref="D60:E60"/>
    <mergeCell ref="D61:E61"/>
    <mergeCell ref="H59:I59"/>
    <mergeCell ref="H60:I60"/>
    <mergeCell ref="H61:I61"/>
    <mergeCell ref="C51:V51"/>
    <mergeCell ref="D52:E52"/>
    <mergeCell ref="H52:I52"/>
    <mergeCell ref="A53:C53"/>
    <mergeCell ref="D53:E53"/>
    <mergeCell ref="H53:I53"/>
    <mergeCell ref="C54:V54"/>
    <mergeCell ref="D55:E55"/>
    <mergeCell ref="H55:I55"/>
    <mergeCell ref="A46:C46"/>
    <mergeCell ref="D46:E46"/>
    <mergeCell ref="H46:I46"/>
    <mergeCell ref="C47:V47"/>
    <mergeCell ref="D48:E48"/>
    <mergeCell ref="H48:I48"/>
    <mergeCell ref="D49:E49"/>
    <mergeCell ref="H49:I49"/>
    <mergeCell ref="A50:E50"/>
    <mergeCell ref="H50:I50"/>
    <mergeCell ref="C42:G42"/>
    <mergeCell ref="H42:I42"/>
    <mergeCell ref="J42:K42"/>
    <mergeCell ref="M42:N42"/>
    <mergeCell ref="P42:Q42"/>
    <mergeCell ref="D43:E43"/>
    <mergeCell ref="F43:I45"/>
    <mergeCell ref="J43:L45"/>
    <mergeCell ref="D44:E44"/>
    <mergeCell ref="D45:E45"/>
    <mergeCell ref="M38:N38"/>
    <mergeCell ref="P38:Q38"/>
    <mergeCell ref="D37:E37"/>
    <mergeCell ref="H37:I37"/>
    <mergeCell ref="D39:E39"/>
    <mergeCell ref="F39:I41"/>
    <mergeCell ref="J39:L41"/>
    <mergeCell ref="D40:E40"/>
    <mergeCell ref="D41:E41"/>
    <mergeCell ref="D17:E17"/>
    <mergeCell ref="H17:I17"/>
    <mergeCell ref="D34:E34"/>
    <mergeCell ref="H34:I34"/>
    <mergeCell ref="D36:E36"/>
    <mergeCell ref="H36:I36"/>
    <mergeCell ref="C38:G38"/>
    <mergeCell ref="H38:I38"/>
    <mergeCell ref="J38:K3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H22:I22"/>
    <mergeCell ref="H23:I23"/>
    <mergeCell ref="H24:I24"/>
    <mergeCell ref="H25:I25"/>
    <mergeCell ref="H26:I26"/>
    <mergeCell ref="A12:C12"/>
    <mergeCell ref="D12:E12"/>
    <mergeCell ref="H12:I12"/>
    <mergeCell ref="D14:E14"/>
    <mergeCell ref="H14:I14"/>
    <mergeCell ref="C15:V15"/>
    <mergeCell ref="C16:G16"/>
    <mergeCell ref="H16:I16"/>
    <mergeCell ref="J16:K16"/>
    <mergeCell ref="M16:N16"/>
    <mergeCell ref="P16:Q16"/>
    <mergeCell ref="S7:U7"/>
    <mergeCell ref="V7:V8"/>
    <mergeCell ref="H8:I8"/>
    <mergeCell ref="D9:E9"/>
    <mergeCell ref="H9:I9"/>
    <mergeCell ref="D10:E10"/>
    <mergeCell ref="H10:I10"/>
    <mergeCell ref="D11:E11"/>
    <mergeCell ref="H11:I11"/>
    <mergeCell ref="A4:V4"/>
    <mergeCell ref="A5:V5"/>
    <mergeCell ref="A1:T1"/>
    <mergeCell ref="A2:T2"/>
    <mergeCell ref="A3:T3"/>
    <mergeCell ref="D18:E18"/>
    <mergeCell ref="D19:E19"/>
    <mergeCell ref="D20:E20"/>
    <mergeCell ref="D21:E21"/>
    <mergeCell ref="D13:E13"/>
    <mergeCell ref="H13:I13"/>
    <mergeCell ref="A6:W6"/>
    <mergeCell ref="A7:A8"/>
    <mergeCell ref="B7:B8"/>
    <mergeCell ref="C7:C8"/>
    <mergeCell ref="D7:E8"/>
    <mergeCell ref="F7:I7"/>
    <mergeCell ref="J7:L7"/>
    <mergeCell ref="H18:I18"/>
    <mergeCell ref="H19:I19"/>
    <mergeCell ref="H20:I20"/>
    <mergeCell ref="H21:I21"/>
    <mergeCell ref="M7:O7"/>
    <mergeCell ref="P7:R7"/>
    <mergeCell ref="H27:I27"/>
    <mergeCell ref="H28:I28"/>
    <mergeCell ref="H29:I29"/>
    <mergeCell ref="H30:I30"/>
    <mergeCell ref="H31:I31"/>
    <mergeCell ref="H32:I32"/>
    <mergeCell ref="H33:I33"/>
    <mergeCell ref="H35:I35"/>
    <mergeCell ref="D22:E22"/>
    <mergeCell ref="D23:E23"/>
    <mergeCell ref="D24:E24"/>
  </mergeCells>
  <pageMargins left="0.70866141732283472" right="0.70866141732283472" top="0.74803149606299213" bottom="0.74803149606299213" header="0.31496062992125984" footer="0.31496062992125984"/>
  <pageSetup paperSize="9" scale="80" fitToWidth="2" fitToHeight="2" orientation="landscape" verticalDpi="0" r:id="rId1"/>
  <ignoredErrors>
    <ignoredError sqref="R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Юлия Чухно</cp:lastModifiedBy>
  <cp:lastPrinted>2021-01-10T18:10:57Z</cp:lastPrinted>
  <dcterms:created xsi:type="dcterms:W3CDTF">2020-12-22T17:09:00Z</dcterms:created>
  <dcterms:modified xsi:type="dcterms:W3CDTF">2021-01-13T11:57:14Z</dcterms:modified>
</cp:coreProperties>
</file>