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KATE/Desktop/"/>
    </mc:Choice>
  </mc:AlternateContent>
  <xr:revisionPtr revIDLastSave="0" documentId="13_ncr:1_{3B215CC3-37F2-BD44-880E-7D1BB5B5B75C}" xr6:coauthVersionLast="46" xr6:coauthVersionMax="46" xr10:uidLastSave="{00000000-0000-0000-0000-000000000000}"/>
  <bookViews>
    <workbookView xWindow="0" yWindow="460" windowWidth="28800" windowHeight="1640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Звіт!$A$14:$T$14</definedName>
    <definedName name="_xlnm.Print_Area" localSheetId="1">Реєстр!$B$1:$J$53</definedName>
  </definedNames>
  <calcPr calcId="191029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I47" i="2" l="1"/>
  <c r="D47" i="2"/>
  <c r="D53" i="2" s="1"/>
  <c r="F47" i="2"/>
  <c r="O83" i="1"/>
  <c r="P83" i="1" s="1"/>
  <c r="O82" i="1"/>
  <c r="P82" i="1" s="1"/>
  <c r="O58" i="1"/>
  <c r="O32" i="1"/>
  <c r="Q25" i="1" l="1"/>
  <c r="P49" i="1"/>
  <c r="P50" i="1"/>
  <c r="R50" i="1" s="1"/>
  <c r="P51" i="1"/>
  <c r="P52" i="1"/>
  <c r="P53" i="1"/>
  <c r="P54" i="1"/>
  <c r="P55" i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48" i="1"/>
  <c r="L93" i="1"/>
  <c r="L92" i="1"/>
  <c r="L72" i="1"/>
  <c r="L71" i="1"/>
  <c r="M49" i="1"/>
  <c r="Q49" i="1" s="1"/>
  <c r="M50" i="1"/>
  <c r="Q50" i="1" s="1"/>
  <c r="M51" i="1"/>
  <c r="Q51" i="1" s="1"/>
  <c r="M52" i="1"/>
  <c r="Q52" i="1" s="1"/>
  <c r="M53" i="1"/>
  <c r="Q53" i="1" s="1"/>
  <c r="M54" i="1"/>
  <c r="Q54" i="1" s="1"/>
  <c r="M55" i="1"/>
  <c r="Q55" i="1" s="1"/>
  <c r="M56" i="1"/>
  <c r="Q56" i="1" s="1"/>
  <c r="M57" i="1"/>
  <c r="Q57" i="1" s="1"/>
  <c r="M58" i="1"/>
  <c r="Q58" i="1" s="1"/>
  <c r="M59" i="1"/>
  <c r="Q59" i="1" s="1"/>
  <c r="M60" i="1"/>
  <c r="Q60" i="1" s="1"/>
  <c r="M61" i="1"/>
  <c r="Q61" i="1" s="1"/>
  <c r="M62" i="1"/>
  <c r="Q62" i="1" s="1"/>
  <c r="M63" i="1"/>
  <c r="Q63" i="1" s="1"/>
  <c r="M48" i="1"/>
  <c r="Q48" i="1" s="1"/>
  <c r="P23" i="1"/>
  <c r="R23" i="1" s="1"/>
  <c r="P24" i="1"/>
  <c r="R24" i="1" s="1"/>
  <c r="P25" i="1"/>
  <c r="R25" i="1" s="1"/>
  <c r="P26" i="1"/>
  <c r="P27" i="1"/>
  <c r="P28" i="1"/>
  <c r="P29" i="1"/>
  <c r="P30" i="1"/>
  <c r="R30" i="1" s="1"/>
  <c r="P31" i="1"/>
  <c r="R31" i="1" s="1"/>
  <c r="P32" i="1"/>
  <c r="R32" i="1" s="1"/>
  <c r="P33" i="1"/>
  <c r="R33" i="1" s="1"/>
  <c r="P34" i="1"/>
  <c r="R34" i="1" s="1"/>
  <c r="P35" i="1"/>
  <c r="R35" i="1" s="1"/>
  <c r="P36" i="1"/>
  <c r="R36" i="1" s="1"/>
  <c r="P37" i="1"/>
  <c r="R37" i="1" s="1"/>
  <c r="M23" i="1"/>
  <c r="Q23" i="1" s="1"/>
  <c r="M24" i="1"/>
  <c r="Q24" i="1" s="1"/>
  <c r="M25" i="1"/>
  <c r="M26" i="1"/>
  <c r="Q26" i="1" s="1"/>
  <c r="M27" i="1"/>
  <c r="Q27" i="1" s="1"/>
  <c r="M28" i="1"/>
  <c r="Q28" i="1" s="1"/>
  <c r="M29" i="1"/>
  <c r="Q29" i="1" s="1"/>
  <c r="M30" i="1"/>
  <c r="Q30" i="1" s="1"/>
  <c r="M31" i="1"/>
  <c r="Q31" i="1" s="1"/>
  <c r="M32" i="1"/>
  <c r="Q32" i="1" s="1"/>
  <c r="M33" i="1"/>
  <c r="Q33" i="1" s="1"/>
  <c r="M34" i="1"/>
  <c r="Q34" i="1" s="1"/>
  <c r="M35" i="1"/>
  <c r="Q35" i="1" s="1"/>
  <c r="M36" i="1"/>
  <c r="Q36" i="1" s="1"/>
  <c r="S34" i="1" l="1"/>
  <c r="S25" i="1"/>
  <c r="S32" i="1"/>
  <c r="S24" i="1"/>
  <c r="S31" i="1"/>
  <c r="S50" i="1"/>
  <c r="R26" i="1"/>
  <c r="S26" i="1" s="1"/>
  <c r="R55" i="1"/>
  <c r="S55" i="1" s="1"/>
  <c r="S59" i="1"/>
  <c r="R49" i="1"/>
  <c r="S49" i="1" s="1"/>
  <c r="R29" i="1"/>
  <c r="R54" i="1"/>
  <c r="S54" i="1" s="1"/>
  <c r="R28" i="1"/>
  <c r="S28" i="1" s="1"/>
  <c r="S61" i="1"/>
  <c r="R53" i="1"/>
  <c r="S53" i="1" s="1"/>
  <c r="S58" i="1"/>
  <c r="S57" i="1"/>
  <c r="R51" i="1"/>
  <c r="S51" i="1" s="1"/>
  <c r="S23" i="1"/>
  <c r="R27" i="1"/>
  <c r="S60" i="1"/>
  <c r="R52" i="1"/>
  <c r="S52" i="1" s="1"/>
  <c r="R48" i="1"/>
  <c r="S62" i="1"/>
  <c r="S35" i="1"/>
  <c r="S36" i="1"/>
  <c r="S29" i="1"/>
  <c r="S27" i="1"/>
  <c r="S56" i="1"/>
  <c r="S30" i="1"/>
  <c r="I53" i="2" l="1"/>
  <c r="F53" i="2"/>
  <c r="I18" i="2"/>
  <c r="F18" i="2"/>
  <c r="D18" i="2"/>
  <c r="J102" i="1"/>
  <c r="G102" i="1"/>
  <c r="P101" i="1"/>
  <c r="R101" i="1" s="1"/>
  <c r="R102" i="1" s="1"/>
  <c r="M101" i="1"/>
  <c r="M102" i="1" s="1"/>
  <c r="J99" i="1"/>
  <c r="G99" i="1"/>
  <c r="P98" i="1"/>
  <c r="R98" i="1" s="1"/>
  <c r="M98" i="1"/>
  <c r="Q98" i="1" s="1"/>
  <c r="P97" i="1"/>
  <c r="P99" i="1" s="1"/>
  <c r="M97" i="1"/>
  <c r="M99" i="1" s="1"/>
  <c r="P94" i="1"/>
  <c r="M94" i="1"/>
  <c r="J94" i="1"/>
  <c r="G94" i="1"/>
  <c r="Q94" i="1" s="1"/>
  <c r="P93" i="1"/>
  <c r="M93" i="1"/>
  <c r="J93" i="1"/>
  <c r="G93" i="1"/>
  <c r="P92" i="1"/>
  <c r="M92" i="1"/>
  <c r="J92" i="1"/>
  <c r="G92" i="1"/>
  <c r="Q92" i="1" s="1"/>
  <c r="P89" i="1"/>
  <c r="M89" i="1"/>
  <c r="J89" i="1"/>
  <c r="G89" i="1"/>
  <c r="Q89" i="1" s="1"/>
  <c r="P88" i="1"/>
  <c r="M88" i="1"/>
  <c r="J88" i="1"/>
  <c r="G88" i="1"/>
  <c r="P87" i="1"/>
  <c r="M87" i="1"/>
  <c r="J87" i="1"/>
  <c r="G87" i="1"/>
  <c r="G90" i="1" s="1"/>
  <c r="P84" i="1"/>
  <c r="R84" i="1" s="1"/>
  <c r="M84" i="1"/>
  <c r="J84" i="1"/>
  <c r="G84" i="1"/>
  <c r="Q84" i="1" s="1"/>
  <c r="R83" i="1"/>
  <c r="M83" i="1"/>
  <c r="J83" i="1"/>
  <c r="G83" i="1"/>
  <c r="Q83" i="1" s="1"/>
  <c r="R82" i="1"/>
  <c r="M82" i="1"/>
  <c r="J82" i="1"/>
  <c r="G82" i="1"/>
  <c r="Q82" i="1" s="1"/>
  <c r="P79" i="1"/>
  <c r="M79" i="1"/>
  <c r="J79" i="1"/>
  <c r="G79" i="1"/>
  <c r="P78" i="1"/>
  <c r="M78" i="1"/>
  <c r="J78" i="1"/>
  <c r="G78" i="1"/>
  <c r="P77" i="1"/>
  <c r="M77" i="1"/>
  <c r="M80" i="1" s="1"/>
  <c r="J77" i="1"/>
  <c r="J80" i="1" s="1"/>
  <c r="G77" i="1"/>
  <c r="P74" i="1"/>
  <c r="R74" i="1" s="1"/>
  <c r="M74" i="1"/>
  <c r="J74" i="1"/>
  <c r="G74" i="1"/>
  <c r="Q74" i="1" s="1"/>
  <c r="P73" i="1"/>
  <c r="R73" i="1" s="1"/>
  <c r="M73" i="1"/>
  <c r="J73" i="1"/>
  <c r="G73" i="1"/>
  <c r="P72" i="1"/>
  <c r="R72" i="1" s="1"/>
  <c r="M72" i="1"/>
  <c r="J72" i="1"/>
  <c r="G72" i="1"/>
  <c r="P71" i="1"/>
  <c r="R71" i="1" s="1"/>
  <c r="M71" i="1"/>
  <c r="M75" i="1" s="1"/>
  <c r="J71" i="1"/>
  <c r="J75" i="1" s="1"/>
  <c r="G71" i="1"/>
  <c r="P68" i="1"/>
  <c r="M68" i="1"/>
  <c r="J68" i="1"/>
  <c r="G68" i="1"/>
  <c r="P67" i="1"/>
  <c r="M67" i="1"/>
  <c r="J67" i="1"/>
  <c r="G67" i="1"/>
  <c r="P66" i="1"/>
  <c r="R66" i="1" s="1"/>
  <c r="M66" i="1"/>
  <c r="J66" i="1"/>
  <c r="G66" i="1"/>
  <c r="J63" i="1"/>
  <c r="G63" i="1"/>
  <c r="J48" i="1"/>
  <c r="G48" i="1"/>
  <c r="P45" i="1"/>
  <c r="R45" i="1" s="1"/>
  <c r="M45" i="1"/>
  <c r="Q45" i="1" s="1"/>
  <c r="P44" i="1"/>
  <c r="R44" i="1" s="1"/>
  <c r="M44" i="1"/>
  <c r="Q44" i="1" s="1"/>
  <c r="P43" i="1"/>
  <c r="R43" i="1" s="1"/>
  <c r="M43" i="1"/>
  <c r="Q43" i="1" s="1"/>
  <c r="P41" i="1"/>
  <c r="R41" i="1" s="1"/>
  <c r="M41" i="1"/>
  <c r="Q41" i="1" s="1"/>
  <c r="P40" i="1"/>
  <c r="R40" i="1" s="1"/>
  <c r="M40" i="1"/>
  <c r="Q40" i="1" s="1"/>
  <c r="P39" i="1"/>
  <c r="M39" i="1"/>
  <c r="Q39" i="1" s="1"/>
  <c r="M37" i="1"/>
  <c r="Q37" i="1" s="1"/>
  <c r="J37" i="1"/>
  <c r="G37" i="1"/>
  <c r="J33" i="1"/>
  <c r="G33" i="1"/>
  <c r="P22" i="1"/>
  <c r="M22" i="1"/>
  <c r="Q22" i="1" s="1"/>
  <c r="J22" i="1"/>
  <c r="G22" i="1"/>
  <c r="P17" i="1"/>
  <c r="M17" i="1"/>
  <c r="J17" i="1"/>
  <c r="G17" i="1"/>
  <c r="R16" i="1"/>
  <c r="R17" i="1" s="1"/>
  <c r="Q16" i="1"/>
  <c r="Q17" i="1" s="1"/>
  <c r="S98" i="1" l="1"/>
  <c r="P80" i="1"/>
  <c r="S74" i="1"/>
  <c r="R94" i="1"/>
  <c r="S94" i="1" s="1"/>
  <c r="Q97" i="1"/>
  <c r="Q99" i="1" s="1"/>
  <c r="G69" i="1"/>
  <c r="J69" i="1"/>
  <c r="J85" i="1"/>
  <c r="G75" i="1"/>
  <c r="Q79" i="1"/>
  <c r="Q78" i="1"/>
  <c r="Q88" i="1"/>
  <c r="M85" i="1"/>
  <c r="R68" i="1"/>
  <c r="R93" i="1"/>
  <c r="G85" i="1"/>
  <c r="S16" i="1"/>
  <c r="S17" i="1" s="1"/>
  <c r="R79" i="1"/>
  <c r="R88" i="1"/>
  <c r="M69" i="1"/>
  <c r="Q68" i="1"/>
  <c r="R92" i="1"/>
  <c r="S92" i="1" s="1"/>
  <c r="G95" i="1"/>
  <c r="J95" i="1"/>
  <c r="R22" i="1"/>
  <c r="S22" i="1" s="1"/>
  <c r="J90" i="1"/>
  <c r="R87" i="1"/>
  <c r="R67" i="1"/>
  <c r="R78" i="1"/>
  <c r="S78" i="1" s="1"/>
  <c r="R89" i="1"/>
  <c r="S89" i="1" s="1"/>
  <c r="M95" i="1"/>
  <c r="Q67" i="1"/>
  <c r="G80" i="1"/>
  <c r="P95" i="1"/>
  <c r="R75" i="1"/>
  <c r="P85" i="1"/>
  <c r="S83" i="1"/>
  <c r="P90" i="1"/>
  <c r="P102" i="1"/>
  <c r="P75" i="1"/>
  <c r="P69" i="1"/>
  <c r="Q93" i="1"/>
  <c r="M90" i="1"/>
  <c r="Q73" i="1"/>
  <c r="S73" i="1" s="1"/>
  <c r="Q71" i="1"/>
  <c r="Q72" i="1"/>
  <c r="S72" i="1" s="1"/>
  <c r="G64" i="1"/>
  <c r="S45" i="1"/>
  <c r="J64" i="1"/>
  <c r="R42" i="1"/>
  <c r="M42" i="1"/>
  <c r="M64" i="1"/>
  <c r="S63" i="1"/>
  <c r="S41" i="1"/>
  <c r="P38" i="1"/>
  <c r="S40" i="1"/>
  <c r="P64" i="1"/>
  <c r="G21" i="1"/>
  <c r="G46" i="1" s="1"/>
  <c r="P21" i="1"/>
  <c r="S33" i="1"/>
  <c r="R85" i="1"/>
  <c r="S79" i="1"/>
  <c r="S82" i="1"/>
  <c r="Q85" i="1"/>
  <c r="S44" i="1"/>
  <c r="Q42" i="1"/>
  <c r="Q95" i="1"/>
  <c r="Q38" i="1"/>
  <c r="S84" i="1"/>
  <c r="J21" i="1"/>
  <c r="J46" i="1" s="1"/>
  <c r="S43" i="1"/>
  <c r="M21" i="1"/>
  <c r="Q21" i="1" s="1"/>
  <c r="R97" i="1"/>
  <c r="R99" i="1" s="1"/>
  <c r="Q87" i="1"/>
  <c r="M38" i="1"/>
  <c r="R39" i="1"/>
  <c r="R38" i="1" s="1"/>
  <c r="Q66" i="1"/>
  <c r="R77" i="1"/>
  <c r="P42" i="1"/>
  <c r="Q101" i="1"/>
  <c r="Q77" i="1"/>
  <c r="S68" i="1" l="1"/>
  <c r="S67" i="1"/>
  <c r="S93" i="1"/>
  <c r="R69" i="1"/>
  <c r="S88" i="1"/>
  <c r="S95" i="1"/>
  <c r="R95" i="1"/>
  <c r="G103" i="1"/>
  <c r="G105" i="1" s="1"/>
  <c r="S97" i="1"/>
  <c r="S99" i="1" s="1"/>
  <c r="R90" i="1"/>
  <c r="R80" i="1"/>
  <c r="Q75" i="1"/>
  <c r="S71" i="1"/>
  <c r="S75" i="1" s="1"/>
  <c r="J103" i="1"/>
  <c r="J105" i="1" s="1"/>
  <c r="Q64" i="1"/>
  <c r="R64" i="1"/>
  <c r="S48" i="1"/>
  <c r="S37" i="1"/>
  <c r="M46" i="1"/>
  <c r="M103" i="1" s="1"/>
  <c r="M105" i="1" s="1"/>
  <c r="S39" i="1"/>
  <c r="S38" i="1" s="1"/>
  <c r="R21" i="1"/>
  <c r="R46" i="1" s="1"/>
  <c r="Q46" i="1"/>
  <c r="P46" i="1"/>
  <c r="P103" i="1" s="1"/>
  <c r="P105" i="1" s="1"/>
  <c r="Q90" i="1"/>
  <c r="S87" i="1"/>
  <c r="S66" i="1"/>
  <c r="S69" i="1" s="1"/>
  <c r="Q69" i="1"/>
  <c r="S101" i="1"/>
  <c r="S102" i="1" s="1"/>
  <c r="Q102" i="1"/>
  <c r="S85" i="1"/>
  <c r="S42" i="1"/>
  <c r="Q80" i="1"/>
  <c r="S77" i="1"/>
  <c r="S80" i="1" s="1"/>
  <c r="S90" i="1" l="1"/>
  <c r="S64" i="1"/>
  <c r="S21" i="1"/>
  <c r="S46" i="1" s="1"/>
  <c r="R103" i="1"/>
  <c r="R105" i="1" s="1"/>
  <c r="Q103" i="1"/>
  <c r="Q105" i="1" s="1"/>
  <c r="S103" i="1" l="1"/>
  <c r="S105" i="1" s="1"/>
</calcChain>
</file>

<file path=xl/sharedStrings.xml><?xml version="1.0" encoding="utf-8"?>
<sst xmlns="http://schemas.openxmlformats.org/spreadsheetml/2006/main" count="503" uniqueCount="249">
  <si>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</si>
  <si>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</si>
  <si>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</si>
  <si>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</si>
  <si>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</si>
  <si>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</si>
  <si>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</si>
  <si>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</si>
  <si>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</si>
  <si>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</si>
  <si>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</si>
  <si>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</si>
  <si>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</si>
  <si>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</si>
  <si>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</si>
  <si>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</si>
  <si>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</si>
  <si>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</si>
  <si>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</si>
  <si>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</si>
  <si>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</si>
  <si>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</si>
  <si>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</si>
  <si>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</si>
  <si>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</si>
  <si>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</si>
  <si>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</si>
  <si>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</si>
  <si>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</si>
  <si>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</si>
  <si>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</si>
  <si>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</si>
  <si>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</si>
  <si>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</si>
  <si>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</si>
  <si>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</si>
  <si>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</si>
  <si>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</si>
  <si>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</si>
  <si>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</si>
  <si>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</si>
  <si>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</si>
  <si>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</si>
  <si>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</si>
  <si>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</si>
  <si>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</si>
  <si>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</si>
  <si>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</si>
  <si>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</si>
  <si>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</si>
  <si>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</si>
  <si>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</si>
  <si>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</si>
  <si>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</si>
  <si>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</si>
  <si>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</si>
  <si>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</si>
  <si>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</si>
  <si>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</si>
  <si>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</si>
  <si>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</si>
  <si>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</si>
  <si>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</si>
  <si>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</si>
  <si>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</si>
  <si>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</si>
  <si>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</si>
  <si>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</si>
  <si>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</si>
  <si>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</si>
  <si>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</si>
  <si>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</si>
  <si>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</si>
  <si>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</si>
  <si>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</si>
  <si>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</si>
  <si>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</si>
  <si>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</si>
  <si>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</si>
  <si>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</si>
  <si>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</si>
  <si>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</si>
  <si>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</si>
  <si>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</si>
  <si>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</si>
  <si>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</si>
  <si>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</si>
  <si>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</si>
  <si>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</si>
  <si>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</si>
  <si>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</si>
  <si>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</si>
  <si>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</si>
  <si>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</si>
  <si>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</si>
  <si>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</si>
  <si>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</si>
  <si>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</si>
  <si>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</si>
  <si>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</si>
  <si>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</si>
  <si>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</si>
  <si>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</si>
  <si>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</si>
  <si>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</si>
  <si>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</si>
  <si>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</si>
  <si>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</si>
  <si>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</si>
  <si>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</si>
  <si>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</si>
  <si>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</si>
  <si>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</si>
  <si>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</si>
  <si>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</si>
  <si>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</si>
  <si>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</si>
  <si>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</si>
  <si>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</si>
  <si>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</si>
  <si>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</si>
  <si>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</si>
  <si>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</si>
  <si>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</si>
  <si>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</si>
  <si>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</si>
  <si>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</si>
  <si>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</si>
  <si>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</si>
  <si>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</si>
  <si>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</si>
  <si>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</si>
  <si>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</si>
  <si>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</si>
  <si>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</si>
  <si>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</si>
  <si>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</si>
  <si>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</si>
  <si>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</si>
  <si>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</si>
  <si>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</si>
  <si>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</si>
  <si>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</si>
  <si>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</si>
  <si>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</si>
  <si>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</si>
  <si>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</si>
  <si>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</si>
  <si>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</si>
  <si>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</si>
  <si>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</si>
  <si>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</si>
  <si>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</si>
  <si>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</si>
  <si>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</si>
  <si>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</si>
  <si>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Галаган Олена Володимирівна, керівник проектів</t>
  </si>
  <si>
    <t>Кисілевич Галина Юхимівна, головний бухгалтер</t>
  </si>
  <si>
    <t>Червакова Ольга Валеріївна, заступник директора</t>
  </si>
  <si>
    <t>Чернявська Юлія Сергіївна, генеральний продюсер</t>
  </si>
  <si>
    <t>Щербина Олег Михайлович, директор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</si>
  <si>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</si>
  <si>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</si>
  <si>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</si>
  <si>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</si>
  <si>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</si>
  <si>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</si>
  <si>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</si>
  <si>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</si>
  <si>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</si>
  <si>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</si>
  <si>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</si>
  <si>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</si>
  <si>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</si>
  <si>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</si>
  <si>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м. Київ, вул. Електриків, буд. 26, 500 кв.м.</t>
  </si>
  <si>
    <t>Вивезення сміття</t>
  </si>
  <si>
    <t>Канцелярські матеріали</t>
  </si>
  <si>
    <t>Витратні матеріали</t>
  </si>
  <si>
    <t>Повна назва організації Грантоотримувача: ТОВ" Фреш Продакшн Ю ЕЙ"</t>
  </si>
  <si>
    <t>Оплата праці штатних працівників</t>
  </si>
  <si>
    <t>Договір 610-18 від 01.10.18</t>
  </si>
  <si>
    <t>акт від 31.08.20, акт від 30.09.20, акт 31.10.20, акт від 30.11.20, акт від 31.12.20</t>
  </si>
  <si>
    <t>Договір 16-12-15/001 від 16.12.2015</t>
  </si>
  <si>
    <t>акт 8671 від 31.12.20, акт 8346 від 31.12.20</t>
  </si>
  <si>
    <t>Договір 610-18 від 01.10.19</t>
  </si>
  <si>
    <t>Договір 610-18 від 01.10.20</t>
  </si>
  <si>
    <t>ПД №  220 від 29.12.20,ПД № 197 від 16.12.20 ПД № 182 від 04.12.20, ПД №174 ві 19.11.12, ПД № 141 від 15.10.12, ПД № 152 30.10.12, ПД № 118 від 16.09.12, ПД  №126 від 29.09.20, ПД  №106 від 31.08.20, ПД №99 від 17.09.25</t>
  </si>
  <si>
    <t>ПД №  220 від 29.12.20,ПД № 197 від 16.12.20 ПД № 182 від 04.12.20, ПД №174 ві 19.11.12, ПД № 141 від 15.10.12, ПД № 152 30.10.12, ПД № 118 від 16.09.12, ПД  №126 від 29.09.20, ПД  №106 від 31.08.20, ПД №99 від 17.09.26</t>
  </si>
  <si>
    <t>ПД №101 від 17.08.20; ПД №108 від 31.08.20; ПД №119 від 16.09.20; ПД № 127 від 29.09.20; ПД №142 від 15.10.20; ПД №153  від 30.10.20;ПД №176 від 19.11.20; ПД№185 від 04.12.20;ПД №201  від 16.12.20; ПД №222 від 29.12.20</t>
  </si>
  <si>
    <t>Наказ №47\К-08 від 03.06.2008</t>
  </si>
  <si>
    <t>Наказ №48\К-08 від 03.06.2008</t>
  </si>
  <si>
    <t>Наказ №169\К-15 від 30.11.2015</t>
  </si>
  <si>
    <t>Наказ №182\К-16 від 30.05.2016</t>
  </si>
  <si>
    <t>Наказ №93\К-10 від 11.10.2010</t>
  </si>
  <si>
    <t>Наказ №166\К-15 від 30.10.2015</t>
  </si>
  <si>
    <t>Наказ №225\К-19 від 23.10.2019</t>
  </si>
  <si>
    <t>Наказ №80\К-09 від 02.03.2009</t>
  </si>
  <si>
    <t>у період з 01 серпня 2020 року по 31 грудня 2020 року</t>
  </si>
  <si>
    <t>ПД № 204 від 21.12.20;ПД № 208 від 22.12.20;ПД№ 213 від 24.12.20, ПД №211 від 24.12.20, ПД №212 від.24.12.20</t>
  </si>
  <si>
    <t>Договір№ 951 від 07.12.20</t>
  </si>
  <si>
    <t>ПД №214 від 24.12.20</t>
  </si>
  <si>
    <t>ФОП Бабій Ігор Вячеславович</t>
  </si>
  <si>
    <t>Договір 289930693 від 23.09.20</t>
  </si>
  <si>
    <t>АТ "ПУМБ" 14282829</t>
  </si>
  <si>
    <t>ТОВ "Степ бай степ" 39116769</t>
  </si>
  <si>
    <t>ТОВ "Т.Е.С.Т" 32667140</t>
  </si>
  <si>
    <t>ПД №188 від 04.12.20; ПД №210 від 22.12.20</t>
  </si>
  <si>
    <t>рахунок фактура № 10293 від 31.10.20; рахунок-фактура №10976 від 30.11.20, рахунок-фактура №11879 від 31.12.20</t>
  </si>
  <si>
    <t>ПД №215 від 28.12.20; ПД №203 від 18.12.20, ПД 179 від 23.11.20</t>
  </si>
  <si>
    <t>Рахунок-фактура №7228 від 28.12.20: Рахунок-фактура № 7072 від 17.12.20</t>
  </si>
  <si>
    <t>рахунок фактура №137 від 29.12.20</t>
  </si>
  <si>
    <t>ПД№225 від 30.12.20</t>
  </si>
  <si>
    <t>ПД №205 від 21.12.20; ПД №209 від 22.12.20, ПД №218 від 28.12.20, ПД №224 від 29.12.20</t>
  </si>
  <si>
    <t>акт від 31.12.20</t>
  </si>
  <si>
    <t>ТОВ "Фірма "Володар роз" 21701113</t>
  </si>
  <si>
    <t>акт №10751 від 31.10.20,акт 12419 від 31.12.20</t>
  </si>
  <si>
    <t>за проектом № 3INST11-01399
Конкурсної програма «Інституційна підтримка»</t>
  </si>
  <si>
    <t>ПД№216 від 28.12.20</t>
  </si>
  <si>
    <t xml:space="preserve"> ПД№216 від 28.12.20</t>
  </si>
  <si>
    <t>Пєтухов Андрій Олександрович, координатор телевізійних проектів</t>
  </si>
  <si>
    <t>Банківська комісія за перекази</t>
  </si>
  <si>
    <t>Гнатенко Андрій Геннадійович, головний юрист</t>
  </si>
  <si>
    <t>ПД №  220 від 29.12.20,ПД № 197 від 16.12.20 ПД № 182 від 04.12.20, ПД №174 від 19.11.12, ПД № 141 від 15.10.12, ПД № 152 30.10.12, ПД № 118 від 16.09.12, ПД  №126 від 29.09.20, ПД  №106 від 31.08.20, ПД №99 від 17.09.20</t>
  </si>
  <si>
    <t>ПД №  220 від 29.12.20,ПД № 197 від 16.12.20 ПД № 182 від 04.12.20, ПД №174 від 19.11.20, ПД № 141 від 15.10.20, ПД № 152 30.10.20, ПД № 118 від 16.09.20, ПД  №126 від 29.09.20, ПД  №106 від 31.08.20, ПД №99 від 17.09.20</t>
  </si>
  <si>
    <t>Паламарчук Наталія Вікторівна, фахівець із зв'язків з громадськістю та пресою</t>
  </si>
  <si>
    <t>Адреса орендованого приміщення/земельної ділянки, із зазначенням метражу</t>
  </si>
  <si>
    <t>№ 3INST11-01399 від "27" жовтня 2020 року</t>
  </si>
  <si>
    <t>Додаток № 4</t>
  </si>
  <si>
    <t>директор</t>
  </si>
  <si>
    <t>Щербина О.М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</si>
  <si>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</si>
  <si>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</si>
  <si>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</si>
  <si>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</si>
  <si>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</si>
  <si>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</si>
  <si>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</si>
  <si>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</si>
  <si>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"31" грудня 2020 року</t>
  </si>
  <si>
    <t>Пєтухов Андрій Олександрович, координатор телевізійних проєктів</t>
  </si>
  <si>
    <t>ПАТ " Завод "Кузня на Рибальському" 14312364</t>
  </si>
  <si>
    <t>ПАТ " Завод "Кузня на Рибальському" 14312365</t>
  </si>
  <si>
    <t>ПАТ " Завод "Кузня на Рибальському" 14312366</t>
  </si>
  <si>
    <t>ТОВ АФ "Украудит ХХI-Шевченк. Філія" 24362662</t>
  </si>
  <si>
    <t>ВН № 137 від 29.12.20; Акт списання № СпТ№7 від 31.12.20</t>
  </si>
  <si>
    <t xml:space="preserve"> Рахунок-фактура № 7072 від 17.12.20</t>
  </si>
  <si>
    <t>ВН №7065 від 31.12.20; Акт списання № СпТ№6 від 31.12.20</t>
  </si>
  <si>
    <t>ВН №7065 від 31.12.20; ВН №7066 від 31.12.20;  Акт списання №СпТ 5/ 31.12.20; Акт списання №СпТ4 / 31.12.20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</si>
</sst>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3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3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0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4" fontId="5" fillId="0" borderId="71" xfId="0" applyNumberFormat="1" applyFont="1" applyBorder="1" applyAlignment="1">
      <alignment horizontal="center" vertical="top" wrapText="1"/>
    </xf>
    <xf numFmtId="166" fontId="26" fillId="0" borderId="81" xfId="0" applyNumberFormat="1" applyFont="1" applyBorder="1" applyAlignment="1">
      <alignment vertical="top" wrapText="1"/>
    </xf>
    <xf numFmtId="166" fontId="26" fillId="0" borderId="82" xfId="0" applyNumberFormat="1" applyFont="1" applyBorder="1" applyAlignment="1">
      <alignment vertical="top" wrapText="1"/>
    </xf>
    <xf numFmtId="3" fontId="26" fillId="0" borderId="83" xfId="0" applyNumberFormat="1" applyFont="1" applyBorder="1" applyAlignment="1">
      <alignment horizontal="center" vertical="top" wrapText="1"/>
    </xf>
    <xf numFmtId="4" fontId="26" fillId="0" borderId="84" xfId="0" applyNumberFormat="1" applyFont="1" applyBorder="1" applyAlignment="1">
      <alignment horizontal="center" vertical="top" wrapText="1"/>
    </xf>
    <xf numFmtId="3" fontId="26" fillId="0" borderId="85" xfId="0" applyNumberFormat="1" applyFont="1" applyBorder="1" applyAlignment="1">
      <alignment horizontal="center" vertical="top" wrapText="1"/>
    </xf>
    <xf numFmtId="4" fontId="26" fillId="0" borderId="86" xfId="0" applyNumberFormat="1" applyFont="1" applyBorder="1" applyAlignment="1">
      <alignment horizontal="center" vertical="top" wrapText="1"/>
    </xf>
    <xf numFmtId="3" fontId="26" fillId="0" borderId="44" xfId="0" applyNumberFormat="1" applyFont="1" applyBorder="1" applyAlignment="1">
      <alignment horizontal="center" vertical="top" wrapText="1"/>
    </xf>
    <xf numFmtId="4" fontId="26" fillId="0" borderId="45" xfId="0" applyNumberFormat="1" applyFont="1" applyBorder="1" applyAlignment="1">
      <alignment horizontal="center" vertical="top" wrapText="1"/>
    </xf>
    <xf numFmtId="4" fontId="27" fillId="0" borderId="45" xfId="0" applyNumberFormat="1" applyFont="1" applyBorder="1" applyAlignment="1">
      <alignment horizontal="center" vertical="top" wrapText="1"/>
    </xf>
    <xf numFmtId="167" fontId="26" fillId="0" borderId="62" xfId="0" applyNumberFormat="1" applyFont="1" applyBorder="1" applyAlignment="1">
      <alignment vertical="top" wrapText="1"/>
    </xf>
    <xf numFmtId="3" fontId="26" fillId="0" borderId="87" xfId="0" applyNumberFormat="1" applyFont="1" applyBorder="1" applyAlignment="1">
      <alignment horizontal="center" vertical="top" wrapText="1"/>
    </xf>
    <xf numFmtId="4" fontId="26" fillId="0" borderId="88" xfId="0" applyNumberFormat="1" applyFont="1" applyBorder="1" applyAlignment="1">
      <alignment horizontal="center" vertical="top" wrapText="1"/>
    </xf>
    <xf numFmtId="167" fontId="26" fillId="0" borderId="62" xfId="0" applyNumberFormat="1" applyFont="1" applyBorder="1" applyAlignment="1">
      <alignment horizontal="left" vertical="top" wrapText="1"/>
    </xf>
    <xf numFmtId="167" fontId="26" fillId="0" borderId="64" xfId="0" applyNumberFormat="1" applyFont="1" applyBorder="1" applyAlignment="1">
      <alignment horizontal="left" vertical="top" wrapText="1"/>
    </xf>
    <xf numFmtId="3" fontId="26" fillId="0" borderId="52" xfId="0" applyNumberFormat="1" applyFont="1" applyBorder="1" applyAlignment="1">
      <alignment horizontal="center" vertical="top" wrapText="1"/>
    </xf>
    <xf numFmtId="4" fontId="26" fillId="0" borderId="71" xfId="0" applyNumberFormat="1" applyFont="1" applyBorder="1" applyAlignment="1">
      <alignment horizontal="center" vertical="top" wrapText="1"/>
    </xf>
    <xf numFmtId="4" fontId="5" fillId="0" borderId="63" xfId="0" applyNumberFormat="1" applyFont="1" applyBorder="1" applyAlignment="1">
      <alignment horizontal="right" vertical="top" wrapText="1"/>
    </xf>
    <xf numFmtId="4" fontId="5" fillId="0" borderId="43" xfId="0" applyNumberFormat="1" applyFont="1" applyBorder="1" applyAlignment="1">
      <alignment horizontal="right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33" xfId="0" applyNumberFormat="1" applyFont="1" applyFill="1" applyBorder="1" applyAlignment="1">
      <alignment horizontal="center" vertical="center" wrapText="1"/>
    </xf>
    <xf numFmtId="4" fontId="5" fillId="0" borderId="70" xfId="0" applyNumberFormat="1" applyFont="1" applyBorder="1" applyAlignment="1">
      <alignment horizontal="right" vertical="top" wrapText="1"/>
    </xf>
    <xf numFmtId="0" fontId="2" fillId="0" borderId="89" xfId="0" applyFont="1" applyBorder="1" applyAlignment="1">
      <alignment horizontal="center" vertical="center" wrapText="1"/>
    </xf>
    <xf numFmtId="4" fontId="2" fillId="0" borderId="89" xfId="0" applyNumberFormat="1" applyFont="1" applyBorder="1" applyAlignment="1">
      <alignment horizontal="center" vertical="center" wrapText="1"/>
    </xf>
    <xf numFmtId="0" fontId="28" fillId="0" borderId="86" xfId="0" applyFont="1" applyBorder="1" applyAlignment="1">
      <alignment wrapText="1"/>
    </xf>
    <xf numFmtId="4" fontId="1" fillId="0" borderId="0" xfId="0" applyNumberFormat="1" applyFont="1" applyAlignment="1">
      <alignment vertical="top" wrapText="1"/>
    </xf>
    <xf numFmtId="49" fontId="29" fillId="0" borderId="62" xfId="0" applyNumberFormat="1" applyFont="1" applyBorder="1" applyAlignment="1">
      <alignment horizontal="right" wrapText="1"/>
    </xf>
    <xf numFmtId="49" fontId="28" fillId="0" borderId="86" xfId="0" applyNumberFormat="1" applyFont="1" applyBorder="1" applyAlignment="1">
      <alignment horizontal="right" wrapText="1"/>
    </xf>
    <xf numFmtId="49" fontId="29" fillId="0" borderId="86" xfId="0" applyNumberFormat="1" applyFont="1" applyBorder="1" applyAlignment="1">
      <alignment horizontal="right" vertical="top" wrapText="1"/>
    </xf>
    <xf numFmtId="4" fontId="5" fillId="0" borderId="45" xfId="0" applyNumberFormat="1" applyFont="1" applyFill="1" applyBorder="1" applyAlignment="1">
      <alignment horizontal="center" vertical="top" wrapText="1"/>
    </xf>
    <xf numFmtId="0" fontId="28" fillId="0" borderId="90" xfId="0" applyFont="1" applyBorder="1" applyAlignment="1">
      <alignment wrapText="1"/>
    </xf>
    <xf numFmtId="0" fontId="28" fillId="0" borderId="0" xfId="0" applyFont="1" applyAlignme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5" fillId="0" borderId="92" xfId="0" applyNumberFormat="1" applyFont="1" applyBorder="1" applyAlignment="1">
      <alignment horizontal="center" vertical="top" wrapText="1"/>
    </xf>
    <xf numFmtId="0" fontId="28" fillId="0" borderId="91" xfId="0" applyFont="1" applyFill="1" applyBorder="1" applyAlignment="1">
      <alignment wrapText="1"/>
    </xf>
    <xf numFmtId="0" fontId="28" fillId="0" borderId="86" xfId="0" applyFont="1" applyFill="1" applyBorder="1" applyAlignment="1">
      <alignment wrapText="1"/>
    </xf>
    <xf numFmtId="0" fontId="28" fillId="0" borderId="93" xfId="0" applyFont="1" applyFill="1" applyBorder="1" applyAlignment="1">
      <alignment wrapText="1"/>
    </xf>
    <xf numFmtId="49" fontId="28" fillId="0" borderId="62" xfId="0" applyNumberFormat="1" applyFont="1" applyBorder="1" applyAlignment="1">
      <alignment horizontal="right" wrapText="1"/>
    </xf>
    <xf numFmtId="4" fontId="28" fillId="0" borderId="86" xfId="0" applyNumberFormat="1" applyFont="1" applyBorder="1"/>
    <xf numFmtId="0" fontId="28" fillId="0" borderId="0" xfId="0" applyFont="1"/>
    <xf numFmtId="167" fontId="28" fillId="0" borderId="86" xfId="0" applyNumberFormat="1" applyFont="1" applyBorder="1" applyAlignment="1">
      <alignment vertical="top" wrapText="1"/>
    </xf>
    <xf numFmtId="0" fontId="13" fillId="0" borderId="0" xfId="0" applyFont="1" applyAlignment="1">
      <alignment wrapText="1"/>
    </xf>
    <xf numFmtId="4" fontId="13" fillId="0" borderId="25" xfId="0" applyNumberFormat="1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0" xfId="0" applyFont="1"/>
    <xf numFmtId="166" fontId="28" fillId="0" borderId="86" xfId="0" applyNumberFormat="1" applyFont="1" applyBorder="1" applyAlignment="1">
      <alignment vertical="top" wrapText="1"/>
    </xf>
    <xf numFmtId="166" fontId="13" fillId="0" borderId="86" xfId="0" applyNumberFormat="1" applyFont="1" applyFill="1" applyBorder="1" applyAlignment="1">
      <alignment vertical="center" wrapText="1"/>
    </xf>
    <xf numFmtId="166" fontId="28" fillId="0" borderId="86" xfId="0" applyNumberFormat="1" applyFont="1" applyFill="1" applyBorder="1" applyAlignment="1">
      <alignment vertical="center" wrapText="1"/>
    </xf>
    <xf numFmtId="167" fontId="28" fillId="0" borderId="86" xfId="0" applyNumberFormat="1" applyFont="1" applyBorder="1" applyAlignment="1">
      <alignment horizontal="left" vertical="top" wrapText="1"/>
    </xf>
    <xf numFmtId="49" fontId="28" fillId="0" borderId="86" xfId="0" applyNumberFormat="1" applyFont="1" applyBorder="1" applyAlignment="1">
      <alignment horizontal="right" vertical="top" wrapText="1"/>
    </xf>
    <xf numFmtId="0" fontId="5" fillId="0" borderId="86" xfId="0" applyFont="1" applyBorder="1" applyAlignment="1">
      <alignment horizontal="center"/>
    </xf>
    <xf numFmtId="4" fontId="4" fillId="5" borderId="67" xfId="0" applyNumberFormat="1" applyFont="1" applyFill="1" applyBorder="1" applyAlignment="1">
      <alignment horizontal="right" vertical="center" wrapText="1"/>
    </xf>
    <xf numFmtId="0" fontId="4" fillId="5" borderId="68" xfId="0" applyFont="1" applyFill="1" applyBorder="1" applyAlignment="1">
      <alignment vertical="center" wrapText="1"/>
    </xf>
    <xf numFmtId="4" fontId="5" fillId="6" borderId="34" xfId="0" applyNumberFormat="1" applyFont="1" applyFill="1" applyBorder="1" applyAlignment="1">
      <alignment horizontal="right" vertical="center" wrapText="1"/>
    </xf>
    <xf numFmtId="0" fontId="5" fillId="6" borderId="58" xfId="0" applyFont="1" applyFill="1" applyBorder="1" applyAlignment="1">
      <alignment vertical="center" wrapText="1"/>
    </xf>
    <xf numFmtId="3" fontId="5" fillId="0" borderId="94" xfId="0" applyNumberFormat="1" applyFont="1" applyBorder="1" applyAlignment="1">
      <alignment horizontal="center" vertical="top" wrapText="1"/>
    </xf>
    <xf numFmtId="4" fontId="27" fillId="0" borderId="95" xfId="0" applyNumberFormat="1" applyFont="1" applyBorder="1" applyAlignment="1">
      <alignment horizontal="center" vertical="top" wrapText="1"/>
    </xf>
    <xf numFmtId="4" fontId="5" fillId="0" borderId="96" xfId="0" applyNumberFormat="1" applyFont="1" applyBorder="1" applyAlignment="1">
      <alignment horizontal="right" vertical="top" wrapText="1"/>
    </xf>
    <xf numFmtId="4" fontId="5" fillId="0" borderId="97" xfId="0" applyNumberFormat="1" applyFont="1" applyBorder="1" applyAlignment="1">
      <alignment horizontal="right" vertical="top" wrapText="1"/>
    </xf>
    <xf numFmtId="0" fontId="5" fillId="0" borderId="98" xfId="0" applyFont="1" applyBorder="1" applyAlignment="1">
      <alignment vertical="top" wrapText="1"/>
    </xf>
    <xf numFmtId="3" fontId="5" fillId="0" borderId="99" xfId="0" applyNumberFormat="1" applyFont="1" applyBorder="1" applyAlignment="1">
      <alignment horizontal="center" vertical="top" wrapText="1"/>
    </xf>
    <xf numFmtId="0" fontId="5" fillId="0" borderId="100" xfId="0" applyFont="1" applyBorder="1" applyAlignment="1">
      <alignment vertical="top" wrapText="1"/>
    </xf>
    <xf numFmtId="0" fontId="0" fillId="0" borderId="85" xfId="0" applyFont="1" applyBorder="1" applyAlignment="1">
      <alignment horizontal="center"/>
    </xf>
    <xf numFmtId="3" fontId="5" fillId="0" borderId="101" xfId="0" applyNumberFormat="1" applyFont="1" applyBorder="1" applyAlignment="1">
      <alignment horizontal="center" vertical="top" wrapText="1"/>
    </xf>
    <xf numFmtId="4" fontId="27" fillId="0" borderId="102" xfId="0" applyNumberFormat="1" applyFont="1" applyBorder="1" applyAlignment="1">
      <alignment horizontal="center" vertical="top" wrapText="1"/>
    </xf>
    <xf numFmtId="4" fontId="5" fillId="0" borderId="103" xfId="0" applyNumberFormat="1" applyFont="1" applyBorder="1" applyAlignment="1">
      <alignment horizontal="right" vertical="top" wrapText="1"/>
    </xf>
    <xf numFmtId="4" fontId="5" fillId="0" borderId="104" xfId="0" applyNumberFormat="1" applyFont="1" applyBorder="1" applyAlignment="1">
      <alignment horizontal="right" vertical="top" wrapText="1"/>
    </xf>
    <xf numFmtId="0" fontId="5" fillId="0" borderId="105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86" xfId="0" applyFont="1" applyBorder="1" applyAlignment="1">
      <alignment horizontal="center" vertical="top"/>
    </xf>
    <xf numFmtId="3" fontId="5" fillId="0" borderId="99" xfId="0" applyNumberFormat="1" applyFont="1" applyBorder="1" applyAlignment="1">
      <alignment horizontal="center" wrapText="1"/>
    </xf>
    <xf numFmtId="4" fontId="27" fillId="0" borderId="45" xfId="0" applyNumberFormat="1" applyFont="1" applyBorder="1" applyAlignment="1">
      <alignment horizontal="center" wrapText="1"/>
    </xf>
    <xf numFmtId="0" fontId="7" fillId="0" borderId="86" xfId="0" applyFont="1" applyBorder="1" applyAlignment="1">
      <alignment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13" fillId="0" borderId="62" xfId="0" applyFont="1" applyBorder="1" applyAlignment="1">
      <alignment horizontal="right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70" xfId="0" applyFont="1" applyBorder="1" applyAlignment="1">
      <alignment wrapText="1"/>
    </xf>
    <xf numFmtId="3" fontId="30" fillId="0" borderId="70" xfId="0" applyNumberFormat="1" applyFont="1" applyBorder="1" applyAlignment="1">
      <alignment wrapText="1"/>
    </xf>
    <xf numFmtId="0" fontId="31" fillId="0" borderId="0" xfId="0" applyFont="1" applyAlignment="1">
      <alignment wrapText="1"/>
    </xf>
    <xf numFmtId="3" fontId="30" fillId="0" borderId="78" xfId="0" applyNumberFormat="1" applyFont="1" applyBorder="1" applyAlignment="1">
      <alignment horizontal="center" wrapText="1"/>
    </xf>
    <xf numFmtId="0" fontId="32" fillId="0" borderId="78" xfId="0" applyFont="1" applyBorder="1"/>
    <xf numFmtId="3" fontId="30" fillId="0" borderId="0" xfId="0" applyNumberFormat="1" applyFont="1" applyAlignment="1">
      <alignment wrapText="1"/>
    </xf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19051</xdr:colOff>
      <xdr:row>0</xdr:row>
      <xdr:rowOff>142875</xdr:rowOff>
    </xdr:from>
    <xdr:ext cx="1847850" cy="14446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0951" y="142875"/>
          <a:ext cx="1847850" cy="1444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22"/>
  <sheetViews>
    <sheetView tabSelected="1" zoomScaleNormal="70" workbookViewId="0">
      <selection activeCell="L32" sqref="L32"/>
    </sheetView>
  </sheetViews>
  <sheetFormatPr baseColWidth="10" defaultColWidth="12.6640625" defaultRowHeight="15" customHeight="1" outlineLevelCol="1" x14ac:dyDescent="0.15"/>
  <cols>
    <col min="1" max="1" width="9.6640625" customWidth="1"/>
    <col min="2" max="2" width="6.5" customWidth="1"/>
    <col min="3" max="3" width="29.5" customWidth="1"/>
    <col min="4" max="4" width="9.33203125" customWidth="1"/>
    <col min="5" max="5" width="10.6640625" hidden="1" customWidth="1" outlineLevel="1"/>
    <col min="6" max="6" width="14.1640625" hidden="1" customWidth="1" outlineLevel="1"/>
    <col min="7" max="7" width="13.5" hidden="1" customWidth="1" outlineLevel="1"/>
    <col min="8" max="8" width="10.6640625" hidden="1" customWidth="1" outlineLevel="1"/>
    <col min="9" max="9" width="14.1640625" hidden="1" customWidth="1" outlineLevel="1"/>
    <col min="10" max="10" width="13.5" hidden="1" customWidth="1" outlineLevel="1"/>
    <col min="11" max="11" width="10.6640625" customWidth="1" collapsed="1"/>
    <col min="12" max="12" width="14.1640625" customWidth="1"/>
    <col min="13" max="13" width="13.5" customWidth="1"/>
    <col min="14" max="14" width="10.6640625" customWidth="1"/>
    <col min="15" max="15" width="14.1640625" customWidth="1"/>
    <col min="16" max="19" width="13.5" customWidth="1"/>
    <col min="20" max="20" width="22.1640625" customWidth="1"/>
    <col min="21" max="21" width="5" customWidth="1"/>
    <col min="22" max="22" width="24.83203125" customWidth="1"/>
    <col min="23" max="23" width="11.83203125" customWidth="1"/>
    <col min="24" max="38" width="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228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227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.75" customHeight="1" x14ac:dyDescent="0.15">
      <c r="A7" s="278" t="s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15.75" customHeight="1" x14ac:dyDescent="0.15">
      <c r="A8" s="278" t="s">
        <v>2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5.75" customHeight="1" x14ac:dyDescent="0.15">
      <c r="A9" s="6"/>
      <c r="B9" s="6"/>
      <c r="C9" s="6"/>
      <c r="D9" s="6"/>
      <c r="E9" s="8"/>
      <c r="F9" s="6"/>
      <c r="G9" s="6"/>
      <c r="H9" s="8"/>
      <c r="I9" s="6"/>
      <c r="J9" s="6"/>
      <c r="K9" s="8"/>
      <c r="L9" s="6"/>
      <c r="M9" s="6"/>
      <c r="N9" s="8"/>
      <c r="O9" s="6"/>
      <c r="P9" s="6"/>
      <c r="Q9" s="6"/>
      <c r="R9" s="6"/>
      <c r="S9" s="6"/>
      <c r="T9" s="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x14ac:dyDescent="0.2">
      <c r="A10" s="279" t="s">
        <v>179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9"/>
      <c r="B11" s="10"/>
      <c r="C11" s="11"/>
      <c r="D11" s="12"/>
      <c r="E11" s="13"/>
      <c r="F11" s="12"/>
      <c r="G11" s="12"/>
      <c r="H11" s="13"/>
      <c r="I11" s="12"/>
      <c r="J11" s="12"/>
      <c r="K11" s="13"/>
      <c r="L11" s="12"/>
      <c r="M11" s="12"/>
      <c r="N11" s="13"/>
      <c r="O11" s="12"/>
      <c r="P11" s="12"/>
      <c r="Q11" s="12"/>
      <c r="R11" s="12"/>
      <c r="S11" s="12"/>
      <c r="T11" s="1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71.25" customHeight="1" x14ac:dyDescent="0.2">
      <c r="A12" s="280" t="s">
        <v>3</v>
      </c>
      <c r="B12" s="282" t="s">
        <v>4</v>
      </c>
      <c r="C12" s="282" t="s">
        <v>5</v>
      </c>
      <c r="D12" s="284" t="s">
        <v>6</v>
      </c>
      <c r="E12" s="256" t="s">
        <v>7</v>
      </c>
      <c r="F12" s="257"/>
      <c r="G12" s="258"/>
      <c r="H12" s="256" t="s">
        <v>8</v>
      </c>
      <c r="I12" s="257"/>
      <c r="J12" s="258"/>
      <c r="K12" s="256" t="s">
        <v>9</v>
      </c>
      <c r="L12" s="257"/>
      <c r="M12" s="258"/>
      <c r="N12" s="256" t="s">
        <v>10</v>
      </c>
      <c r="O12" s="257"/>
      <c r="P12" s="258"/>
      <c r="Q12" s="275" t="s">
        <v>11</v>
      </c>
      <c r="R12" s="257"/>
      <c r="S12" s="258"/>
      <c r="T12" s="276" t="s">
        <v>12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ht="41.25" customHeight="1" x14ac:dyDescent="0.2">
      <c r="A13" s="281"/>
      <c r="B13" s="283"/>
      <c r="C13" s="283"/>
      <c r="D13" s="285"/>
      <c r="E13" s="16" t="s">
        <v>13</v>
      </c>
      <c r="F13" s="17" t="s">
        <v>14</v>
      </c>
      <c r="G13" s="18" t="s">
        <v>15</v>
      </c>
      <c r="H13" s="16" t="s">
        <v>13</v>
      </c>
      <c r="I13" s="17" t="s">
        <v>14</v>
      </c>
      <c r="J13" s="18" t="s">
        <v>16</v>
      </c>
      <c r="K13" s="16" t="s">
        <v>13</v>
      </c>
      <c r="L13" s="17" t="s">
        <v>14</v>
      </c>
      <c r="M13" s="18" t="s">
        <v>17</v>
      </c>
      <c r="N13" s="16" t="s">
        <v>13</v>
      </c>
      <c r="O13" s="17" t="s">
        <v>14</v>
      </c>
      <c r="P13" s="18" t="s">
        <v>18</v>
      </c>
      <c r="Q13" s="18" t="s">
        <v>19</v>
      </c>
      <c r="R13" s="18" t="s">
        <v>20</v>
      </c>
      <c r="S13" s="18" t="s">
        <v>21</v>
      </c>
      <c r="T13" s="277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">
      <c r="A14" s="19" t="s">
        <v>22</v>
      </c>
      <c r="B14" s="20">
        <v>1</v>
      </c>
      <c r="C14" s="20">
        <v>2</v>
      </c>
      <c r="D14" s="21">
        <v>3</v>
      </c>
      <c r="E14" s="22">
        <v>4</v>
      </c>
      <c r="F14" s="23">
        <v>5</v>
      </c>
      <c r="G14" s="21">
        <v>6</v>
      </c>
      <c r="H14" s="22">
        <v>5</v>
      </c>
      <c r="I14" s="23">
        <v>6</v>
      </c>
      <c r="J14" s="21">
        <v>7</v>
      </c>
      <c r="K14" s="22">
        <v>8</v>
      </c>
      <c r="L14" s="23">
        <v>9</v>
      </c>
      <c r="M14" s="21">
        <v>10</v>
      </c>
      <c r="N14" s="22">
        <v>11</v>
      </c>
      <c r="O14" s="23">
        <v>12</v>
      </c>
      <c r="P14" s="21">
        <v>13</v>
      </c>
      <c r="Q14" s="21">
        <v>14</v>
      </c>
      <c r="R14" s="21">
        <v>15</v>
      </c>
      <c r="S14" s="21">
        <v>16</v>
      </c>
      <c r="T14" s="24">
        <v>11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9.5" customHeight="1" x14ac:dyDescent="0.15">
      <c r="A15" s="25" t="s">
        <v>23</v>
      </c>
      <c r="B15" s="26" t="s">
        <v>24</v>
      </c>
      <c r="C15" s="27" t="s">
        <v>25</v>
      </c>
      <c r="D15" s="28"/>
      <c r="E15" s="29"/>
      <c r="F15" s="30"/>
      <c r="G15" s="31"/>
      <c r="H15" s="29"/>
      <c r="I15" s="30"/>
      <c r="J15" s="31"/>
      <c r="K15" s="29"/>
      <c r="L15" s="30"/>
      <c r="M15" s="31"/>
      <c r="N15" s="29"/>
      <c r="O15" s="30"/>
      <c r="P15" s="31"/>
      <c r="Q15" s="31"/>
      <c r="R15" s="31"/>
      <c r="S15" s="31"/>
      <c r="T15" s="3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38" ht="30" customHeight="1" x14ac:dyDescent="0.15">
      <c r="A16" s="34" t="s">
        <v>26</v>
      </c>
      <c r="B16" s="35" t="s">
        <v>27</v>
      </c>
      <c r="C16" s="36" t="s">
        <v>28</v>
      </c>
      <c r="D16" s="37" t="s">
        <v>29</v>
      </c>
      <c r="E16" s="38"/>
      <c r="F16" s="39"/>
      <c r="G16" s="40">
        <v>0</v>
      </c>
      <c r="H16" s="38"/>
      <c r="I16" s="39"/>
      <c r="J16" s="40">
        <v>0</v>
      </c>
      <c r="K16" s="38"/>
      <c r="L16" s="39"/>
      <c r="M16" s="40">
        <v>0</v>
      </c>
      <c r="N16" s="38"/>
      <c r="O16" s="39"/>
      <c r="P16" s="40">
        <v>0</v>
      </c>
      <c r="Q16" s="40">
        <f>G16+M16</f>
        <v>0</v>
      </c>
      <c r="R16" s="40">
        <f>J16+P16</f>
        <v>0</v>
      </c>
      <c r="S16" s="40">
        <f>Q16-R16</f>
        <v>0</v>
      </c>
      <c r="T16" s="41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9.5" customHeight="1" x14ac:dyDescent="0.15">
      <c r="A17" s="42" t="s">
        <v>30</v>
      </c>
      <c r="B17" s="43"/>
      <c r="C17" s="44"/>
      <c r="D17" s="45"/>
      <c r="E17" s="46"/>
      <c r="F17" s="47"/>
      <c r="G17" s="48">
        <f>SUM(G16)</f>
        <v>0</v>
      </c>
      <c r="H17" s="46"/>
      <c r="I17" s="47"/>
      <c r="J17" s="48">
        <f>SUM(J16)</f>
        <v>0</v>
      </c>
      <c r="K17" s="46"/>
      <c r="L17" s="47"/>
      <c r="M17" s="48">
        <f>SUM(M16)</f>
        <v>0</v>
      </c>
      <c r="N17" s="46"/>
      <c r="O17" s="47"/>
      <c r="P17" s="48">
        <f t="shared" ref="P17:S17" si="0">SUM(P16)</f>
        <v>0</v>
      </c>
      <c r="Q17" s="48">
        <f t="shared" si="0"/>
        <v>0</v>
      </c>
      <c r="R17" s="48">
        <f t="shared" si="0"/>
        <v>0</v>
      </c>
      <c r="S17" s="48">
        <f t="shared" si="0"/>
        <v>0</v>
      </c>
      <c r="T17" s="49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2" customHeight="1" x14ac:dyDescent="0.15">
      <c r="A18" s="259"/>
      <c r="B18" s="260"/>
      <c r="C18" s="260"/>
      <c r="D18" s="50"/>
      <c r="E18" s="51"/>
      <c r="F18" s="52"/>
      <c r="G18" s="53"/>
      <c r="H18" s="51"/>
      <c r="I18" s="52"/>
      <c r="J18" s="53"/>
      <c r="K18" s="51"/>
      <c r="L18" s="52"/>
      <c r="M18" s="53"/>
      <c r="N18" s="51"/>
      <c r="O18" s="52"/>
      <c r="P18" s="53"/>
      <c r="Q18" s="53"/>
      <c r="R18" s="53"/>
      <c r="S18" s="53"/>
      <c r="T18" s="5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9.5" customHeight="1" x14ac:dyDescent="0.15">
      <c r="A19" s="55" t="s">
        <v>23</v>
      </c>
      <c r="B19" s="56" t="s">
        <v>31</v>
      </c>
      <c r="C19" s="57" t="s">
        <v>32</v>
      </c>
      <c r="D19" s="58"/>
      <c r="E19" s="59"/>
      <c r="F19" s="60"/>
      <c r="G19" s="61"/>
      <c r="H19" s="59"/>
      <c r="I19" s="60"/>
      <c r="J19" s="61"/>
      <c r="K19" s="59"/>
      <c r="L19" s="60"/>
      <c r="M19" s="61"/>
      <c r="N19" s="59"/>
      <c r="O19" s="60"/>
      <c r="P19" s="61"/>
      <c r="Q19" s="61"/>
      <c r="R19" s="61"/>
      <c r="S19" s="61"/>
      <c r="T19" s="62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38" ht="30" customHeight="1" x14ac:dyDescent="0.15">
      <c r="A20" s="63" t="s">
        <v>26</v>
      </c>
      <c r="B20" s="64" t="s">
        <v>27</v>
      </c>
      <c r="C20" s="63" t="s">
        <v>33</v>
      </c>
      <c r="D20" s="65"/>
      <c r="E20" s="66"/>
      <c r="F20" s="67"/>
      <c r="G20" s="68"/>
      <c r="H20" s="66"/>
      <c r="I20" s="67"/>
      <c r="J20" s="68"/>
      <c r="K20" s="66"/>
      <c r="L20" s="67"/>
      <c r="M20" s="68"/>
      <c r="N20" s="66"/>
      <c r="O20" s="67"/>
      <c r="P20" s="68"/>
      <c r="Q20" s="68"/>
      <c r="R20" s="68"/>
      <c r="S20" s="68"/>
      <c r="T20" s="69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</row>
    <row r="21" spans="1:38" ht="30" customHeight="1" thickBot="1" x14ac:dyDescent="0.2">
      <c r="A21" s="71" t="s">
        <v>34</v>
      </c>
      <c r="B21" s="72" t="s">
        <v>35</v>
      </c>
      <c r="C21" s="71" t="s">
        <v>36</v>
      </c>
      <c r="D21" s="73"/>
      <c r="E21" s="74"/>
      <c r="F21" s="75"/>
      <c r="G21" s="76">
        <f>SUM(G22:G37)</f>
        <v>0</v>
      </c>
      <c r="H21" s="74"/>
      <c r="I21" s="75"/>
      <c r="J21" s="76">
        <f>SUM(J22:J37)</f>
        <v>0</v>
      </c>
      <c r="K21" s="74"/>
      <c r="L21" s="75"/>
      <c r="M21" s="76">
        <f>SUM(M22:M37)</f>
        <v>208300</v>
      </c>
      <c r="N21" s="74"/>
      <c r="O21" s="75"/>
      <c r="P21" s="76">
        <f t="shared" ref="P21:S21" si="1">SUM(P22:P37)</f>
        <v>203757.15</v>
      </c>
      <c r="Q21" s="76">
        <f>M21</f>
        <v>208300</v>
      </c>
      <c r="R21" s="76">
        <f t="shared" si="1"/>
        <v>203757.15</v>
      </c>
      <c r="S21" s="76">
        <f t="shared" si="1"/>
        <v>4542.8499999999985</v>
      </c>
      <c r="T21" s="77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</row>
    <row r="22" spans="1:38" ht="30" customHeight="1" x14ac:dyDescent="0.15">
      <c r="A22" s="78" t="s">
        <v>37</v>
      </c>
      <c r="B22" s="79" t="s">
        <v>38</v>
      </c>
      <c r="C22" s="175" t="s">
        <v>156</v>
      </c>
      <c r="D22" s="81" t="s">
        <v>40</v>
      </c>
      <c r="E22" s="82"/>
      <c r="F22" s="83"/>
      <c r="G22" s="84">
        <f t="shared" ref="G22:G37" si="2">E22*F22</f>
        <v>0</v>
      </c>
      <c r="H22" s="82"/>
      <c r="I22" s="83"/>
      <c r="J22" s="84">
        <f t="shared" ref="J22:J37" si="3">H22*I22</f>
        <v>0</v>
      </c>
      <c r="K22" s="177">
        <v>1</v>
      </c>
      <c r="L22" s="178">
        <v>4900</v>
      </c>
      <c r="M22" s="84">
        <f t="shared" ref="M22:M37" si="4">K22*L22</f>
        <v>4900</v>
      </c>
      <c r="N22" s="177">
        <v>1</v>
      </c>
      <c r="O22" s="178">
        <v>4900</v>
      </c>
      <c r="P22" s="84">
        <f t="shared" ref="P22:P37" si="5">N22*O22</f>
        <v>4900</v>
      </c>
      <c r="Q22" s="84">
        <f>M22</f>
        <v>4900</v>
      </c>
      <c r="R22" s="84">
        <f>P22</f>
        <v>4900</v>
      </c>
      <c r="S22" s="84">
        <f>Q22-R22</f>
        <v>0</v>
      </c>
      <c r="T22" s="85"/>
      <c r="U22" s="4"/>
      <c r="V22" s="201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30" customHeight="1" x14ac:dyDescent="0.15">
      <c r="A23" s="78" t="s">
        <v>37</v>
      </c>
      <c r="B23" s="79" t="s">
        <v>41</v>
      </c>
      <c r="C23" s="176" t="s">
        <v>222</v>
      </c>
      <c r="D23" s="81" t="s">
        <v>40</v>
      </c>
      <c r="E23" s="82"/>
      <c r="F23" s="83"/>
      <c r="G23" s="84"/>
      <c r="H23" s="82"/>
      <c r="I23" s="83"/>
      <c r="J23" s="84"/>
      <c r="K23" s="179">
        <v>1</v>
      </c>
      <c r="L23" s="180">
        <v>5300</v>
      </c>
      <c r="M23" s="84">
        <f t="shared" si="4"/>
        <v>5300</v>
      </c>
      <c r="N23" s="179">
        <v>1</v>
      </c>
      <c r="O23" s="180">
        <v>5300</v>
      </c>
      <c r="P23" s="84">
        <f t="shared" si="5"/>
        <v>5300</v>
      </c>
      <c r="Q23" s="84">
        <f t="shared" ref="Q23:Q37" si="6">M23</f>
        <v>5300</v>
      </c>
      <c r="R23" s="84">
        <f t="shared" ref="R23:R37" si="7">P23</f>
        <v>5300</v>
      </c>
      <c r="S23" s="84">
        <f t="shared" ref="S23:S37" si="8">Q23-R23</f>
        <v>0</v>
      </c>
      <c r="T23" s="85"/>
      <c r="U23" s="4"/>
      <c r="V23" s="201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30" customHeight="1" x14ac:dyDescent="0.15">
      <c r="A24" s="78" t="s">
        <v>37</v>
      </c>
      <c r="B24" s="79" t="s">
        <v>42</v>
      </c>
      <c r="C24" s="176" t="s">
        <v>157</v>
      </c>
      <c r="D24" s="81" t="s">
        <v>40</v>
      </c>
      <c r="E24" s="82"/>
      <c r="F24" s="83"/>
      <c r="G24" s="84"/>
      <c r="H24" s="82"/>
      <c r="I24" s="83"/>
      <c r="J24" s="84"/>
      <c r="K24" s="179">
        <v>1</v>
      </c>
      <c r="L24" s="180">
        <v>5300</v>
      </c>
      <c r="M24" s="84">
        <f t="shared" si="4"/>
        <v>5300</v>
      </c>
      <c r="N24" s="179">
        <v>1</v>
      </c>
      <c r="O24" s="180">
        <v>5300</v>
      </c>
      <c r="P24" s="84">
        <f t="shared" si="5"/>
        <v>5300</v>
      </c>
      <c r="Q24" s="84">
        <f t="shared" si="6"/>
        <v>5300</v>
      </c>
      <c r="R24" s="84">
        <f t="shared" si="7"/>
        <v>5300</v>
      </c>
      <c r="S24" s="84">
        <f t="shared" si="8"/>
        <v>0</v>
      </c>
      <c r="T24" s="85"/>
      <c r="U24" s="4"/>
      <c r="V24" s="201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43.5" customHeight="1" x14ac:dyDescent="0.15">
      <c r="A25" s="78" t="s">
        <v>37</v>
      </c>
      <c r="B25" s="79" t="s">
        <v>144</v>
      </c>
      <c r="C25" s="176" t="s">
        <v>225</v>
      </c>
      <c r="D25" s="81" t="s">
        <v>40</v>
      </c>
      <c r="E25" s="82"/>
      <c r="F25" s="83"/>
      <c r="G25" s="84"/>
      <c r="H25" s="82"/>
      <c r="I25" s="83"/>
      <c r="J25" s="84"/>
      <c r="K25" s="179">
        <v>1</v>
      </c>
      <c r="L25" s="180">
        <v>4900</v>
      </c>
      <c r="M25" s="84">
        <f t="shared" si="4"/>
        <v>4900</v>
      </c>
      <c r="N25" s="179">
        <v>1</v>
      </c>
      <c r="O25" s="180">
        <v>4900</v>
      </c>
      <c r="P25" s="84">
        <f t="shared" si="5"/>
        <v>4900</v>
      </c>
      <c r="Q25" s="84">
        <f t="shared" si="6"/>
        <v>4900</v>
      </c>
      <c r="R25" s="84">
        <f t="shared" si="7"/>
        <v>4900</v>
      </c>
      <c r="S25" s="84">
        <f t="shared" si="8"/>
        <v>0</v>
      </c>
      <c r="T25" s="85"/>
      <c r="U25" s="4"/>
      <c r="V25" s="201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30" customHeight="1" x14ac:dyDescent="0.15">
      <c r="A26" s="78" t="s">
        <v>37</v>
      </c>
      <c r="B26" s="79" t="s">
        <v>145</v>
      </c>
      <c r="C26" s="176" t="s">
        <v>220</v>
      </c>
      <c r="D26" s="81" t="s">
        <v>40</v>
      </c>
      <c r="E26" s="82"/>
      <c r="F26" s="83"/>
      <c r="G26" s="84"/>
      <c r="H26" s="82"/>
      <c r="I26" s="83"/>
      <c r="J26" s="84"/>
      <c r="K26" s="179">
        <v>1</v>
      </c>
      <c r="L26" s="180">
        <v>4800</v>
      </c>
      <c r="M26" s="84">
        <f t="shared" si="4"/>
        <v>4800</v>
      </c>
      <c r="N26" s="179">
        <v>1</v>
      </c>
      <c r="O26" s="180">
        <v>4800</v>
      </c>
      <c r="P26" s="84">
        <f t="shared" si="5"/>
        <v>4800</v>
      </c>
      <c r="Q26" s="84">
        <f t="shared" si="6"/>
        <v>4800</v>
      </c>
      <c r="R26" s="84">
        <f t="shared" si="7"/>
        <v>4800</v>
      </c>
      <c r="S26" s="84">
        <f t="shared" si="8"/>
        <v>0</v>
      </c>
      <c r="T26" s="85"/>
      <c r="U26" s="4"/>
      <c r="V26" s="201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30" customHeight="1" x14ac:dyDescent="0.15">
      <c r="A27" s="78" t="s">
        <v>37</v>
      </c>
      <c r="B27" s="79" t="s">
        <v>146</v>
      </c>
      <c r="C27" s="176" t="s">
        <v>158</v>
      </c>
      <c r="D27" s="81" t="s">
        <v>40</v>
      </c>
      <c r="E27" s="82"/>
      <c r="F27" s="83"/>
      <c r="G27" s="84"/>
      <c r="H27" s="82"/>
      <c r="I27" s="83"/>
      <c r="J27" s="84"/>
      <c r="K27" s="179">
        <v>1</v>
      </c>
      <c r="L27" s="180">
        <v>4900</v>
      </c>
      <c r="M27" s="84">
        <f t="shared" si="4"/>
        <v>4900</v>
      </c>
      <c r="N27" s="179">
        <v>1</v>
      </c>
      <c r="O27" s="180">
        <v>4900</v>
      </c>
      <c r="P27" s="84">
        <f t="shared" si="5"/>
        <v>4900</v>
      </c>
      <c r="Q27" s="84">
        <f t="shared" si="6"/>
        <v>4900</v>
      </c>
      <c r="R27" s="84">
        <f t="shared" si="7"/>
        <v>4900</v>
      </c>
      <c r="S27" s="84">
        <f t="shared" si="8"/>
        <v>0</v>
      </c>
      <c r="T27" s="85"/>
      <c r="U27" s="4"/>
      <c r="V27" s="201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15">
      <c r="A28" s="78" t="s">
        <v>37</v>
      </c>
      <c r="B28" s="79" t="s">
        <v>147</v>
      </c>
      <c r="C28" s="176" t="s">
        <v>159</v>
      </c>
      <c r="D28" s="81" t="s">
        <v>40</v>
      </c>
      <c r="E28" s="82"/>
      <c r="F28" s="83"/>
      <c r="G28" s="84"/>
      <c r="H28" s="82"/>
      <c r="I28" s="83"/>
      <c r="J28" s="84"/>
      <c r="K28" s="179">
        <v>1</v>
      </c>
      <c r="L28" s="180">
        <v>5500</v>
      </c>
      <c r="M28" s="84">
        <f t="shared" si="4"/>
        <v>5500</v>
      </c>
      <c r="N28" s="179">
        <v>1</v>
      </c>
      <c r="O28" s="180">
        <v>5500</v>
      </c>
      <c r="P28" s="84">
        <f t="shared" si="5"/>
        <v>5500</v>
      </c>
      <c r="Q28" s="84">
        <f t="shared" si="6"/>
        <v>5500</v>
      </c>
      <c r="R28" s="84">
        <f t="shared" si="7"/>
        <v>5500</v>
      </c>
      <c r="S28" s="84">
        <f t="shared" si="8"/>
        <v>0</v>
      </c>
      <c r="T28" s="85"/>
      <c r="U28" s="4"/>
      <c r="V28" s="201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">
      <c r="A29" s="78" t="s">
        <v>37</v>
      </c>
      <c r="B29" s="79" t="s">
        <v>148</v>
      </c>
      <c r="C29" s="176" t="s">
        <v>160</v>
      </c>
      <c r="D29" s="81" t="s">
        <v>40</v>
      </c>
      <c r="E29" s="82"/>
      <c r="F29" s="83"/>
      <c r="G29" s="84"/>
      <c r="H29" s="82"/>
      <c r="I29" s="83"/>
      <c r="J29" s="84"/>
      <c r="K29" s="179">
        <v>1</v>
      </c>
      <c r="L29" s="180">
        <v>5500</v>
      </c>
      <c r="M29" s="84">
        <f t="shared" si="4"/>
        <v>5500</v>
      </c>
      <c r="N29" s="179">
        <v>1</v>
      </c>
      <c r="O29" s="180">
        <v>5500</v>
      </c>
      <c r="P29" s="84">
        <f t="shared" si="5"/>
        <v>5500</v>
      </c>
      <c r="Q29" s="84">
        <f t="shared" si="6"/>
        <v>5500</v>
      </c>
      <c r="R29" s="84">
        <f t="shared" si="7"/>
        <v>5500</v>
      </c>
      <c r="S29" s="84">
        <f t="shared" si="8"/>
        <v>0</v>
      </c>
      <c r="T29" s="85"/>
      <c r="U29" s="4"/>
      <c r="V29" s="201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15">
      <c r="A30" s="78" t="s">
        <v>37</v>
      </c>
      <c r="B30" s="79" t="s">
        <v>149</v>
      </c>
      <c r="C30" s="175" t="s">
        <v>156</v>
      </c>
      <c r="D30" s="81" t="s">
        <v>40</v>
      </c>
      <c r="E30" s="82"/>
      <c r="F30" s="83"/>
      <c r="G30" s="84"/>
      <c r="H30" s="82"/>
      <c r="I30" s="83"/>
      <c r="J30" s="84"/>
      <c r="K30" s="179">
        <v>4</v>
      </c>
      <c r="L30" s="180">
        <v>5000</v>
      </c>
      <c r="M30" s="84">
        <f t="shared" si="4"/>
        <v>20000</v>
      </c>
      <c r="N30" s="179">
        <v>4</v>
      </c>
      <c r="O30" s="180">
        <v>5000</v>
      </c>
      <c r="P30" s="84">
        <f t="shared" si="5"/>
        <v>20000</v>
      </c>
      <c r="Q30" s="84">
        <f t="shared" si="6"/>
        <v>20000</v>
      </c>
      <c r="R30" s="84">
        <f t="shared" si="7"/>
        <v>20000</v>
      </c>
      <c r="S30" s="84">
        <f t="shared" si="8"/>
        <v>0</v>
      </c>
      <c r="T30" s="8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x14ac:dyDescent="0.15">
      <c r="A31" s="78" t="s">
        <v>37</v>
      </c>
      <c r="B31" s="79" t="s">
        <v>150</v>
      </c>
      <c r="C31" s="176" t="s">
        <v>222</v>
      </c>
      <c r="D31" s="81" t="s">
        <v>40</v>
      </c>
      <c r="E31" s="82"/>
      <c r="F31" s="83"/>
      <c r="G31" s="84"/>
      <c r="H31" s="82"/>
      <c r="I31" s="83"/>
      <c r="J31" s="84"/>
      <c r="K31" s="179">
        <v>4</v>
      </c>
      <c r="L31" s="180">
        <v>5300</v>
      </c>
      <c r="M31" s="84">
        <f t="shared" si="4"/>
        <v>21200</v>
      </c>
      <c r="N31" s="179">
        <v>4</v>
      </c>
      <c r="O31" s="180">
        <v>5300</v>
      </c>
      <c r="P31" s="84">
        <f t="shared" si="5"/>
        <v>21200</v>
      </c>
      <c r="Q31" s="84">
        <f t="shared" si="6"/>
        <v>21200</v>
      </c>
      <c r="R31" s="84">
        <f t="shared" si="7"/>
        <v>21200</v>
      </c>
      <c r="S31" s="84">
        <f t="shared" si="8"/>
        <v>0</v>
      </c>
      <c r="T31" s="8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x14ac:dyDescent="0.15">
      <c r="A32" s="78" t="s">
        <v>37</v>
      </c>
      <c r="B32" s="79" t="s">
        <v>151</v>
      </c>
      <c r="C32" s="176" t="s">
        <v>157</v>
      </c>
      <c r="D32" s="81" t="s">
        <v>40</v>
      </c>
      <c r="E32" s="82"/>
      <c r="F32" s="83"/>
      <c r="G32" s="84"/>
      <c r="H32" s="82"/>
      <c r="I32" s="83"/>
      <c r="J32" s="84"/>
      <c r="K32" s="179">
        <v>4</v>
      </c>
      <c r="L32" s="180">
        <v>5300</v>
      </c>
      <c r="M32" s="84">
        <f t="shared" si="4"/>
        <v>21200</v>
      </c>
      <c r="N32" s="82">
        <v>4</v>
      </c>
      <c r="O32" s="83">
        <f>16657.15/4</f>
        <v>4164.2875000000004</v>
      </c>
      <c r="P32" s="84">
        <f t="shared" si="5"/>
        <v>16657.150000000001</v>
      </c>
      <c r="Q32" s="84">
        <f t="shared" si="6"/>
        <v>21200</v>
      </c>
      <c r="R32" s="84">
        <f t="shared" si="7"/>
        <v>16657.150000000001</v>
      </c>
      <c r="S32" s="84">
        <f t="shared" si="8"/>
        <v>4542.8499999999985</v>
      </c>
      <c r="T32" s="85"/>
      <c r="U32" s="4"/>
      <c r="V32" s="211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41.5" customHeight="1" x14ac:dyDescent="0.15">
      <c r="A33" s="78" t="s">
        <v>37</v>
      </c>
      <c r="B33" s="79" t="s">
        <v>152</v>
      </c>
      <c r="C33" s="176" t="s">
        <v>225</v>
      </c>
      <c r="D33" s="81" t="s">
        <v>40</v>
      </c>
      <c r="E33" s="82"/>
      <c r="F33" s="83"/>
      <c r="G33" s="84">
        <f t="shared" si="2"/>
        <v>0</v>
      </c>
      <c r="H33" s="82"/>
      <c r="I33" s="83"/>
      <c r="J33" s="84">
        <f t="shared" si="3"/>
        <v>0</v>
      </c>
      <c r="K33" s="179">
        <v>4</v>
      </c>
      <c r="L33" s="180">
        <v>5000</v>
      </c>
      <c r="M33" s="84">
        <f t="shared" si="4"/>
        <v>20000</v>
      </c>
      <c r="N33" s="179">
        <v>4</v>
      </c>
      <c r="O33" s="180">
        <v>5000</v>
      </c>
      <c r="P33" s="84">
        <f t="shared" si="5"/>
        <v>20000</v>
      </c>
      <c r="Q33" s="84">
        <f t="shared" si="6"/>
        <v>20000</v>
      </c>
      <c r="R33" s="84">
        <f t="shared" si="7"/>
        <v>20000</v>
      </c>
      <c r="S33" s="84">
        <f t="shared" si="8"/>
        <v>0</v>
      </c>
      <c r="T33" s="8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x14ac:dyDescent="0.15">
      <c r="A34" s="78" t="s">
        <v>37</v>
      </c>
      <c r="B34" s="79" t="s">
        <v>153</v>
      </c>
      <c r="C34" s="176" t="s">
        <v>220</v>
      </c>
      <c r="D34" s="81" t="s">
        <v>40</v>
      </c>
      <c r="E34" s="92"/>
      <c r="F34" s="174"/>
      <c r="G34" s="94"/>
      <c r="H34" s="92"/>
      <c r="I34" s="174"/>
      <c r="J34" s="94"/>
      <c r="K34" s="179">
        <v>4</v>
      </c>
      <c r="L34" s="180">
        <v>5000</v>
      </c>
      <c r="M34" s="191">
        <f t="shared" si="4"/>
        <v>20000</v>
      </c>
      <c r="N34" s="179">
        <v>4</v>
      </c>
      <c r="O34" s="180">
        <v>5000</v>
      </c>
      <c r="P34" s="197">
        <f t="shared" si="5"/>
        <v>20000</v>
      </c>
      <c r="Q34" s="84">
        <f t="shared" si="6"/>
        <v>20000</v>
      </c>
      <c r="R34" s="84">
        <f t="shared" si="7"/>
        <v>20000</v>
      </c>
      <c r="S34" s="192">
        <f t="shared" si="8"/>
        <v>0</v>
      </c>
      <c r="T34" s="9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 x14ac:dyDescent="0.15">
      <c r="A35" s="78" t="s">
        <v>37</v>
      </c>
      <c r="B35" s="79" t="s">
        <v>154</v>
      </c>
      <c r="C35" s="176" t="s">
        <v>158</v>
      </c>
      <c r="D35" s="81" t="s">
        <v>40</v>
      </c>
      <c r="E35" s="92"/>
      <c r="F35" s="174"/>
      <c r="G35" s="94"/>
      <c r="H35" s="92"/>
      <c r="I35" s="174"/>
      <c r="J35" s="94"/>
      <c r="K35" s="179">
        <v>4</v>
      </c>
      <c r="L35" s="180">
        <v>5000</v>
      </c>
      <c r="M35" s="191">
        <f t="shared" si="4"/>
        <v>20000</v>
      </c>
      <c r="N35" s="179">
        <v>4</v>
      </c>
      <c r="O35" s="180">
        <v>5000</v>
      </c>
      <c r="P35" s="197">
        <f t="shared" si="5"/>
        <v>20000</v>
      </c>
      <c r="Q35" s="84">
        <f t="shared" si="6"/>
        <v>20000</v>
      </c>
      <c r="R35" s="84">
        <f t="shared" si="7"/>
        <v>20000</v>
      </c>
      <c r="S35" s="192">
        <f t="shared" si="8"/>
        <v>0</v>
      </c>
      <c r="T35" s="9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30" customHeight="1" x14ac:dyDescent="0.15">
      <c r="A36" s="78" t="s">
        <v>37</v>
      </c>
      <c r="B36" s="79" t="s">
        <v>155</v>
      </c>
      <c r="C36" s="176" t="s">
        <v>159</v>
      </c>
      <c r="D36" s="81" t="s">
        <v>40</v>
      </c>
      <c r="E36" s="92"/>
      <c r="F36" s="174"/>
      <c r="G36" s="94"/>
      <c r="H36" s="92"/>
      <c r="I36" s="174"/>
      <c r="J36" s="94"/>
      <c r="K36" s="179">
        <v>4</v>
      </c>
      <c r="L36" s="180">
        <v>5600</v>
      </c>
      <c r="M36" s="191">
        <f t="shared" si="4"/>
        <v>22400</v>
      </c>
      <c r="N36" s="179">
        <v>4</v>
      </c>
      <c r="O36" s="180">
        <v>5600</v>
      </c>
      <c r="P36" s="197">
        <f t="shared" si="5"/>
        <v>22400</v>
      </c>
      <c r="Q36" s="84">
        <f t="shared" si="6"/>
        <v>22400</v>
      </c>
      <c r="R36" s="84">
        <f t="shared" si="7"/>
        <v>22400</v>
      </c>
      <c r="S36" s="192">
        <f t="shared" si="8"/>
        <v>0</v>
      </c>
      <c r="T36" s="9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30" customHeight="1" thickBot="1" x14ac:dyDescent="0.2">
      <c r="A37" s="78" t="s">
        <v>37</v>
      </c>
      <c r="B37" s="79" t="s">
        <v>153</v>
      </c>
      <c r="C37" s="176" t="s">
        <v>160</v>
      </c>
      <c r="D37" s="91" t="s">
        <v>40</v>
      </c>
      <c r="E37" s="92"/>
      <c r="F37" s="93"/>
      <c r="G37" s="94">
        <f t="shared" si="2"/>
        <v>0</v>
      </c>
      <c r="H37" s="92"/>
      <c r="I37" s="93"/>
      <c r="J37" s="94">
        <f t="shared" si="3"/>
        <v>0</v>
      </c>
      <c r="K37" s="179">
        <v>4</v>
      </c>
      <c r="L37" s="180">
        <v>5600</v>
      </c>
      <c r="M37" s="94">
        <f t="shared" si="4"/>
        <v>22400</v>
      </c>
      <c r="N37" s="179">
        <v>4</v>
      </c>
      <c r="O37" s="180">
        <v>5600</v>
      </c>
      <c r="P37" s="84">
        <f t="shared" si="5"/>
        <v>22400</v>
      </c>
      <c r="Q37" s="84">
        <f t="shared" si="6"/>
        <v>22400</v>
      </c>
      <c r="R37" s="84">
        <f t="shared" si="7"/>
        <v>22400</v>
      </c>
      <c r="S37" s="84">
        <f t="shared" si="8"/>
        <v>0</v>
      </c>
      <c r="T37" s="9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 thickBot="1" x14ac:dyDescent="0.2">
      <c r="A38" s="71" t="s">
        <v>34</v>
      </c>
      <c r="B38" s="72" t="s">
        <v>43</v>
      </c>
      <c r="C38" s="71" t="s">
        <v>44</v>
      </c>
      <c r="D38" s="73"/>
      <c r="E38" s="74"/>
      <c r="F38" s="75"/>
      <c r="G38" s="76"/>
      <c r="H38" s="74"/>
      <c r="I38" s="75"/>
      <c r="J38" s="76"/>
      <c r="K38" s="74"/>
      <c r="L38" s="75"/>
      <c r="M38" s="76">
        <f>SUM(M39:M41)</f>
        <v>0</v>
      </c>
      <c r="N38" s="74"/>
      <c r="O38" s="75"/>
      <c r="P38" s="76">
        <f t="shared" ref="P38:S38" si="9">SUM(P39:P41)</f>
        <v>0</v>
      </c>
      <c r="Q38" s="76">
        <f t="shared" si="9"/>
        <v>0</v>
      </c>
      <c r="R38" s="76">
        <f t="shared" si="9"/>
        <v>0</v>
      </c>
      <c r="S38" s="76">
        <f t="shared" si="9"/>
        <v>0</v>
      </c>
      <c r="T38" s="7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15">
      <c r="A39" s="78" t="s">
        <v>37</v>
      </c>
      <c r="B39" s="79" t="s">
        <v>45</v>
      </c>
      <c r="C39" s="80" t="s">
        <v>39</v>
      </c>
      <c r="D39" s="81"/>
      <c r="E39" s="261" t="s">
        <v>46</v>
      </c>
      <c r="F39" s="260"/>
      <c r="G39" s="262"/>
      <c r="H39" s="261" t="s">
        <v>46</v>
      </c>
      <c r="I39" s="260"/>
      <c r="J39" s="262"/>
      <c r="K39" s="82"/>
      <c r="L39" s="83"/>
      <c r="M39" s="84">
        <f t="shared" ref="M39:M41" si="10">K39*L39</f>
        <v>0</v>
      </c>
      <c r="N39" s="82"/>
      <c r="O39" s="83"/>
      <c r="P39" s="84">
        <f t="shared" ref="P39:P41" si="11">N39*O39</f>
        <v>0</v>
      </c>
      <c r="Q39" s="84">
        <f t="shared" ref="Q39:Q41" si="12">G39+M39</f>
        <v>0</v>
      </c>
      <c r="R39" s="84">
        <f t="shared" ref="R39:R41" si="13">J39+P39</f>
        <v>0</v>
      </c>
      <c r="S39" s="84">
        <f t="shared" ref="S39:S41" si="14">Q39-R39</f>
        <v>0</v>
      </c>
      <c r="T39" s="8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15">
      <c r="A40" s="86" t="s">
        <v>37</v>
      </c>
      <c r="B40" s="87" t="s">
        <v>47</v>
      </c>
      <c r="C40" s="80" t="s">
        <v>39</v>
      </c>
      <c r="D40" s="81"/>
      <c r="E40" s="263"/>
      <c r="F40" s="260"/>
      <c r="G40" s="262"/>
      <c r="H40" s="263"/>
      <c r="I40" s="260"/>
      <c r="J40" s="262"/>
      <c r="K40" s="82"/>
      <c r="L40" s="83"/>
      <c r="M40" s="84">
        <f t="shared" si="10"/>
        <v>0</v>
      </c>
      <c r="N40" s="82"/>
      <c r="O40" s="83"/>
      <c r="P40" s="84">
        <f t="shared" si="11"/>
        <v>0</v>
      </c>
      <c r="Q40" s="84">
        <f t="shared" si="12"/>
        <v>0</v>
      </c>
      <c r="R40" s="84">
        <f t="shared" si="13"/>
        <v>0</v>
      </c>
      <c r="S40" s="84">
        <f t="shared" si="14"/>
        <v>0</v>
      </c>
      <c r="T40" s="85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15">
      <c r="A41" s="88" t="s">
        <v>37</v>
      </c>
      <c r="B41" s="89" t="s">
        <v>48</v>
      </c>
      <c r="C41" s="90" t="s">
        <v>39</v>
      </c>
      <c r="D41" s="91"/>
      <c r="E41" s="263"/>
      <c r="F41" s="260"/>
      <c r="G41" s="262"/>
      <c r="H41" s="263"/>
      <c r="I41" s="260"/>
      <c r="J41" s="262"/>
      <c r="K41" s="92"/>
      <c r="L41" s="93"/>
      <c r="M41" s="94">
        <f t="shared" si="10"/>
        <v>0</v>
      </c>
      <c r="N41" s="92"/>
      <c r="O41" s="93"/>
      <c r="P41" s="94">
        <f t="shared" si="11"/>
        <v>0</v>
      </c>
      <c r="Q41" s="94">
        <f t="shared" si="12"/>
        <v>0</v>
      </c>
      <c r="R41" s="94">
        <f t="shared" si="13"/>
        <v>0</v>
      </c>
      <c r="S41" s="94">
        <f t="shared" si="14"/>
        <v>0</v>
      </c>
      <c r="T41" s="95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15">
      <c r="A42" s="71" t="s">
        <v>34</v>
      </c>
      <c r="B42" s="72" t="s">
        <v>49</v>
      </c>
      <c r="C42" s="71" t="s">
        <v>50</v>
      </c>
      <c r="D42" s="73"/>
      <c r="E42" s="74"/>
      <c r="F42" s="75"/>
      <c r="G42" s="76"/>
      <c r="H42" s="74"/>
      <c r="I42" s="75"/>
      <c r="J42" s="76"/>
      <c r="K42" s="74"/>
      <c r="L42" s="75"/>
      <c r="M42" s="76">
        <f>SUM(M43:M45)</f>
        <v>0</v>
      </c>
      <c r="N42" s="74"/>
      <c r="O42" s="75"/>
      <c r="P42" s="76">
        <f t="shared" ref="P42:S42" si="15">SUM(P43:P45)</f>
        <v>0</v>
      </c>
      <c r="Q42" s="76">
        <f t="shared" si="15"/>
        <v>0</v>
      </c>
      <c r="R42" s="76">
        <f t="shared" si="15"/>
        <v>0</v>
      </c>
      <c r="S42" s="76">
        <f t="shared" si="15"/>
        <v>0</v>
      </c>
      <c r="T42" s="7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15">
      <c r="A43" s="78" t="s">
        <v>37</v>
      </c>
      <c r="B43" s="79" t="s">
        <v>51</v>
      </c>
      <c r="C43" s="80" t="s">
        <v>39</v>
      </c>
      <c r="D43" s="81"/>
      <c r="E43" s="261" t="s">
        <v>46</v>
      </c>
      <c r="F43" s="260"/>
      <c r="G43" s="262"/>
      <c r="H43" s="261" t="s">
        <v>46</v>
      </c>
      <c r="I43" s="260"/>
      <c r="J43" s="262"/>
      <c r="K43" s="82"/>
      <c r="L43" s="83"/>
      <c r="M43" s="84">
        <f t="shared" ref="M43:M45" si="16">K43*L43</f>
        <v>0</v>
      </c>
      <c r="N43" s="82"/>
      <c r="O43" s="83"/>
      <c r="P43" s="84">
        <f t="shared" ref="P43:P45" si="17">N43*O43</f>
        <v>0</v>
      </c>
      <c r="Q43" s="84">
        <f t="shared" ref="Q43:Q45" si="18">G43+M43</f>
        <v>0</v>
      </c>
      <c r="R43" s="84">
        <f t="shared" ref="R43:R45" si="19">J43+P43</f>
        <v>0</v>
      </c>
      <c r="S43" s="84">
        <f t="shared" ref="S43:S45" si="20">Q43-R43</f>
        <v>0</v>
      </c>
      <c r="T43" s="85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15">
      <c r="A44" s="86" t="s">
        <v>37</v>
      </c>
      <c r="B44" s="87" t="s">
        <v>52</v>
      </c>
      <c r="C44" s="80" t="s">
        <v>39</v>
      </c>
      <c r="D44" s="81"/>
      <c r="E44" s="263"/>
      <c r="F44" s="260"/>
      <c r="G44" s="262"/>
      <c r="H44" s="263"/>
      <c r="I44" s="260"/>
      <c r="J44" s="262"/>
      <c r="K44" s="82"/>
      <c r="L44" s="83"/>
      <c r="M44" s="84">
        <f t="shared" si="16"/>
        <v>0</v>
      </c>
      <c r="N44" s="82"/>
      <c r="O44" s="83"/>
      <c r="P44" s="84">
        <f t="shared" si="17"/>
        <v>0</v>
      </c>
      <c r="Q44" s="84">
        <f t="shared" si="18"/>
        <v>0</v>
      </c>
      <c r="R44" s="84">
        <f t="shared" si="19"/>
        <v>0</v>
      </c>
      <c r="S44" s="84">
        <f t="shared" si="20"/>
        <v>0</v>
      </c>
      <c r="T44" s="85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15">
      <c r="A45" s="88" t="s">
        <v>37</v>
      </c>
      <c r="B45" s="89" t="s">
        <v>53</v>
      </c>
      <c r="C45" s="90" t="s">
        <v>39</v>
      </c>
      <c r="D45" s="91"/>
      <c r="E45" s="264"/>
      <c r="F45" s="265"/>
      <c r="G45" s="266"/>
      <c r="H45" s="264"/>
      <c r="I45" s="265"/>
      <c r="J45" s="266"/>
      <c r="K45" s="92"/>
      <c r="L45" s="93"/>
      <c r="M45" s="94">
        <f t="shared" si="16"/>
        <v>0</v>
      </c>
      <c r="N45" s="92"/>
      <c r="O45" s="93"/>
      <c r="P45" s="94">
        <f t="shared" si="17"/>
        <v>0</v>
      </c>
      <c r="Q45" s="84">
        <f t="shared" si="18"/>
        <v>0</v>
      </c>
      <c r="R45" s="84">
        <f t="shared" si="19"/>
        <v>0</v>
      </c>
      <c r="S45" s="84">
        <f t="shared" si="20"/>
        <v>0</v>
      </c>
      <c r="T45" s="95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 thickBot="1" x14ac:dyDescent="0.2">
      <c r="A46" s="96" t="s">
        <v>54</v>
      </c>
      <c r="B46" s="97"/>
      <c r="C46" s="98"/>
      <c r="D46" s="99"/>
      <c r="E46" s="100"/>
      <c r="F46" s="101"/>
      <c r="G46" s="102">
        <f>G21+G38+G42</f>
        <v>0</v>
      </c>
      <c r="H46" s="100"/>
      <c r="I46" s="101"/>
      <c r="J46" s="102">
        <f>J21+J38+J42</f>
        <v>0</v>
      </c>
      <c r="K46" s="100"/>
      <c r="L46" s="101"/>
      <c r="M46" s="102">
        <f>M21+M38+M42</f>
        <v>208300</v>
      </c>
      <c r="N46" s="100"/>
      <c r="O46" s="101"/>
      <c r="P46" s="102">
        <f t="shared" ref="P46:S46" si="21">P21+P38+P42</f>
        <v>203757.15</v>
      </c>
      <c r="Q46" s="102">
        <f t="shared" si="21"/>
        <v>208300</v>
      </c>
      <c r="R46" s="102">
        <f t="shared" si="21"/>
        <v>203757.15</v>
      </c>
      <c r="S46" s="102">
        <f t="shared" si="21"/>
        <v>4542.8499999999985</v>
      </c>
      <c r="T46" s="10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thickBot="1" x14ac:dyDescent="0.2">
      <c r="A47" s="71" t="s">
        <v>26</v>
      </c>
      <c r="B47" s="72" t="s">
        <v>55</v>
      </c>
      <c r="C47" s="71" t="s">
        <v>56</v>
      </c>
      <c r="D47" s="73"/>
      <c r="E47" s="74"/>
      <c r="F47" s="75"/>
      <c r="G47" s="104"/>
      <c r="H47" s="74"/>
      <c r="I47" s="75"/>
      <c r="J47" s="104"/>
      <c r="K47" s="74"/>
      <c r="L47" s="75"/>
      <c r="M47" s="104"/>
      <c r="N47" s="193"/>
      <c r="O47" s="194"/>
      <c r="P47" s="231"/>
      <c r="Q47" s="231"/>
      <c r="R47" s="231"/>
      <c r="S47" s="231"/>
      <c r="T47" s="232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30" customHeight="1" thickBot="1" x14ac:dyDescent="0.2">
      <c r="A48" s="78" t="s">
        <v>37</v>
      </c>
      <c r="B48" s="105" t="s">
        <v>57</v>
      </c>
      <c r="C48" s="175" t="s">
        <v>156</v>
      </c>
      <c r="D48" s="81" t="s">
        <v>40</v>
      </c>
      <c r="E48" s="82"/>
      <c r="F48" s="106">
        <v>0.22</v>
      </c>
      <c r="G48" s="84">
        <f t="shared" ref="G48:G63" si="22">E48*F48</f>
        <v>0</v>
      </c>
      <c r="H48" s="82"/>
      <c r="I48" s="106">
        <v>0.22</v>
      </c>
      <c r="J48" s="84">
        <f t="shared" ref="J48:J63" si="23">H48*I48</f>
        <v>0</v>
      </c>
      <c r="K48" s="82">
        <v>1</v>
      </c>
      <c r="L48" s="183">
        <v>1078</v>
      </c>
      <c r="M48" s="191">
        <f>K48*L48</f>
        <v>1078</v>
      </c>
      <c r="N48" s="235">
        <v>1</v>
      </c>
      <c r="O48" s="236">
        <v>1078</v>
      </c>
      <c r="P48" s="237">
        <f>N48*O48</f>
        <v>1078</v>
      </c>
      <c r="Q48" s="238">
        <f>M48</f>
        <v>1078</v>
      </c>
      <c r="R48" s="238">
        <f>P48</f>
        <v>1078</v>
      </c>
      <c r="S48" s="238">
        <f t="shared" ref="S48:S63" si="24">Q48-R48</f>
        <v>0</v>
      </c>
      <c r="T48" s="239"/>
      <c r="U48" s="4"/>
      <c r="V48" s="201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thickBot="1" x14ac:dyDescent="0.2">
      <c r="A49" s="78" t="s">
        <v>37</v>
      </c>
      <c r="B49" s="105" t="s">
        <v>58</v>
      </c>
      <c r="C49" s="176" t="s">
        <v>222</v>
      </c>
      <c r="D49" s="81" t="s">
        <v>40</v>
      </c>
      <c r="E49" s="82"/>
      <c r="F49" s="106"/>
      <c r="G49" s="84"/>
      <c r="H49" s="82"/>
      <c r="I49" s="106"/>
      <c r="J49" s="84"/>
      <c r="K49" s="82">
        <v>1</v>
      </c>
      <c r="L49" s="183">
        <v>1166</v>
      </c>
      <c r="M49" s="191">
        <f t="shared" ref="M49:M63" si="25">K49*L49</f>
        <v>1166</v>
      </c>
      <c r="N49" s="240">
        <v>1</v>
      </c>
      <c r="O49" s="183">
        <v>1166</v>
      </c>
      <c r="P49" s="192">
        <f t="shared" ref="P49:P63" si="26">N49*O49</f>
        <v>1166</v>
      </c>
      <c r="Q49" s="84">
        <f t="shared" ref="Q49:Q63" si="27">M49</f>
        <v>1166</v>
      </c>
      <c r="R49" s="84">
        <f t="shared" ref="R49:R63" si="28">P49</f>
        <v>1166</v>
      </c>
      <c r="S49" s="84">
        <f t="shared" si="24"/>
        <v>0</v>
      </c>
      <c r="T49" s="241"/>
      <c r="U49" s="4"/>
      <c r="V49" s="201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thickBot="1" x14ac:dyDescent="0.2">
      <c r="A50" s="78" t="s">
        <v>37</v>
      </c>
      <c r="B50" s="105" t="s">
        <v>161</v>
      </c>
      <c r="C50" s="176" t="s">
        <v>157</v>
      </c>
      <c r="D50" s="81" t="s">
        <v>40</v>
      </c>
      <c r="E50" s="82"/>
      <c r="F50" s="106"/>
      <c r="G50" s="84"/>
      <c r="H50" s="82"/>
      <c r="I50" s="106"/>
      <c r="J50" s="84"/>
      <c r="K50" s="82">
        <v>1</v>
      </c>
      <c r="L50" s="183">
        <v>1166</v>
      </c>
      <c r="M50" s="191">
        <f t="shared" si="25"/>
        <v>1166</v>
      </c>
      <c r="N50" s="240">
        <v>1</v>
      </c>
      <c r="O50" s="183">
        <v>1166</v>
      </c>
      <c r="P50" s="192">
        <f t="shared" si="26"/>
        <v>1166</v>
      </c>
      <c r="Q50" s="84">
        <f t="shared" si="27"/>
        <v>1166</v>
      </c>
      <c r="R50" s="84">
        <f t="shared" si="28"/>
        <v>1166</v>
      </c>
      <c r="S50" s="84">
        <f t="shared" si="24"/>
        <v>0</v>
      </c>
      <c r="T50" s="241"/>
      <c r="U50" s="4"/>
      <c r="V50" s="201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8" customHeight="1" thickBot="1" x14ac:dyDescent="0.2">
      <c r="A51" s="78" t="s">
        <v>37</v>
      </c>
      <c r="B51" s="105" t="s">
        <v>162</v>
      </c>
      <c r="C51" s="176" t="s">
        <v>225</v>
      </c>
      <c r="D51" s="81" t="s">
        <v>40</v>
      </c>
      <c r="E51" s="82"/>
      <c r="F51" s="106"/>
      <c r="G51" s="84"/>
      <c r="H51" s="82"/>
      <c r="I51" s="106"/>
      <c r="J51" s="84"/>
      <c r="K51" s="82">
        <v>1</v>
      </c>
      <c r="L51" s="183">
        <v>1078</v>
      </c>
      <c r="M51" s="191">
        <f t="shared" si="25"/>
        <v>1078</v>
      </c>
      <c r="N51" s="240">
        <v>1</v>
      </c>
      <c r="O51" s="183">
        <v>1078</v>
      </c>
      <c r="P51" s="192">
        <f t="shared" si="26"/>
        <v>1078</v>
      </c>
      <c r="Q51" s="84">
        <f t="shared" si="27"/>
        <v>1078</v>
      </c>
      <c r="R51" s="84">
        <f t="shared" si="28"/>
        <v>1078</v>
      </c>
      <c r="S51" s="84">
        <f t="shared" si="24"/>
        <v>0</v>
      </c>
      <c r="T51" s="241"/>
      <c r="U51" s="4"/>
      <c r="V51" s="201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thickBot="1" x14ac:dyDescent="0.2">
      <c r="A52" s="78" t="s">
        <v>37</v>
      </c>
      <c r="B52" s="105" t="s">
        <v>163</v>
      </c>
      <c r="C52" s="176" t="s">
        <v>220</v>
      </c>
      <c r="D52" s="81" t="s">
        <v>40</v>
      </c>
      <c r="E52" s="82"/>
      <c r="F52" s="106"/>
      <c r="G52" s="84"/>
      <c r="H52" s="82"/>
      <c r="I52" s="106"/>
      <c r="J52" s="84"/>
      <c r="K52" s="82">
        <v>1</v>
      </c>
      <c r="L52" s="183">
        <v>1056</v>
      </c>
      <c r="M52" s="191">
        <f t="shared" si="25"/>
        <v>1056</v>
      </c>
      <c r="N52" s="240">
        <v>1</v>
      </c>
      <c r="O52" s="183">
        <v>403.68</v>
      </c>
      <c r="P52" s="192">
        <f t="shared" si="26"/>
        <v>403.68</v>
      </c>
      <c r="Q52" s="84">
        <f t="shared" si="27"/>
        <v>1056</v>
      </c>
      <c r="R52" s="84">
        <f t="shared" si="28"/>
        <v>403.68</v>
      </c>
      <c r="S52" s="84">
        <f t="shared" si="24"/>
        <v>652.31999999999994</v>
      </c>
      <c r="T52" s="241"/>
      <c r="U52" s="4"/>
      <c r="V52" s="201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thickBot="1" x14ac:dyDescent="0.2">
      <c r="A53" s="78" t="s">
        <v>37</v>
      </c>
      <c r="B53" s="105" t="s">
        <v>164</v>
      </c>
      <c r="C53" s="176" t="s">
        <v>158</v>
      </c>
      <c r="D53" s="81" t="s">
        <v>40</v>
      </c>
      <c r="E53" s="82"/>
      <c r="F53" s="106"/>
      <c r="G53" s="84"/>
      <c r="H53" s="82"/>
      <c r="I53" s="106"/>
      <c r="J53" s="84"/>
      <c r="K53" s="82">
        <v>1</v>
      </c>
      <c r="L53" s="183">
        <v>1078</v>
      </c>
      <c r="M53" s="191">
        <f t="shared" si="25"/>
        <v>1078</v>
      </c>
      <c r="N53" s="240">
        <v>1</v>
      </c>
      <c r="O53" s="183">
        <v>1078</v>
      </c>
      <c r="P53" s="192">
        <f t="shared" si="26"/>
        <v>1078</v>
      </c>
      <c r="Q53" s="84">
        <f t="shared" si="27"/>
        <v>1078</v>
      </c>
      <c r="R53" s="84">
        <f t="shared" si="28"/>
        <v>1078</v>
      </c>
      <c r="S53" s="84">
        <f t="shared" si="24"/>
        <v>0</v>
      </c>
      <c r="T53" s="241"/>
      <c r="U53" s="4"/>
      <c r="V53" s="201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thickBot="1" x14ac:dyDescent="0.2">
      <c r="A54" s="78" t="s">
        <v>37</v>
      </c>
      <c r="B54" s="105" t="s">
        <v>165</v>
      </c>
      <c r="C54" s="176" t="s">
        <v>159</v>
      </c>
      <c r="D54" s="81" t="s">
        <v>40</v>
      </c>
      <c r="E54" s="82"/>
      <c r="F54" s="106"/>
      <c r="G54" s="84"/>
      <c r="H54" s="82"/>
      <c r="I54" s="106"/>
      <c r="J54" s="84"/>
      <c r="K54" s="82">
        <v>1</v>
      </c>
      <c r="L54" s="183">
        <v>1210</v>
      </c>
      <c r="M54" s="191">
        <f t="shared" si="25"/>
        <v>1210</v>
      </c>
      <c r="N54" s="240">
        <v>1</v>
      </c>
      <c r="O54" s="183">
        <v>1210</v>
      </c>
      <c r="P54" s="192">
        <f t="shared" si="26"/>
        <v>1210</v>
      </c>
      <c r="Q54" s="84">
        <f t="shared" si="27"/>
        <v>1210</v>
      </c>
      <c r="R54" s="84">
        <f t="shared" si="28"/>
        <v>1210</v>
      </c>
      <c r="S54" s="84">
        <f t="shared" si="24"/>
        <v>0</v>
      </c>
      <c r="T54" s="241"/>
      <c r="U54" s="4"/>
      <c r="V54" s="20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thickBot="1" x14ac:dyDescent="0.2">
      <c r="A55" s="78" t="s">
        <v>37</v>
      </c>
      <c r="B55" s="105" t="s">
        <v>166</v>
      </c>
      <c r="C55" s="176" t="s">
        <v>160</v>
      </c>
      <c r="D55" s="81" t="s">
        <v>40</v>
      </c>
      <c r="E55" s="82"/>
      <c r="F55" s="106"/>
      <c r="G55" s="84"/>
      <c r="H55" s="82"/>
      <c r="I55" s="106"/>
      <c r="J55" s="84"/>
      <c r="K55" s="82">
        <v>1</v>
      </c>
      <c r="L55" s="183">
        <v>1210</v>
      </c>
      <c r="M55" s="191">
        <f t="shared" si="25"/>
        <v>1210</v>
      </c>
      <c r="N55" s="240">
        <v>1</v>
      </c>
      <c r="O55" s="183">
        <v>1210</v>
      </c>
      <c r="P55" s="192">
        <f t="shared" si="26"/>
        <v>1210</v>
      </c>
      <c r="Q55" s="84">
        <f t="shared" si="27"/>
        <v>1210</v>
      </c>
      <c r="R55" s="84">
        <f t="shared" si="28"/>
        <v>1210</v>
      </c>
      <c r="S55" s="84">
        <f t="shared" si="24"/>
        <v>0</v>
      </c>
      <c r="T55" s="241"/>
      <c r="U55" s="4"/>
      <c r="V55" s="201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thickBot="1" x14ac:dyDescent="0.2">
      <c r="A56" s="78" t="s">
        <v>37</v>
      </c>
      <c r="B56" s="105" t="s">
        <v>167</v>
      </c>
      <c r="C56" s="175" t="s">
        <v>156</v>
      </c>
      <c r="D56" s="81" t="s">
        <v>40</v>
      </c>
      <c r="E56" s="82"/>
      <c r="F56" s="106"/>
      <c r="G56" s="84"/>
      <c r="H56" s="82"/>
      <c r="I56" s="106"/>
      <c r="J56" s="84"/>
      <c r="K56" s="82">
        <v>4</v>
      </c>
      <c r="L56" s="183">
        <v>1100</v>
      </c>
      <c r="M56" s="191">
        <f t="shared" si="25"/>
        <v>4400</v>
      </c>
      <c r="N56" s="250">
        <v>4</v>
      </c>
      <c r="O56" s="251">
        <v>1100</v>
      </c>
      <c r="P56" s="192">
        <f t="shared" si="26"/>
        <v>4400</v>
      </c>
      <c r="Q56" s="84">
        <f t="shared" si="27"/>
        <v>4400</v>
      </c>
      <c r="R56" s="84">
        <f t="shared" si="28"/>
        <v>4400</v>
      </c>
      <c r="S56" s="84">
        <f t="shared" si="24"/>
        <v>0</v>
      </c>
      <c r="T56" s="241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thickBot="1" x14ac:dyDescent="0.2">
      <c r="A57" s="78" t="s">
        <v>37</v>
      </c>
      <c r="B57" s="105" t="s">
        <v>168</v>
      </c>
      <c r="C57" s="176" t="s">
        <v>222</v>
      </c>
      <c r="D57" s="81" t="s">
        <v>40</v>
      </c>
      <c r="E57" s="82"/>
      <c r="F57" s="106"/>
      <c r="G57" s="84"/>
      <c r="H57" s="82"/>
      <c r="I57" s="106"/>
      <c r="J57" s="84"/>
      <c r="K57" s="82">
        <v>4</v>
      </c>
      <c r="L57" s="183">
        <v>1166</v>
      </c>
      <c r="M57" s="191">
        <f t="shared" si="25"/>
        <v>4664</v>
      </c>
      <c r="N57" s="250">
        <v>4</v>
      </c>
      <c r="O57" s="251">
        <v>1166</v>
      </c>
      <c r="P57" s="192">
        <f t="shared" si="26"/>
        <v>4664</v>
      </c>
      <c r="Q57" s="84">
        <f t="shared" si="27"/>
        <v>4664</v>
      </c>
      <c r="R57" s="84">
        <f t="shared" si="28"/>
        <v>4664</v>
      </c>
      <c r="S57" s="84">
        <f t="shared" si="24"/>
        <v>0</v>
      </c>
      <c r="T57" s="241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2">
      <c r="A58" s="78" t="s">
        <v>37</v>
      </c>
      <c r="B58" s="105" t="s">
        <v>169</v>
      </c>
      <c r="C58" s="176" t="s">
        <v>157</v>
      </c>
      <c r="D58" s="81" t="s">
        <v>40</v>
      </c>
      <c r="E58" s="82"/>
      <c r="F58" s="106"/>
      <c r="G58" s="84"/>
      <c r="H58" s="82"/>
      <c r="I58" s="106"/>
      <c r="J58" s="84"/>
      <c r="K58" s="82">
        <v>4</v>
      </c>
      <c r="L58" s="183">
        <v>1166</v>
      </c>
      <c r="M58" s="191">
        <f t="shared" si="25"/>
        <v>4664</v>
      </c>
      <c r="N58" s="242">
        <v>4</v>
      </c>
      <c r="O58" s="230">
        <f>3664.57/4</f>
        <v>916.14250000000004</v>
      </c>
      <c r="P58" s="192">
        <f t="shared" si="26"/>
        <v>3664.57</v>
      </c>
      <c r="Q58" s="84">
        <f t="shared" si="27"/>
        <v>4664</v>
      </c>
      <c r="R58" s="84">
        <f t="shared" si="28"/>
        <v>3664.57</v>
      </c>
      <c r="S58" s="84">
        <f t="shared" si="24"/>
        <v>999.42999999999984</v>
      </c>
      <c r="T58" s="241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42.5" customHeight="1" thickBot="1" x14ac:dyDescent="0.2">
      <c r="A59" s="78" t="s">
        <v>37</v>
      </c>
      <c r="B59" s="105" t="s">
        <v>170</v>
      </c>
      <c r="C59" s="176" t="s">
        <v>225</v>
      </c>
      <c r="D59" s="81" t="s">
        <v>40</v>
      </c>
      <c r="E59" s="82"/>
      <c r="F59" s="106"/>
      <c r="G59" s="84"/>
      <c r="H59" s="82"/>
      <c r="I59" s="106"/>
      <c r="J59" s="84"/>
      <c r="K59" s="82">
        <v>4</v>
      </c>
      <c r="L59" s="183">
        <v>1100</v>
      </c>
      <c r="M59" s="191">
        <f t="shared" si="25"/>
        <v>4400</v>
      </c>
      <c r="N59" s="250">
        <v>4</v>
      </c>
      <c r="O59" s="251">
        <v>1100</v>
      </c>
      <c r="P59" s="192">
        <f t="shared" si="26"/>
        <v>4400</v>
      </c>
      <c r="Q59" s="84">
        <f t="shared" si="27"/>
        <v>4400</v>
      </c>
      <c r="R59" s="84">
        <f t="shared" si="28"/>
        <v>4400</v>
      </c>
      <c r="S59" s="84">
        <f t="shared" si="24"/>
        <v>0</v>
      </c>
      <c r="T59" s="241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thickBot="1" x14ac:dyDescent="0.2">
      <c r="A60" s="78" t="s">
        <v>37</v>
      </c>
      <c r="B60" s="105" t="s">
        <v>171</v>
      </c>
      <c r="C60" s="176" t="s">
        <v>220</v>
      </c>
      <c r="D60" s="81" t="s">
        <v>40</v>
      </c>
      <c r="E60" s="82"/>
      <c r="F60" s="106"/>
      <c r="G60" s="84"/>
      <c r="H60" s="82"/>
      <c r="I60" s="106"/>
      <c r="J60" s="84"/>
      <c r="K60" s="82">
        <v>4</v>
      </c>
      <c r="L60" s="183">
        <v>1100</v>
      </c>
      <c r="M60" s="191">
        <f t="shared" si="25"/>
        <v>4400</v>
      </c>
      <c r="N60" s="240">
        <v>4</v>
      </c>
      <c r="O60" s="183">
        <v>420.5</v>
      </c>
      <c r="P60" s="192">
        <f t="shared" si="26"/>
        <v>1682</v>
      </c>
      <c r="Q60" s="84">
        <f t="shared" si="27"/>
        <v>4400</v>
      </c>
      <c r="R60" s="84">
        <f t="shared" si="28"/>
        <v>1682</v>
      </c>
      <c r="S60" s="84">
        <f t="shared" si="24"/>
        <v>2718</v>
      </c>
      <c r="T60" s="241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 x14ac:dyDescent="0.2">
      <c r="A61" s="78" t="s">
        <v>37</v>
      </c>
      <c r="B61" s="105" t="s">
        <v>172</v>
      </c>
      <c r="C61" s="176" t="s">
        <v>158</v>
      </c>
      <c r="D61" s="81" t="s">
        <v>40</v>
      </c>
      <c r="E61" s="82"/>
      <c r="F61" s="106"/>
      <c r="G61" s="84"/>
      <c r="H61" s="82"/>
      <c r="I61" s="106"/>
      <c r="J61" s="84"/>
      <c r="K61" s="82">
        <v>4</v>
      </c>
      <c r="L61" s="183">
        <v>1100</v>
      </c>
      <c r="M61" s="191">
        <f t="shared" si="25"/>
        <v>4400</v>
      </c>
      <c r="N61" s="240">
        <v>4</v>
      </c>
      <c r="O61" s="183">
        <v>1100</v>
      </c>
      <c r="P61" s="192">
        <f t="shared" si="26"/>
        <v>4400</v>
      </c>
      <c r="Q61" s="84">
        <f t="shared" si="27"/>
        <v>4400</v>
      </c>
      <c r="R61" s="84">
        <f t="shared" si="28"/>
        <v>4400</v>
      </c>
      <c r="S61" s="84">
        <f t="shared" si="24"/>
        <v>0</v>
      </c>
      <c r="T61" s="24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3.5" customHeight="1" thickBot="1" x14ac:dyDescent="0.2">
      <c r="A62" s="78" t="s">
        <v>37</v>
      </c>
      <c r="B62" s="105" t="s">
        <v>173</v>
      </c>
      <c r="C62" s="176" t="s">
        <v>159</v>
      </c>
      <c r="D62" s="81" t="s">
        <v>40</v>
      </c>
      <c r="E62" s="82"/>
      <c r="F62" s="106"/>
      <c r="G62" s="84"/>
      <c r="H62" s="82"/>
      <c r="I62" s="106"/>
      <c r="J62" s="84"/>
      <c r="K62" s="82">
        <v>4</v>
      </c>
      <c r="L62" s="183">
        <v>1232</v>
      </c>
      <c r="M62" s="191">
        <f t="shared" si="25"/>
        <v>4928</v>
      </c>
      <c r="N62" s="240">
        <v>4</v>
      </c>
      <c r="O62" s="183">
        <v>1232</v>
      </c>
      <c r="P62" s="192">
        <f t="shared" si="26"/>
        <v>4928</v>
      </c>
      <c r="Q62" s="84">
        <f t="shared" si="27"/>
        <v>4928</v>
      </c>
      <c r="R62" s="84">
        <f t="shared" si="28"/>
        <v>4928</v>
      </c>
      <c r="S62" s="84">
        <f t="shared" si="24"/>
        <v>0</v>
      </c>
      <c r="T62" s="241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4.5" customHeight="1" thickBot="1" x14ac:dyDescent="0.2">
      <c r="A63" s="86" t="s">
        <v>37</v>
      </c>
      <c r="B63" s="105" t="s">
        <v>174</v>
      </c>
      <c r="C63" s="176" t="s">
        <v>160</v>
      </c>
      <c r="D63" s="81" t="s">
        <v>40</v>
      </c>
      <c r="E63" s="82"/>
      <c r="F63" s="106">
        <v>0.22</v>
      </c>
      <c r="G63" s="84">
        <f t="shared" si="22"/>
        <v>0</v>
      </c>
      <c r="H63" s="82"/>
      <c r="I63" s="106">
        <v>0.22</v>
      </c>
      <c r="J63" s="84">
        <f t="shared" si="23"/>
        <v>0</v>
      </c>
      <c r="K63" s="82">
        <v>4</v>
      </c>
      <c r="L63" s="183">
        <v>1232</v>
      </c>
      <c r="M63" s="191">
        <f t="shared" si="25"/>
        <v>4928</v>
      </c>
      <c r="N63" s="243">
        <v>4</v>
      </c>
      <c r="O63" s="244">
        <v>1232</v>
      </c>
      <c r="P63" s="245">
        <f t="shared" si="26"/>
        <v>4928</v>
      </c>
      <c r="Q63" s="246">
        <f t="shared" si="27"/>
        <v>4928</v>
      </c>
      <c r="R63" s="246">
        <f t="shared" si="28"/>
        <v>4928</v>
      </c>
      <c r="S63" s="246">
        <f t="shared" si="24"/>
        <v>0</v>
      </c>
      <c r="T63" s="247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thickBot="1" x14ac:dyDescent="0.2">
      <c r="A64" s="96" t="s">
        <v>59</v>
      </c>
      <c r="B64" s="97"/>
      <c r="C64" s="98"/>
      <c r="D64" s="99"/>
      <c r="E64" s="100"/>
      <c r="F64" s="101"/>
      <c r="G64" s="102">
        <f>SUM(G48:G63)</f>
        <v>0</v>
      </c>
      <c r="H64" s="100"/>
      <c r="I64" s="101"/>
      <c r="J64" s="102">
        <f>SUM(J48:J63)</f>
        <v>0</v>
      </c>
      <c r="K64" s="100"/>
      <c r="L64" s="101"/>
      <c r="M64" s="102">
        <f>SUM(M48:M63)</f>
        <v>45826</v>
      </c>
      <c r="N64" s="195"/>
      <c r="O64" s="196"/>
      <c r="P64" s="233">
        <f t="shared" ref="P64:S64" si="29">SUM(P48:P63)</f>
        <v>41456.25</v>
      </c>
      <c r="Q64" s="233">
        <f t="shared" si="29"/>
        <v>45826</v>
      </c>
      <c r="R64" s="233">
        <f t="shared" si="29"/>
        <v>41456.25</v>
      </c>
      <c r="S64" s="233">
        <f t="shared" si="29"/>
        <v>4369.75</v>
      </c>
      <c r="T64" s="234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30" customHeight="1" thickBot="1" x14ac:dyDescent="0.2">
      <c r="A65" s="71" t="s">
        <v>26</v>
      </c>
      <c r="B65" s="72" t="s">
        <v>60</v>
      </c>
      <c r="C65" s="71" t="s">
        <v>61</v>
      </c>
      <c r="D65" s="73"/>
      <c r="E65" s="74"/>
      <c r="F65" s="75"/>
      <c r="G65" s="104"/>
      <c r="H65" s="74"/>
      <c r="I65" s="75"/>
      <c r="J65" s="104"/>
      <c r="K65" s="74"/>
      <c r="L65" s="75"/>
      <c r="M65" s="104"/>
      <c r="N65" s="74"/>
      <c r="O65" s="75"/>
      <c r="P65" s="104"/>
      <c r="Q65" s="104"/>
      <c r="R65" s="104"/>
      <c r="S65" s="104"/>
      <c r="T65" s="77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ht="30" customHeight="1" x14ac:dyDescent="0.15">
      <c r="A66" s="78" t="s">
        <v>37</v>
      </c>
      <c r="B66" s="105" t="s">
        <v>62</v>
      </c>
      <c r="C66" s="184" t="s">
        <v>175</v>
      </c>
      <c r="D66" s="81" t="s">
        <v>40</v>
      </c>
      <c r="E66" s="82"/>
      <c r="F66" s="83"/>
      <c r="G66" s="84">
        <f t="shared" ref="G66:G68" si="30">E66*F66</f>
        <v>0</v>
      </c>
      <c r="H66" s="82"/>
      <c r="I66" s="83"/>
      <c r="J66" s="84">
        <f t="shared" ref="J66:J68" si="31">H66*I66</f>
        <v>0</v>
      </c>
      <c r="K66" s="82">
        <v>5</v>
      </c>
      <c r="L66" s="83">
        <v>100000</v>
      </c>
      <c r="M66" s="84">
        <f t="shared" ref="M66:M68" si="32">K66*L66</f>
        <v>500000</v>
      </c>
      <c r="N66" s="82">
        <v>5</v>
      </c>
      <c r="O66" s="83">
        <v>100000</v>
      </c>
      <c r="P66" s="84">
        <f t="shared" ref="P66:P68" si="33">N66*O66</f>
        <v>500000</v>
      </c>
      <c r="Q66" s="84">
        <f t="shared" ref="Q66:Q68" si="34">G66+M66</f>
        <v>500000</v>
      </c>
      <c r="R66" s="84">
        <f>P66</f>
        <v>500000</v>
      </c>
      <c r="S66" s="84">
        <f t="shared" ref="S66:S68" si="35">Q66-R66</f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41" customHeight="1" x14ac:dyDescent="0.15">
      <c r="A67" s="86" t="s">
        <v>37</v>
      </c>
      <c r="B67" s="87" t="s">
        <v>63</v>
      </c>
      <c r="C67" s="107" t="s">
        <v>226</v>
      </c>
      <c r="D67" s="81" t="s">
        <v>40</v>
      </c>
      <c r="E67" s="82"/>
      <c r="F67" s="83"/>
      <c r="G67" s="84">
        <f t="shared" si="30"/>
        <v>0</v>
      </c>
      <c r="H67" s="82"/>
      <c r="I67" s="83"/>
      <c r="J67" s="84">
        <f t="shared" si="31"/>
        <v>0</v>
      </c>
      <c r="K67" s="82"/>
      <c r="L67" s="83"/>
      <c r="M67" s="84">
        <f t="shared" si="32"/>
        <v>0</v>
      </c>
      <c r="N67" s="82"/>
      <c r="O67" s="83"/>
      <c r="P67" s="84">
        <f t="shared" si="33"/>
        <v>0</v>
      </c>
      <c r="Q67" s="84">
        <f t="shared" si="34"/>
        <v>0</v>
      </c>
      <c r="R67" s="84">
        <f t="shared" ref="R67:R68" si="36">J67+P67</f>
        <v>0</v>
      </c>
      <c r="S67" s="84">
        <f t="shared" si="35"/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9" customHeight="1" x14ac:dyDescent="0.15">
      <c r="A68" s="88" t="s">
        <v>37</v>
      </c>
      <c r="B68" s="89" t="s">
        <v>64</v>
      </c>
      <c r="C68" s="107" t="s">
        <v>226</v>
      </c>
      <c r="D68" s="91" t="s">
        <v>40</v>
      </c>
      <c r="E68" s="92"/>
      <c r="F68" s="93"/>
      <c r="G68" s="94">
        <f t="shared" si="30"/>
        <v>0</v>
      </c>
      <c r="H68" s="92"/>
      <c r="I68" s="93"/>
      <c r="J68" s="94">
        <f t="shared" si="31"/>
        <v>0</v>
      </c>
      <c r="K68" s="92"/>
      <c r="L68" s="93"/>
      <c r="M68" s="94">
        <f t="shared" si="32"/>
        <v>0</v>
      </c>
      <c r="N68" s="92"/>
      <c r="O68" s="93"/>
      <c r="P68" s="94">
        <f t="shared" si="33"/>
        <v>0</v>
      </c>
      <c r="Q68" s="84">
        <f t="shared" si="34"/>
        <v>0</v>
      </c>
      <c r="R68" s="84">
        <f t="shared" si="36"/>
        <v>0</v>
      </c>
      <c r="S68" s="84">
        <f t="shared" si="35"/>
        <v>0</v>
      </c>
      <c r="T68" s="9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15">
      <c r="A69" s="96" t="s">
        <v>65</v>
      </c>
      <c r="B69" s="97"/>
      <c r="C69" s="98"/>
      <c r="D69" s="99"/>
      <c r="E69" s="100"/>
      <c r="F69" s="101"/>
      <c r="G69" s="102">
        <f>SUM(G66:G68)</f>
        <v>0</v>
      </c>
      <c r="H69" s="100"/>
      <c r="I69" s="101"/>
      <c r="J69" s="102">
        <f>SUM(J66:J68)</f>
        <v>0</v>
      </c>
      <c r="K69" s="100"/>
      <c r="L69" s="101"/>
      <c r="M69" s="102">
        <f>SUM(M66:M68)</f>
        <v>500000</v>
      </c>
      <c r="N69" s="100"/>
      <c r="O69" s="101"/>
      <c r="P69" s="102">
        <f t="shared" ref="P69:S69" si="37">SUM(P66:P68)</f>
        <v>500000</v>
      </c>
      <c r="Q69" s="102">
        <f t="shared" si="37"/>
        <v>500000</v>
      </c>
      <c r="R69" s="102">
        <f t="shared" si="37"/>
        <v>500000</v>
      </c>
      <c r="S69" s="102">
        <f t="shared" si="37"/>
        <v>0</v>
      </c>
      <c r="T69" s="10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36" customHeight="1" x14ac:dyDescent="0.15">
      <c r="A70" s="71" t="s">
        <v>26</v>
      </c>
      <c r="B70" s="72" t="s">
        <v>66</v>
      </c>
      <c r="C70" s="108" t="s">
        <v>67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30" customHeight="1" x14ac:dyDescent="0.15">
      <c r="A71" s="78" t="s">
        <v>37</v>
      </c>
      <c r="B71" s="105" t="s">
        <v>68</v>
      </c>
      <c r="C71" s="107" t="s">
        <v>69</v>
      </c>
      <c r="D71" s="81" t="s">
        <v>40</v>
      </c>
      <c r="E71" s="82"/>
      <c r="F71" s="83"/>
      <c r="G71" s="84">
        <f t="shared" ref="G71:G74" si="38">E71*F71</f>
        <v>0</v>
      </c>
      <c r="H71" s="82"/>
      <c r="I71" s="83"/>
      <c r="J71" s="84">
        <f t="shared" ref="J71:J74" si="39">H71*I71</f>
        <v>0</v>
      </c>
      <c r="K71" s="181">
        <v>5</v>
      </c>
      <c r="L71" s="182">
        <f>13*24.7837</f>
        <v>322.18810000000002</v>
      </c>
      <c r="M71" s="84">
        <f t="shared" ref="M71:M74" si="40">K71*L71</f>
        <v>1610.9405000000002</v>
      </c>
      <c r="N71" s="82">
        <v>5</v>
      </c>
      <c r="O71" s="83">
        <v>287.49</v>
      </c>
      <c r="P71" s="84">
        <f t="shared" ref="P71:P74" si="41">N71*O71</f>
        <v>1437.45</v>
      </c>
      <c r="Q71" s="84">
        <f t="shared" ref="Q71:Q74" si="42">G71+M71</f>
        <v>1610.9405000000002</v>
      </c>
      <c r="R71" s="84">
        <f>P71</f>
        <v>1437.45</v>
      </c>
      <c r="S71" s="84">
        <f t="shared" ref="S71:S74" si="43">Q71-R71</f>
        <v>173.49050000000011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15">
      <c r="A72" s="86" t="s">
        <v>37</v>
      </c>
      <c r="B72" s="89" t="s">
        <v>70</v>
      </c>
      <c r="C72" s="107" t="s">
        <v>71</v>
      </c>
      <c r="D72" s="81" t="s">
        <v>40</v>
      </c>
      <c r="E72" s="82"/>
      <c r="F72" s="83"/>
      <c r="G72" s="84">
        <f t="shared" si="38"/>
        <v>0</v>
      </c>
      <c r="H72" s="82"/>
      <c r="I72" s="83"/>
      <c r="J72" s="84">
        <f t="shared" si="39"/>
        <v>0</v>
      </c>
      <c r="K72" s="185">
        <v>5</v>
      </c>
      <c r="L72" s="186">
        <f>2800*3.0595</f>
        <v>8566.6</v>
      </c>
      <c r="M72" s="84">
        <f t="shared" si="40"/>
        <v>42833</v>
      </c>
      <c r="N72" s="82">
        <v>5</v>
      </c>
      <c r="O72" s="205">
        <v>9756.15</v>
      </c>
      <c r="P72" s="84">
        <f t="shared" si="41"/>
        <v>48780.75</v>
      </c>
      <c r="Q72" s="84">
        <f t="shared" si="42"/>
        <v>42833</v>
      </c>
      <c r="R72" s="84">
        <f t="shared" ref="R72:R74" si="44">P72</f>
        <v>48780.75</v>
      </c>
      <c r="S72" s="84">
        <f t="shared" si="43"/>
        <v>-5947.75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15">
      <c r="A73" s="86" t="s">
        <v>37</v>
      </c>
      <c r="B73" s="87" t="s">
        <v>72</v>
      </c>
      <c r="C73" s="187" t="s">
        <v>176</v>
      </c>
      <c r="D73" s="81" t="s">
        <v>40</v>
      </c>
      <c r="E73" s="82"/>
      <c r="F73" s="83"/>
      <c r="G73" s="84">
        <f t="shared" si="38"/>
        <v>0</v>
      </c>
      <c r="H73" s="82"/>
      <c r="I73" s="83"/>
      <c r="J73" s="84">
        <f t="shared" si="39"/>
        <v>0</v>
      </c>
      <c r="K73" s="181">
        <v>5</v>
      </c>
      <c r="L73" s="182">
        <v>902.88</v>
      </c>
      <c r="M73" s="84">
        <f t="shared" si="40"/>
        <v>4514.3999999999996</v>
      </c>
      <c r="N73" s="82">
        <v>5</v>
      </c>
      <c r="O73" s="205">
        <v>1113.5519999999999</v>
      </c>
      <c r="P73" s="84">
        <f t="shared" si="41"/>
        <v>5567.7599999999993</v>
      </c>
      <c r="Q73" s="84">
        <f t="shared" si="42"/>
        <v>4514.3999999999996</v>
      </c>
      <c r="R73" s="84">
        <f t="shared" si="44"/>
        <v>5567.7599999999993</v>
      </c>
      <c r="S73" s="84">
        <f t="shared" si="43"/>
        <v>-1053.3599999999997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54" customHeight="1" x14ac:dyDescent="0.15">
      <c r="A74" s="88" t="s">
        <v>37</v>
      </c>
      <c r="B74" s="87" t="s">
        <v>73</v>
      </c>
      <c r="C74" s="109" t="s">
        <v>74</v>
      </c>
      <c r="D74" s="91" t="s">
        <v>40</v>
      </c>
      <c r="E74" s="92"/>
      <c r="F74" s="93"/>
      <c r="G74" s="94">
        <f t="shared" si="38"/>
        <v>0</v>
      </c>
      <c r="H74" s="92"/>
      <c r="I74" s="93"/>
      <c r="J74" s="94">
        <f t="shared" si="39"/>
        <v>0</v>
      </c>
      <c r="K74" s="92"/>
      <c r="L74" s="93"/>
      <c r="M74" s="94">
        <f t="shared" si="40"/>
        <v>0</v>
      </c>
      <c r="N74" s="92"/>
      <c r="O74" s="93"/>
      <c r="P74" s="94">
        <f t="shared" si="41"/>
        <v>0</v>
      </c>
      <c r="Q74" s="84">
        <f t="shared" si="42"/>
        <v>0</v>
      </c>
      <c r="R74" s="84">
        <f t="shared" si="44"/>
        <v>0</v>
      </c>
      <c r="S74" s="84">
        <f t="shared" si="43"/>
        <v>0</v>
      </c>
      <c r="T74" s="9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15">
      <c r="A75" s="110" t="s">
        <v>75</v>
      </c>
      <c r="B75" s="97"/>
      <c r="C75" s="98"/>
      <c r="D75" s="99"/>
      <c r="E75" s="100"/>
      <c r="F75" s="101"/>
      <c r="G75" s="102">
        <f>SUM(G71:G74)</f>
        <v>0</v>
      </c>
      <c r="H75" s="100"/>
      <c r="I75" s="101"/>
      <c r="J75" s="102">
        <f>SUM(J71:J74)</f>
        <v>0</v>
      </c>
      <c r="K75" s="100"/>
      <c r="L75" s="101"/>
      <c r="M75" s="102">
        <f>SUM(M71:M74)</f>
        <v>48958.340499999998</v>
      </c>
      <c r="N75" s="100"/>
      <c r="O75" s="101"/>
      <c r="P75" s="102">
        <f t="shared" ref="P75:S75" si="45">SUM(P71:P74)</f>
        <v>55785.96</v>
      </c>
      <c r="Q75" s="102">
        <f t="shared" si="45"/>
        <v>48958.340499999998</v>
      </c>
      <c r="R75" s="102">
        <f>SUM(R71:R74)</f>
        <v>55785.96</v>
      </c>
      <c r="S75" s="102">
        <f t="shared" si="45"/>
        <v>-6827.6194999999998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x14ac:dyDescent="0.15">
      <c r="A76" s="71" t="s">
        <v>26</v>
      </c>
      <c r="B76" s="72" t="s">
        <v>76</v>
      </c>
      <c r="C76" s="71" t="s">
        <v>77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39" customHeight="1" x14ac:dyDescent="0.15">
      <c r="A77" s="78" t="s">
        <v>37</v>
      </c>
      <c r="B77" s="105" t="s">
        <v>78</v>
      </c>
      <c r="C77" s="111" t="s">
        <v>79</v>
      </c>
      <c r="D77" s="81" t="s">
        <v>40</v>
      </c>
      <c r="E77" s="82"/>
      <c r="F77" s="83"/>
      <c r="G77" s="84">
        <f t="shared" ref="G77:G79" si="46">E77*F77</f>
        <v>0</v>
      </c>
      <c r="H77" s="82"/>
      <c r="I77" s="83"/>
      <c r="J77" s="84">
        <f t="shared" ref="J77:J79" si="47">H77*I77</f>
        <v>0</v>
      </c>
      <c r="K77" s="82"/>
      <c r="L77" s="83"/>
      <c r="M77" s="84">
        <f t="shared" ref="M77:M79" si="48">K77*L77</f>
        <v>0</v>
      </c>
      <c r="N77" s="82"/>
      <c r="O77" s="83"/>
      <c r="P77" s="84">
        <f t="shared" ref="P77:P79" si="49">N77*O77</f>
        <v>0</v>
      </c>
      <c r="Q77" s="84">
        <f t="shared" ref="Q77:Q79" si="50">G77+M77</f>
        <v>0</v>
      </c>
      <c r="R77" s="84">
        <f t="shared" ref="R77:R79" si="51">J77+P77</f>
        <v>0</v>
      </c>
      <c r="S77" s="84">
        <f t="shared" ref="S77:S79" si="52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40" customHeight="1" x14ac:dyDescent="0.15">
      <c r="A78" s="86" t="s">
        <v>37</v>
      </c>
      <c r="B78" s="87" t="s">
        <v>80</v>
      </c>
      <c r="C78" s="111" t="s">
        <v>81</v>
      </c>
      <c r="D78" s="81" t="s">
        <v>40</v>
      </c>
      <c r="E78" s="82"/>
      <c r="F78" s="83"/>
      <c r="G78" s="84">
        <f t="shared" si="46"/>
        <v>0</v>
      </c>
      <c r="H78" s="82"/>
      <c r="I78" s="83"/>
      <c r="J78" s="84">
        <f t="shared" si="47"/>
        <v>0</v>
      </c>
      <c r="K78" s="82"/>
      <c r="L78" s="83"/>
      <c r="M78" s="84">
        <f t="shared" si="48"/>
        <v>0</v>
      </c>
      <c r="N78" s="82"/>
      <c r="O78" s="83"/>
      <c r="P78" s="84">
        <f t="shared" si="49"/>
        <v>0</v>
      </c>
      <c r="Q78" s="84">
        <f t="shared" si="50"/>
        <v>0</v>
      </c>
      <c r="R78" s="84">
        <f t="shared" si="51"/>
        <v>0</v>
      </c>
      <c r="S78" s="84">
        <f t="shared" si="52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40" customHeight="1" x14ac:dyDescent="0.15">
      <c r="A79" s="88" t="s">
        <v>37</v>
      </c>
      <c r="B79" s="89" t="s">
        <v>82</v>
      </c>
      <c r="C79" s="112" t="s">
        <v>83</v>
      </c>
      <c r="D79" s="91" t="s">
        <v>40</v>
      </c>
      <c r="E79" s="92"/>
      <c r="F79" s="93"/>
      <c r="G79" s="94">
        <f t="shared" si="46"/>
        <v>0</v>
      </c>
      <c r="H79" s="92"/>
      <c r="I79" s="93"/>
      <c r="J79" s="94">
        <f t="shared" si="47"/>
        <v>0</v>
      </c>
      <c r="K79" s="92"/>
      <c r="L79" s="93"/>
      <c r="M79" s="94">
        <f t="shared" si="48"/>
        <v>0</v>
      </c>
      <c r="N79" s="92"/>
      <c r="O79" s="93"/>
      <c r="P79" s="94">
        <f t="shared" si="49"/>
        <v>0</v>
      </c>
      <c r="Q79" s="84">
        <f t="shared" si="50"/>
        <v>0</v>
      </c>
      <c r="R79" s="84">
        <f t="shared" si="51"/>
        <v>0</v>
      </c>
      <c r="S79" s="84">
        <f t="shared" si="52"/>
        <v>0</v>
      </c>
      <c r="T79" s="9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 x14ac:dyDescent="0.2">
      <c r="A80" s="96" t="s">
        <v>84</v>
      </c>
      <c r="B80" s="97"/>
      <c r="C80" s="98"/>
      <c r="D80" s="99"/>
      <c r="E80" s="100"/>
      <c r="F80" s="101"/>
      <c r="G80" s="102">
        <f>SUM(G77:G79)</f>
        <v>0</v>
      </c>
      <c r="H80" s="100"/>
      <c r="I80" s="101"/>
      <c r="J80" s="102">
        <f>SUM(J77:J79)</f>
        <v>0</v>
      </c>
      <c r="K80" s="100"/>
      <c r="L80" s="101"/>
      <c r="M80" s="102">
        <f>SUM(M77:M79)</f>
        <v>0</v>
      </c>
      <c r="N80" s="100"/>
      <c r="O80" s="101"/>
      <c r="P80" s="102">
        <f t="shared" ref="P80:S80" si="53">SUM(P77:P79)</f>
        <v>0</v>
      </c>
      <c r="Q80" s="102">
        <f t="shared" si="53"/>
        <v>0</v>
      </c>
      <c r="R80" s="102">
        <f t="shared" si="53"/>
        <v>0</v>
      </c>
      <c r="S80" s="102">
        <f t="shared" si="53"/>
        <v>0</v>
      </c>
      <c r="T80" s="103"/>
      <c r="U80" s="7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7"/>
      <c r="AH80" s="7"/>
      <c r="AI80" s="7"/>
      <c r="AJ80" s="7"/>
      <c r="AK80" s="7"/>
      <c r="AL80" s="7"/>
    </row>
    <row r="81" spans="1:38" ht="30" customHeight="1" thickBot="1" x14ac:dyDescent="0.2">
      <c r="A81" s="71" t="s">
        <v>26</v>
      </c>
      <c r="B81" s="72" t="s">
        <v>85</v>
      </c>
      <c r="C81" s="71" t="s">
        <v>86</v>
      </c>
      <c r="D81" s="73"/>
      <c r="E81" s="74"/>
      <c r="F81" s="75"/>
      <c r="G81" s="104"/>
      <c r="H81" s="74"/>
      <c r="I81" s="75"/>
      <c r="J81" s="104"/>
      <c r="K81" s="74"/>
      <c r="L81" s="75"/>
      <c r="M81" s="104"/>
      <c r="N81" s="74"/>
      <c r="O81" s="75"/>
      <c r="P81" s="104"/>
      <c r="Q81" s="104"/>
      <c r="R81" s="104"/>
      <c r="S81" s="104"/>
      <c r="T81" s="77"/>
      <c r="U81" s="70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70"/>
      <c r="AH81" s="70"/>
      <c r="AI81" s="70"/>
      <c r="AJ81" s="70"/>
      <c r="AK81" s="70"/>
      <c r="AL81" s="70"/>
    </row>
    <row r="82" spans="1:38" ht="30" customHeight="1" x14ac:dyDescent="0.15">
      <c r="A82" s="78" t="s">
        <v>37</v>
      </c>
      <c r="B82" s="105" t="s">
        <v>87</v>
      </c>
      <c r="C82" s="187" t="s">
        <v>177</v>
      </c>
      <c r="D82" s="81" t="s">
        <v>89</v>
      </c>
      <c r="E82" s="82"/>
      <c r="F82" s="83"/>
      <c r="G82" s="84">
        <f t="shared" ref="G82:G84" si="54">E82*F82</f>
        <v>0</v>
      </c>
      <c r="H82" s="82"/>
      <c r="I82" s="83"/>
      <c r="J82" s="84">
        <f t="shared" ref="J82:J84" si="55">H82*I82</f>
        <v>0</v>
      </c>
      <c r="K82" s="181">
        <v>5</v>
      </c>
      <c r="L82" s="182">
        <v>400</v>
      </c>
      <c r="M82" s="84">
        <f t="shared" ref="M82:M84" si="56">K82*L82</f>
        <v>2000</v>
      </c>
      <c r="N82" s="248">
        <v>5</v>
      </c>
      <c r="O82" s="83">
        <f>3924.49/5</f>
        <v>784.89799999999991</v>
      </c>
      <c r="P82" s="84">
        <f>N82*O82</f>
        <v>3924.49</v>
      </c>
      <c r="Q82" s="84">
        <f t="shared" ref="Q82:Q84" si="57">G82+M82</f>
        <v>2000</v>
      </c>
      <c r="R82" s="84">
        <f>P82</f>
        <v>3924.49</v>
      </c>
      <c r="S82" s="84">
        <f t="shared" ref="S82:S84" si="58">Q82-R82</f>
        <v>-1924.4899999999998</v>
      </c>
      <c r="T82" s="85"/>
      <c r="U82" s="4"/>
      <c r="V82" s="210"/>
      <c r="W82" s="211"/>
      <c r="X82" s="212"/>
      <c r="Y82" s="212"/>
      <c r="Z82" s="212"/>
      <c r="AA82" s="212"/>
      <c r="AB82" s="212"/>
      <c r="AC82" s="212"/>
      <c r="AD82" s="212"/>
      <c r="AE82" s="212"/>
      <c r="AF82" s="212"/>
      <c r="AG82" s="4"/>
      <c r="AH82" s="4"/>
      <c r="AI82" s="4"/>
      <c r="AJ82" s="4"/>
      <c r="AK82" s="4"/>
      <c r="AL82" s="4"/>
    </row>
    <row r="83" spans="1:38" ht="30" customHeight="1" x14ac:dyDescent="0.15">
      <c r="A83" s="86" t="s">
        <v>37</v>
      </c>
      <c r="B83" s="87" t="s">
        <v>90</v>
      </c>
      <c r="C83" s="188" t="s">
        <v>178</v>
      </c>
      <c r="D83" s="81" t="s">
        <v>89</v>
      </c>
      <c r="E83" s="82"/>
      <c r="F83" s="83"/>
      <c r="G83" s="84">
        <f t="shared" si="54"/>
        <v>0</v>
      </c>
      <c r="H83" s="82"/>
      <c r="I83" s="83"/>
      <c r="J83" s="84">
        <f t="shared" si="55"/>
        <v>0</v>
      </c>
      <c r="K83" s="189">
        <v>5</v>
      </c>
      <c r="L83" s="190">
        <v>800</v>
      </c>
      <c r="M83" s="191">
        <f t="shared" si="56"/>
        <v>4000</v>
      </c>
      <c r="N83" s="249">
        <v>5</v>
      </c>
      <c r="O83" s="213">
        <f>(1845.32+1994.82)/5</f>
        <v>768.02800000000002</v>
      </c>
      <c r="P83" s="84">
        <f>N83*O83</f>
        <v>3840.1400000000003</v>
      </c>
      <c r="Q83" s="84">
        <f t="shared" si="57"/>
        <v>4000</v>
      </c>
      <c r="R83" s="84">
        <f t="shared" ref="R83:R84" si="59">P83</f>
        <v>3840.1400000000003</v>
      </c>
      <c r="S83" s="84">
        <f t="shared" si="58"/>
        <v>159.85999999999967</v>
      </c>
      <c r="T83" s="85"/>
      <c r="U83" s="4"/>
      <c r="V83" s="210"/>
      <c r="W83" s="211"/>
      <c r="X83" s="212"/>
      <c r="Y83" s="212"/>
      <c r="Z83" s="212"/>
      <c r="AA83" s="212"/>
      <c r="AB83" s="212"/>
      <c r="AC83" s="212"/>
      <c r="AD83" s="212"/>
      <c r="AE83" s="212"/>
      <c r="AF83" s="212"/>
      <c r="AG83" s="4"/>
      <c r="AH83" s="4"/>
      <c r="AI83" s="4"/>
      <c r="AJ83" s="4"/>
      <c r="AK83" s="4"/>
      <c r="AL83" s="4"/>
    </row>
    <row r="84" spans="1:38" ht="30" customHeight="1" thickBot="1" x14ac:dyDescent="0.2">
      <c r="A84" s="88" t="s">
        <v>37</v>
      </c>
      <c r="B84" s="89" t="s">
        <v>91</v>
      </c>
      <c r="C84" s="112" t="s">
        <v>88</v>
      </c>
      <c r="D84" s="91" t="s">
        <v>89</v>
      </c>
      <c r="E84" s="92"/>
      <c r="F84" s="93"/>
      <c r="G84" s="94">
        <f t="shared" si="54"/>
        <v>0</v>
      </c>
      <c r="H84" s="92"/>
      <c r="I84" s="93"/>
      <c r="J84" s="94">
        <f t="shared" si="55"/>
        <v>0</v>
      </c>
      <c r="K84" s="92"/>
      <c r="L84" s="93"/>
      <c r="M84" s="94">
        <f t="shared" si="56"/>
        <v>0</v>
      </c>
      <c r="N84" s="92"/>
      <c r="O84" s="93"/>
      <c r="P84" s="94">
        <f t="shared" ref="P84" si="60">N84*O84</f>
        <v>0</v>
      </c>
      <c r="Q84" s="84">
        <f t="shared" si="57"/>
        <v>0</v>
      </c>
      <c r="R84" s="84">
        <f t="shared" si="59"/>
        <v>0</v>
      </c>
      <c r="S84" s="84">
        <f t="shared" si="58"/>
        <v>0</v>
      </c>
      <c r="T84" s="95"/>
      <c r="U84" s="4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4"/>
      <c r="AH84" s="4"/>
      <c r="AI84" s="4"/>
      <c r="AJ84" s="4"/>
      <c r="AK84" s="4"/>
      <c r="AL84" s="4"/>
    </row>
    <row r="85" spans="1:38" ht="30" customHeight="1" x14ac:dyDescent="0.15">
      <c r="A85" s="96" t="s">
        <v>92</v>
      </c>
      <c r="B85" s="97"/>
      <c r="C85" s="98"/>
      <c r="D85" s="99"/>
      <c r="E85" s="100"/>
      <c r="F85" s="101"/>
      <c r="G85" s="102">
        <f>SUM(G82:G84)</f>
        <v>0</v>
      </c>
      <c r="H85" s="100"/>
      <c r="I85" s="101"/>
      <c r="J85" s="102">
        <f>SUM(J82:J84)</f>
        <v>0</v>
      </c>
      <c r="K85" s="100"/>
      <c r="L85" s="101"/>
      <c r="M85" s="102">
        <f>SUM(M82:M84)</f>
        <v>6000</v>
      </c>
      <c r="N85" s="100"/>
      <c r="O85" s="101"/>
      <c r="P85" s="102">
        <f t="shared" ref="P85:S85" si="61">SUM(P82:P84)</f>
        <v>7764.63</v>
      </c>
      <c r="Q85" s="102">
        <f t="shared" si="61"/>
        <v>6000</v>
      </c>
      <c r="R85" s="102">
        <f t="shared" si="61"/>
        <v>7764.63</v>
      </c>
      <c r="S85" s="102">
        <f t="shared" si="61"/>
        <v>-1764.63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42" customHeight="1" x14ac:dyDescent="0.15">
      <c r="A86" s="71" t="s">
        <v>26</v>
      </c>
      <c r="B86" s="72" t="s">
        <v>93</v>
      </c>
      <c r="C86" s="108" t="s">
        <v>94</v>
      </c>
      <c r="D86" s="73"/>
      <c r="E86" s="74"/>
      <c r="F86" s="75"/>
      <c r="G86" s="104"/>
      <c r="H86" s="74"/>
      <c r="I86" s="75"/>
      <c r="J86" s="104"/>
      <c r="K86" s="74"/>
      <c r="L86" s="75"/>
      <c r="M86" s="104"/>
      <c r="N86" s="74"/>
      <c r="O86" s="75"/>
      <c r="P86" s="104"/>
      <c r="Q86" s="104"/>
      <c r="R86" s="104"/>
      <c r="S86" s="104"/>
      <c r="T86" s="77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ht="30" customHeight="1" x14ac:dyDescent="0.15">
      <c r="A87" s="78" t="s">
        <v>37</v>
      </c>
      <c r="B87" s="105" t="s">
        <v>95</v>
      </c>
      <c r="C87" s="111" t="s">
        <v>96</v>
      </c>
      <c r="D87" s="81" t="s">
        <v>40</v>
      </c>
      <c r="E87" s="82"/>
      <c r="F87" s="83"/>
      <c r="G87" s="84">
        <f t="shared" ref="G87:G89" si="62">E87*F87</f>
        <v>0</v>
      </c>
      <c r="H87" s="82"/>
      <c r="I87" s="83"/>
      <c r="J87" s="84">
        <f t="shared" ref="J87:J89" si="63">H87*I87</f>
        <v>0</v>
      </c>
      <c r="K87" s="82"/>
      <c r="L87" s="83"/>
      <c r="M87" s="84">
        <f t="shared" ref="M87:M89" si="64">K87*L87</f>
        <v>0</v>
      </c>
      <c r="N87" s="82"/>
      <c r="O87" s="83"/>
      <c r="P87" s="84">
        <f t="shared" ref="P87:P89" si="65">N87*O87</f>
        <v>0</v>
      </c>
      <c r="Q87" s="84">
        <f t="shared" ref="Q87:Q89" si="66">G87+M87</f>
        <v>0</v>
      </c>
      <c r="R87" s="84">
        <f>J87+P87</f>
        <v>0</v>
      </c>
      <c r="S87" s="84">
        <f t="shared" ref="S87:S89" si="67">Q87-R87</f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15">
      <c r="A88" s="86" t="s">
        <v>37</v>
      </c>
      <c r="B88" s="87" t="s">
        <v>97</v>
      </c>
      <c r="C88" s="111" t="s">
        <v>98</v>
      </c>
      <c r="D88" s="81" t="s">
        <v>40</v>
      </c>
      <c r="E88" s="82"/>
      <c r="F88" s="83"/>
      <c r="G88" s="84">
        <f t="shared" si="62"/>
        <v>0</v>
      </c>
      <c r="H88" s="82"/>
      <c r="I88" s="83"/>
      <c r="J88" s="84">
        <f t="shared" si="63"/>
        <v>0</v>
      </c>
      <c r="K88" s="181">
        <v>5</v>
      </c>
      <c r="L88" s="182">
        <v>1800</v>
      </c>
      <c r="M88" s="84">
        <f t="shared" si="64"/>
        <v>9000</v>
      </c>
      <c r="N88" s="82">
        <v>5</v>
      </c>
      <c r="O88" s="83">
        <v>1800</v>
      </c>
      <c r="P88" s="84">
        <f t="shared" si="65"/>
        <v>9000</v>
      </c>
      <c r="Q88" s="84">
        <f t="shared" si="66"/>
        <v>9000</v>
      </c>
      <c r="R88" s="84">
        <f t="shared" ref="R88:R89" si="68">J88+P88</f>
        <v>9000</v>
      </c>
      <c r="S88" s="84">
        <f t="shared" si="67"/>
        <v>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40.5" customHeight="1" x14ac:dyDescent="0.15">
      <c r="A89" s="88" t="s">
        <v>37</v>
      </c>
      <c r="B89" s="89" t="s">
        <v>99</v>
      </c>
      <c r="C89" s="112" t="s">
        <v>100</v>
      </c>
      <c r="D89" s="91" t="s">
        <v>40</v>
      </c>
      <c r="E89" s="92"/>
      <c r="F89" s="93"/>
      <c r="G89" s="94">
        <f t="shared" si="62"/>
        <v>0</v>
      </c>
      <c r="H89" s="92"/>
      <c r="I89" s="93"/>
      <c r="J89" s="94">
        <f t="shared" si="63"/>
        <v>0</v>
      </c>
      <c r="K89" s="92"/>
      <c r="L89" s="93"/>
      <c r="M89" s="94">
        <f t="shared" si="64"/>
        <v>0</v>
      </c>
      <c r="N89" s="92"/>
      <c r="O89" s="93"/>
      <c r="P89" s="94">
        <f t="shared" si="65"/>
        <v>0</v>
      </c>
      <c r="Q89" s="84">
        <f t="shared" si="66"/>
        <v>0</v>
      </c>
      <c r="R89" s="84">
        <f t="shared" si="68"/>
        <v>0</v>
      </c>
      <c r="S89" s="84">
        <f t="shared" si="67"/>
        <v>0</v>
      </c>
      <c r="T89" s="9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15">
      <c r="A90" s="96" t="s">
        <v>101</v>
      </c>
      <c r="B90" s="97"/>
      <c r="C90" s="98"/>
      <c r="D90" s="99"/>
      <c r="E90" s="100"/>
      <c r="F90" s="101"/>
      <c r="G90" s="102">
        <f>SUM(G87:G89)</f>
        <v>0</v>
      </c>
      <c r="H90" s="100"/>
      <c r="I90" s="101"/>
      <c r="J90" s="102">
        <f>SUM(J87:J89)</f>
        <v>0</v>
      </c>
      <c r="K90" s="100"/>
      <c r="L90" s="101"/>
      <c r="M90" s="102">
        <f>SUM(M87:M89)</f>
        <v>9000</v>
      </c>
      <c r="N90" s="100"/>
      <c r="O90" s="101"/>
      <c r="P90" s="102">
        <f t="shared" ref="P90:S90" si="69">SUM(P87:P89)</f>
        <v>9000</v>
      </c>
      <c r="Q90" s="102">
        <f t="shared" si="69"/>
        <v>9000</v>
      </c>
      <c r="R90" s="102">
        <f t="shared" si="69"/>
        <v>9000</v>
      </c>
      <c r="S90" s="102">
        <f t="shared" si="69"/>
        <v>0</v>
      </c>
      <c r="T90" s="103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30" customHeight="1" x14ac:dyDescent="0.15">
      <c r="A91" s="71" t="s">
        <v>26</v>
      </c>
      <c r="B91" s="72" t="s">
        <v>102</v>
      </c>
      <c r="C91" s="108" t="s">
        <v>103</v>
      </c>
      <c r="D91" s="73"/>
      <c r="E91" s="74"/>
      <c r="F91" s="75"/>
      <c r="G91" s="104"/>
      <c r="H91" s="74"/>
      <c r="I91" s="75"/>
      <c r="J91" s="104"/>
      <c r="K91" s="74"/>
      <c r="L91" s="75"/>
      <c r="M91" s="104"/>
      <c r="N91" s="74"/>
      <c r="O91" s="75"/>
      <c r="P91" s="104"/>
      <c r="Q91" s="104"/>
      <c r="R91" s="104"/>
      <c r="S91" s="104"/>
      <c r="T91" s="77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ht="30" customHeight="1" x14ac:dyDescent="0.15">
      <c r="A92" s="78" t="s">
        <v>37</v>
      </c>
      <c r="B92" s="105" t="s">
        <v>104</v>
      </c>
      <c r="C92" s="107" t="s">
        <v>105</v>
      </c>
      <c r="D92" s="81"/>
      <c r="E92" s="82"/>
      <c r="F92" s="83"/>
      <c r="G92" s="84">
        <f t="shared" ref="G92:G94" si="70">E92*F92</f>
        <v>0</v>
      </c>
      <c r="H92" s="82"/>
      <c r="I92" s="83"/>
      <c r="J92" s="84">
        <f t="shared" ref="J92:J94" si="71">H92*I92</f>
        <v>0</v>
      </c>
      <c r="K92" s="181">
        <v>5</v>
      </c>
      <c r="L92" s="182">
        <f>41100*0.0025</f>
        <v>102.75</v>
      </c>
      <c r="M92" s="84">
        <f t="shared" ref="M92:M94" si="72">K92*L92</f>
        <v>513.75</v>
      </c>
      <c r="N92" s="82">
        <v>1</v>
      </c>
      <c r="O92" s="83">
        <v>184.1</v>
      </c>
      <c r="P92" s="84">
        <f t="shared" ref="P92:P94" si="73">N92*O92</f>
        <v>184.1</v>
      </c>
      <c r="Q92" s="84">
        <f t="shared" ref="Q92:Q94" si="74">G92+M92</f>
        <v>513.75</v>
      </c>
      <c r="R92" s="84">
        <f>J92+P92</f>
        <v>184.1</v>
      </c>
      <c r="S92" s="84">
        <f t="shared" ref="S92:S94" si="75">Q92-R92</f>
        <v>329.65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15">
      <c r="A93" s="78" t="s">
        <v>37</v>
      </c>
      <c r="B93" s="79" t="s">
        <v>106</v>
      </c>
      <c r="C93" s="107" t="s">
        <v>107</v>
      </c>
      <c r="D93" s="81"/>
      <c r="E93" s="82"/>
      <c r="F93" s="83"/>
      <c r="G93" s="84">
        <f t="shared" si="70"/>
        <v>0</v>
      </c>
      <c r="H93" s="82"/>
      <c r="I93" s="83"/>
      <c r="J93" s="84">
        <f t="shared" si="71"/>
        <v>0</v>
      </c>
      <c r="K93" s="181">
        <v>5</v>
      </c>
      <c r="L93" s="182">
        <f>170</f>
        <v>170</v>
      </c>
      <c r="M93" s="84">
        <f t="shared" si="72"/>
        <v>850</v>
      </c>
      <c r="N93" s="82"/>
      <c r="O93" s="83"/>
      <c r="P93" s="84">
        <f t="shared" si="73"/>
        <v>0</v>
      </c>
      <c r="Q93" s="84">
        <f t="shared" si="74"/>
        <v>850</v>
      </c>
      <c r="R93" s="84">
        <f t="shared" ref="R93:R94" si="76">J93+P93</f>
        <v>0</v>
      </c>
      <c r="S93" s="84">
        <f t="shared" si="75"/>
        <v>850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x14ac:dyDescent="0.15">
      <c r="A94" s="86" t="s">
        <v>37</v>
      </c>
      <c r="B94" s="87" t="s">
        <v>108</v>
      </c>
      <c r="C94" s="107" t="s">
        <v>109</v>
      </c>
      <c r="D94" s="81"/>
      <c r="E94" s="82"/>
      <c r="F94" s="83"/>
      <c r="G94" s="84">
        <f t="shared" si="70"/>
        <v>0</v>
      </c>
      <c r="H94" s="82"/>
      <c r="I94" s="83"/>
      <c r="J94" s="84">
        <f t="shared" si="71"/>
        <v>0</v>
      </c>
      <c r="K94" s="82"/>
      <c r="L94" s="83"/>
      <c r="M94" s="84">
        <f t="shared" si="72"/>
        <v>0</v>
      </c>
      <c r="N94" s="82"/>
      <c r="O94" s="83"/>
      <c r="P94" s="84">
        <f t="shared" si="73"/>
        <v>0</v>
      </c>
      <c r="Q94" s="84">
        <f t="shared" si="74"/>
        <v>0</v>
      </c>
      <c r="R94" s="84">
        <f t="shared" si="76"/>
        <v>0</v>
      </c>
      <c r="S94" s="84">
        <f t="shared" si="75"/>
        <v>0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x14ac:dyDescent="0.15">
      <c r="A95" s="110" t="s">
        <v>110</v>
      </c>
      <c r="B95" s="113"/>
      <c r="C95" s="98"/>
      <c r="D95" s="99"/>
      <c r="E95" s="100"/>
      <c r="F95" s="101"/>
      <c r="G95" s="102">
        <f>SUM(G92:G94)</f>
        <v>0</v>
      </c>
      <c r="H95" s="100"/>
      <c r="I95" s="101"/>
      <c r="J95" s="102">
        <f>SUM(J92:J94)</f>
        <v>0</v>
      </c>
      <c r="K95" s="100"/>
      <c r="L95" s="101"/>
      <c r="M95" s="102">
        <f>SUM(M92:M94)</f>
        <v>1363.75</v>
      </c>
      <c r="N95" s="100"/>
      <c r="O95" s="101"/>
      <c r="P95" s="102">
        <f t="shared" ref="P95:S95" si="77">SUM(P92:P94)</f>
        <v>184.1</v>
      </c>
      <c r="Q95" s="102">
        <f t="shared" si="77"/>
        <v>1363.75</v>
      </c>
      <c r="R95" s="102">
        <f t="shared" si="77"/>
        <v>184.1</v>
      </c>
      <c r="S95" s="102">
        <f t="shared" si="77"/>
        <v>1179.6500000000001</v>
      </c>
      <c r="T95" s="103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30" customHeight="1" x14ac:dyDescent="0.15">
      <c r="A96" s="71" t="s">
        <v>26</v>
      </c>
      <c r="B96" s="114" t="s">
        <v>111</v>
      </c>
      <c r="C96" s="115" t="s">
        <v>112</v>
      </c>
      <c r="D96" s="73"/>
      <c r="E96" s="74"/>
      <c r="F96" s="75"/>
      <c r="G96" s="104"/>
      <c r="H96" s="74"/>
      <c r="I96" s="75"/>
      <c r="J96" s="104"/>
      <c r="K96" s="74"/>
      <c r="L96" s="75"/>
      <c r="M96" s="104"/>
      <c r="N96" s="74"/>
      <c r="O96" s="75"/>
      <c r="P96" s="104"/>
      <c r="Q96" s="104"/>
      <c r="R96" s="104"/>
      <c r="S96" s="104"/>
      <c r="T96" s="77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</row>
    <row r="97" spans="1:38" ht="32.5" customHeight="1" x14ac:dyDescent="0.15">
      <c r="A97" s="78" t="s">
        <v>37</v>
      </c>
      <c r="B97" s="116" t="s">
        <v>113</v>
      </c>
      <c r="C97" s="117" t="s">
        <v>112</v>
      </c>
      <c r="D97" s="118"/>
      <c r="E97" s="267" t="s">
        <v>46</v>
      </c>
      <c r="F97" s="268"/>
      <c r="G97" s="269"/>
      <c r="H97" s="267" t="s">
        <v>46</v>
      </c>
      <c r="I97" s="268"/>
      <c r="J97" s="269"/>
      <c r="K97" s="82"/>
      <c r="L97" s="83"/>
      <c r="M97" s="84">
        <f t="shared" ref="M97:M98" si="78">K97*L97</f>
        <v>0</v>
      </c>
      <c r="N97" s="82"/>
      <c r="O97" s="83"/>
      <c r="P97" s="84">
        <f t="shared" ref="P97:P98" si="79">N97*O97</f>
        <v>0</v>
      </c>
      <c r="Q97" s="84">
        <f t="shared" ref="Q97:Q98" si="80">G97+M97</f>
        <v>0</v>
      </c>
      <c r="R97" s="84">
        <f t="shared" ref="R97:R98" si="81">J97+P97</f>
        <v>0</v>
      </c>
      <c r="S97" s="84">
        <f t="shared" ref="S97:S98" si="82">Q97-R97</f>
        <v>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x14ac:dyDescent="0.15">
      <c r="A98" s="86" t="s">
        <v>37</v>
      </c>
      <c r="B98" s="119" t="s">
        <v>114</v>
      </c>
      <c r="C98" s="120" t="s">
        <v>112</v>
      </c>
      <c r="D98" s="118"/>
      <c r="E98" s="270"/>
      <c r="F98" s="271"/>
      <c r="G98" s="272"/>
      <c r="H98" s="270"/>
      <c r="I98" s="271"/>
      <c r="J98" s="272"/>
      <c r="K98" s="82"/>
      <c r="L98" s="83"/>
      <c r="M98" s="84">
        <f t="shared" si="78"/>
        <v>0</v>
      </c>
      <c r="N98" s="82"/>
      <c r="O98" s="83"/>
      <c r="P98" s="84">
        <f t="shared" si="79"/>
        <v>0</v>
      </c>
      <c r="Q98" s="84">
        <f t="shared" si="80"/>
        <v>0</v>
      </c>
      <c r="R98" s="84">
        <f t="shared" si="81"/>
        <v>0</v>
      </c>
      <c r="S98" s="84">
        <f t="shared" si="82"/>
        <v>0</v>
      </c>
      <c r="T98" s="8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x14ac:dyDescent="0.15">
      <c r="A99" s="110" t="s">
        <v>115</v>
      </c>
      <c r="B99" s="121"/>
      <c r="C99" s="122"/>
      <c r="D99" s="99"/>
      <c r="E99" s="100"/>
      <c r="F99" s="101"/>
      <c r="G99" s="102">
        <f>SUM(G97:G98)</f>
        <v>0</v>
      </c>
      <c r="H99" s="100"/>
      <c r="I99" s="101"/>
      <c r="J99" s="102">
        <f>SUM(J97:J98)</f>
        <v>0</v>
      </c>
      <c r="K99" s="100"/>
      <c r="L99" s="101"/>
      <c r="M99" s="102">
        <f>SUM(M97:M98)</f>
        <v>0</v>
      </c>
      <c r="N99" s="100"/>
      <c r="O99" s="101"/>
      <c r="P99" s="102">
        <f t="shared" ref="P99:S99" si="83">SUM(P97:P98)</f>
        <v>0</v>
      </c>
      <c r="Q99" s="102">
        <f t="shared" si="83"/>
        <v>0</v>
      </c>
      <c r="R99" s="102">
        <f t="shared" si="83"/>
        <v>0</v>
      </c>
      <c r="S99" s="102">
        <f t="shared" si="83"/>
        <v>0</v>
      </c>
      <c r="T99" s="103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30" customHeight="1" x14ac:dyDescent="0.15">
      <c r="A100" s="71" t="s">
        <v>26</v>
      </c>
      <c r="B100" s="123" t="s">
        <v>116</v>
      </c>
      <c r="C100" s="115" t="s">
        <v>117</v>
      </c>
      <c r="D100" s="73"/>
      <c r="E100" s="74"/>
      <c r="F100" s="75"/>
      <c r="G100" s="104"/>
      <c r="H100" s="74"/>
      <c r="I100" s="75"/>
      <c r="J100" s="104"/>
      <c r="K100" s="74"/>
      <c r="L100" s="75"/>
      <c r="M100" s="104"/>
      <c r="N100" s="74"/>
      <c r="O100" s="75"/>
      <c r="P100" s="104"/>
      <c r="Q100" s="104"/>
      <c r="R100" s="104"/>
      <c r="S100" s="104"/>
      <c r="T100" s="77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</row>
    <row r="101" spans="1:38" ht="41.25" customHeight="1" x14ac:dyDescent="0.15">
      <c r="A101" s="86" t="s">
        <v>37</v>
      </c>
      <c r="B101" s="124" t="s">
        <v>118</v>
      </c>
      <c r="C101" s="125" t="s">
        <v>117</v>
      </c>
      <c r="D101" s="118" t="s">
        <v>119</v>
      </c>
      <c r="E101" s="273" t="s">
        <v>46</v>
      </c>
      <c r="F101" s="271"/>
      <c r="G101" s="272"/>
      <c r="H101" s="273" t="s">
        <v>46</v>
      </c>
      <c r="I101" s="271"/>
      <c r="J101" s="272"/>
      <c r="K101" s="82">
        <v>1</v>
      </c>
      <c r="L101" s="83">
        <v>18000</v>
      </c>
      <c r="M101" s="84">
        <f>K101*L101</f>
        <v>18000</v>
      </c>
      <c r="N101" s="82">
        <v>1</v>
      </c>
      <c r="O101" s="83">
        <v>19500</v>
      </c>
      <c r="P101" s="84">
        <f>N101*O101</f>
        <v>19500</v>
      </c>
      <c r="Q101" s="84">
        <f>G101+M101</f>
        <v>18000</v>
      </c>
      <c r="R101" s="84">
        <f>J101+P101</f>
        <v>19500</v>
      </c>
      <c r="S101" s="84">
        <f>Q101-R101</f>
        <v>-1500</v>
      </c>
      <c r="T101" s="8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30" customHeight="1" x14ac:dyDescent="0.15">
      <c r="A102" s="110" t="s">
        <v>120</v>
      </c>
      <c r="B102" s="126"/>
      <c r="C102" s="122"/>
      <c r="D102" s="99"/>
      <c r="E102" s="100"/>
      <c r="F102" s="101"/>
      <c r="G102" s="102">
        <f>SUM(G101)</f>
        <v>0</v>
      </c>
      <c r="H102" s="100"/>
      <c r="I102" s="101"/>
      <c r="J102" s="102">
        <f>SUM(J101)</f>
        <v>0</v>
      </c>
      <c r="K102" s="100"/>
      <c r="L102" s="101"/>
      <c r="M102" s="102">
        <f>SUM(M101)</f>
        <v>18000</v>
      </c>
      <c r="N102" s="100"/>
      <c r="O102" s="101"/>
      <c r="P102" s="102">
        <f t="shared" ref="P102:S102" si="84">SUM(P101)</f>
        <v>19500</v>
      </c>
      <c r="Q102" s="102">
        <f t="shared" si="84"/>
        <v>18000</v>
      </c>
      <c r="R102" s="102">
        <f t="shared" si="84"/>
        <v>19500</v>
      </c>
      <c r="S102" s="102">
        <f t="shared" si="84"/>
        <v>-1500</v>
      </c>
      <c r="T102" s="103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19.5" customHeight="1" x14ac:dyDescent="0.15">
      <c r="A103" s="127" t="s">
        <v>121</v>
      </c>
      <c r="B103" s="128"/>
      <c r="C103" s="129"/>
      <c r="D103" s="130"/>
      <c r="E103" s="131"/>
      <c r="F103" s="132"/>
      <c r="G103" s="133">
        <f>G46+G64+G69+G75+G80+G85+G90+G95+G99+G102</f>
        <v>0</v>
      </c>
      <c r="H103" s="131"/>
      <c r="I103" s="132"/>
      <c r="J103" s="133">
        <f>J46+J64+J69+J75+J80+J85+J90+J95+J99+J102</f>
        <v>0</v>
      </c>
      <c r="K103" s="131"/>
      <c r="L103" s="132"/>
      <c r="M103" s="133">
        <f>M46+M64+M69+M75+M80+M85+M90+M95+M99+M102</f>
        <v>837448.09050000005</v>
      </c>
      <c r="N103" s="131"/>
      <c r="O103" s="132"/>
      <c r="P103" s="133">
        <f t="shared" ref="P103:S103" si="85">P46+P64+P69+P75+P80+P85+P90+P95+P99+P102</f>
        <v>837448.09</v>
      </c>
      <c r="Q103" s="133">
        <f t="shared" si="85"/>
        <v>837448.09050000005</v>
      </c>
      <c r="R103" s="133">
        <f t="shared" si="85"/>
        <v>837448.09</v>
      </c>
      <c r="S103" s="133">
        <f t="shared" si="85"/>
        <v>4.9999999873762135E-4</v>
      </c>
      <c r="T103" s="134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</row>
    <row r="104" spans="1:38" ht="15.75" customHeight="1" x14ac:dyDescent="0.2">
      <c r="A104" s="274"/>
      <c r="B104" s="254"/>
      <c r="C104" s="254"/>
      <c r="D104" s="136"/>
      <c r="E104" s="137"/>
      <c r="F104" s="138"/>
      <c r="G104" s="139"/>
      <c r="H104" s="137"/>
      <c r="I104" s="138"/>
      <c r="J104" s="139"/>
      <c r="K104" s="137"/>
      <c r="L104" s="138"/>
      <c r="M104" s="139"/>
      <c r="N104" s="137"/>
      <c r="O104" s="138"/>
      <c r="P104" s="139"/>
      <c r="Q104" s="139"/>
      <c r="R104" s="139"/>
      <c r="S104" s="139"/>
      <c r="T104" s="14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9.5" customHeight="1" x14ac:dyDescent="0.2">
      <c r="A105" s="253" t="s">
        <v>122</v>
      </c>
      <c r="B105" s="254"/>
      <c r="C105" s="255"/>
      <c r="D105" s="141"/>
      <c r="E105" s="142"/>
      <c r="F105" s="143"/>
      <c r="G105" s="144">
        <f>G17-G103</f>
        <v>0</v>
      </c>
      <c r="H105" s="142"/>
      <c r="I105" s="143"/>
      <c r="J105" s="144">
        <f>J17-J103</f>
        <v>0</v>
      </c>
      <c r="K105" s="145"/>
      <c r="L105" s="143"/>
      <c r="M105" s="146">
        <f>M17-M103</f>
        <v>-837448.09050000005</v>
      </c>
      <c r="N105" s="145"/>
      <c r="O105" s="143"/>
      <c r="P105" s="146">
        <f t="shared" ref="P105:S105" si="86">P17-P103</f>
        <v>-837448.09</v>
      </c>
      <c r="Q105" s="147">
        <f t="shared" si="86"/>
        <v>-837448.09050000005</v>
      </c>
      <c r="R105" s="147">
        <f t="shared" si="86"/>
        <v>-837448.09</v>
      </c>
      <c r="S105" s="147">
        <f t="shared" si="86"/>
        <v>-4.9999999873762135E-4</v>
      </c>
      <c r="T105" s="148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">
      <c r="A106" s="149"/>
      <c r="B106" s="150"/>
      <c r="C106" s="149"/>
      <c r="D106" s="149"/>
      <c r="E106" s="51"/>
      <c r="F106" s="149"/>
      <c r="G106" s="149"/>
      <c r="H106" s="51"/>
      <c r="I106" s="149"/>
      <c r="J106" s="149"/>
      <c r="K106" s="51"/>
      <c r="L106" s="149"/>
      <c r="M106" s="149"/>
      <c r="N106" s="51"/>
      <c r="O106" s="149"/>
      <c r="P106" s="149"/>
      <c r="Q106" s="149"/>
      <c r="R106" s="149"/>
      <c r="S106" s="149"/>
      <c r="T106" s="149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">
      <c r="A107" s="149"/>
      <c r="B107" s="150"/>
      <c r="C107" s="149"/>
      <c r="D107" s="149"/>
      <c r="E107" s="51"/>
      <c r="F107" s="149"/>
      <c r="G107" s="149"/>
      <c r="H107" s="51"/>
      <c r="I107" s="149"/>
      <c r="J107" s="149"/>
      <c r="K107" s="51"/>
      <c r="L107" s="149"/>
      <c r="M107" s="149"/>
      <c r="N107" s="51"/>
      <c r="O107" s="149"/>
      <c r="P107" s="149"/>
      <c r="Q107" s="149"/>
      <c r="R107" s="149"/>
      <c r="S107" s="149"/>
      <c r="T107" s="149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">
      <c r="A108" s="295" t="s">
        <v>123</v>
      </c>
      <c r="B108" s="296"/>
      <c r="C108" s="297" t="s">
        <v>229</v>
      </c>
      <c r="D108" s="295"/>
      <c r="E108" s="298"/>
      <c r="F108" s="297"/>
      <c r="G108" s="295"/>
      <c r="H108" s="298"/>
      <c r="I108" s="297"/>
      <c r="J108" s="297"/>
      <c r="K108" s="298"/>
      <c r="L108" s="295"/>
      <c r="M108" s="295" t="s">
        <v>230</v>
      </c>
      <c r="N108" s="51"/>
      <c r="O108" s="149"/>
      <c r="P108" s="149"/>
      <c r="Q108" s="149"/>
      <c r="R108" s="149"/>
      <c r="S108" s="149"/>
      <c r="T108" s="149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">
      <c r="A109" s="299"/>
      <c r="B109" s="299"/>
      <c r="C109" s="296" t="s">
        <v>124</v>
      </c>
      <c r="D109" s="295"/>
      <c r="E109" s="300" t="s">
        <v>125</v>
      </c>
      <c r="F109" s="301"/>
      <c r="G109" s="295"/>
      <c r="H109" s="302"/>
      <c r="I109" s="303" t="s">
        <v>126</v>
      </c>
      <c r="J109" s="295"/>
      <c r="K109" s="302"/>
      <c r="L109" s="303"/>
      <c r="M109" s="295"/>
      <c r="N109" s="51"/>
      <c r="O109" s="151"/>
      <c r="P109" s="149"/>
      <c r="Q109" s="149"/>
      <c r="R109" s="149"/>
      <c r="S109" s="149"/>
      <c r="T109" s="149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1"/>
      <c r="C110" s="152"/>
      <c r="D110" s="153"/>
      <c r="E110" s="154"/>
      <c r="F110" s="155"/>
      <c r="G110" s="156"/>
      <c r="H110" s="154"/>
      <c r="I110" s="155"/>
      <c r="J110" s="156"/>
      <c r="K110" s="157"/>
      <c r="L110" s="155"/>
      <c r="M110" s="156"/>
      <c r="N110" s="157"/>
      <c r="O110" s="155"/>
      <c r="P110" s="156"/>
      <c r="Q110" s="156"/>
      <c r="R110" s="156"/>
      <c r="S110" s="156"/>
      <c r="T110" s="149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">
      <c r="A111" s="149"/>
      <c r="B111" s="150"/>
      <c r="C111" s="149"/>
      <c r="D111" s="149"/>
      <c r="E111" s="51"/>
      <c r="F111" s="149"/>
      <c r="G111" s="149"/>
      <c r="H111" s="51"/>
      <c r="I111" s="149"/>
      <c r="J111" s="149"/>
      <c r="K111" s="51"/>
      <c r="L111" s="149"/>
      <c r="M111" s="149"/>
      <c r="N111" s="51"/>
      <c r="O111" s="149"/>
      <c r="P111" s="149"/>
      <c r="Q111" s="149"/>
      <c r="R111" s="149"/>
      <c r="S111" s="149"/>
      <c r="T111" s="149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49"/>
      <c r="B112" s="150"/>
      <c r="C112" s="149"/>
      <c r="D112" s="149"/>
      <c r="E112" s="51"/>
      <c r="F112" s="149"/>
      <c r="G112" s="149"/>
      <c r="H112" s="51"/>
      <c r="I112" s="149"/>
      <c r="J112" s="149"/>
      <c r="K112" s="51"/>
      <c r="L112" s="149"/>
      <c r="M112" s="149"/>
      <c r="N112" s="51"/>
      <c r="O112" s="149"/>
      <c r="P112" s="149"/>
      <c r="Q112" s="149"/>
      <c r="R112" s="149"/>
      <c r="S112" s="149"/>
      <c r="T112" s="149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49"/>
      <c r="B113" s="150"/>
      <c r="C113" s="149"/>
      <c r="D113" s="149"/>
      <c r="E113" s="51"/>
      <c r="F113" s="149"/>
      <c r="G113" s="149"/>
      <c r="H113" s="51"/>
      <c r="I113" s="149"/>
      <c r="J113" s="149"/>
      <c r="K113" s="51"/>
      <c r="L113" s="149"/>
      <c r="M113" s="149"/>
      <c r="N113" s="51"/>
      <c r="O113" s="149"/>
      <c r="P113" s="149"/>
      <c r="Q113" s="149"/>
      <c r="R113" s="149"/>
      <c r="S113" s="149"/>
      <c r="T113" s="149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49"/>
      <c r="B114" s="150"/>
      <c r="C114" s="149"/>
      <c r="D114" s="149"/>
      <c r="E114" s="51"/>
      <c r="F114" s="149"/>
      <c r="G114" s="149"/>
      <c r="H114" s="51"/>
      <c r="I114" s="149"/>
      <c r="J114" s="149"/>
      <c r="K114" s="51"/>
      <c r="L114" s="149"/>
      <c r="M114" s="149"/>
      <c r="N114" s="51"/>
      <c r="O114" s="149"/>
      <c r="P114" s="149"/>
      <c r="Q114" s="149"/>
      <c r="R114" s="149"/>
      <c r="S114" s="149"/>
      <c r="T114" s="149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49"/>
      <c r="B115" s="150"/>
      <c r="C115" s="149"/>
      <c r="D115" s="149"/>
      <c r="E115" s="51"/>
      <c r="F115" s="149"/>
      <c r="G115" s="149"/>
      <c r="H115" s="51"/>
      <c r="I115" s="149"/>
      <c r="J115" s="149"/>
      <c r="K115" s="51"/>
      <c r="L115" s="149"/>
      <c r="M115" s="149"/>
      <c r="N115" s="51"/>
      <c r="O115" s="149"/>
      <c r="P115" s="149"/>
      <c r="Q115" s="149"/>
      <c r="R115" s="149"/>
      <c r="S115" s="149"/>
      <c r="T115" s="149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15"/>
    <row r="311" spans="1:38" ht="15.75" customHeight="1" x14ac:dyDescent="0.15"/>
    <row r="312" spans="1:38" ht="15.75" customHeight="1" x14ac:dyDescent="0.15"/>
    <row r="313" spans="1:38" ht="15.75" customHeight="1" x14ac:dyDescent="0.15"/>
    <row r="314" spans="1:38" ht="15.75" customHeight="1" x14ac:dyDescent="0.15"/>
    <row r="315" spans="1:38" ht="15.75" customHeight="1" x14ac:dyDescent="0.15"/>
    <row r="316" spans="1:38" ht="15.75" customHeight="1" x14ac:dyDescent="0.15"/>
    <row r="317" spans="1:38" ht="15.75" customHeight="1" x14ac:dyDescent="0.15"/>
    <row r="318" spans="1:38" ht="15.75" customHeight="1" x14ac:dyDescent="0.15"/>
    <row r="319" spans="1:38" ht="15.75" customHeight="1" x14ac:dyDescent="0.15"/>
    <row r="320" spans="1:38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</sheetData>
  <autoFilter ref="A14:T14" xr:uid="{00000000-0009-0000-0000-000000000000}"/>
  <mergeCells count="25">
    <mergeCell ref="K12:M12"/>
    <mergeCell ref="N12:P12"/>
    <mergeCell ref="Q12:S12"/>
    <mergeCell ref="T12:T13"/>
    <mergeCell ref="A7:T7"/>
    <mergeCell ref="A8:T8"/>
    <mergeCell ref="A10:T10"/>
    <mergeCell ref="A12:A13"/>
    <mergeCell ref="B12:B13"/>
    <mergeCell ref="C12:C13"/>
    <mergeCell ref="D12:D13"/>
    <mergeCell ref="A105:C105"/>
    <mergeCell ref="E109:F109"/>
    <mergeCell ref="E12:G12"/>
    <mergeCell ref="H12:J12"/>
    <mergeCell ref="A18:C18"/>
    <mergeCell ref="E39:G41"/>
    <mergeCell ref="H39:J41"/>
    <mergeCell ref="E43:G45"/>
    <mergeCell ref="H43:J45"/>
    <mergeCell ref="E97:G98"/>
    <mergeCell ref="H97:J98"/>
    <mergeCell ref="E101:G101"/>
    <mergeCell ref="H101:J101"/>
    <mergeCell ref="A104:C104"/>
  </mergeCells>
  <phoneticPr fontId="25" type="noConversion"/>
  <printOptions horizontalCentered="1"/>
  <pageMargins left="0" right="0" top="0" bottom="0" header="0" footer="0"/>
  <pageSetup paperSize="9" scale="69" fitToHeight="0" orientation="landscape" copies="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24"/>
  <sheetViews>
    <sheetView topLeftCell="B1" workbookViewId="0">
      <selection activeCell="C42" sqref="C42"/>
    </sheetView>
  </sheetViews>
  <sheetFormatPr baseColWidth="10" defaultColWidth="12.6640625" defaultRowHeight="15" customHeight="1" x14ac:dyDescent="0.15"/>
  <cols>
    <col min="1" max="1" width="12.83203125" hidden="1" customWidth="1"/>
    <col min="2" max="2" width="12.1640625" customWidth="1"/>
    <col min="3" max="3" width="33.5" customWidth="1"/>
    <col min="4" max="4" width="15.6640625" customWidth="1"/>
    <col min="5" max="5" width="19.6640625" customWidth="1"/>
    <col min="6" max="6" width="15.6640625" customWidth="1"/>
    <col min="7" max="7" width="18.5" customWidth="1"/>
    <col min="8" max="8" width="21.33203125" customWidth="1"/>
    <col min="9" max="9" width="15.6640625" customWidth="1"/>
    <col min="10" max="10" width="50.1640625" customWidth="1"/>
    <col min="11" max="26" width="6.6640625" customWidth="1"/>
  </cols>
  <sheetData>
    <row r="1" spans="1:26" ht="15" customHeight="1" x14ac:dyDescent="0.2">
      <c r="A1" s="158"/>
      <c r="B1" s="158"/>
      <c r="C1" s="158"/>
      <c r="D1" s="159"/>
      <c r="E1" s="158"/>
      <c r="F1" s="159"/>
      <c r="G1" s="158"/>
      <c r="H1" s="158"/>
      <c r="I1" s="160"/>
      <c r="J1" s="161" t="s">
        <v>127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5" customHeight="1" x14ac:dyDescent="0.2">
      <c r="A2" s="158"/>
      <c r="B2" s="158"/>
      <c r="C2" s="158"/>
      <c r="D2" s="159"/>
      <c r="E2" s="158"/>
      <c r="F2" s="159"/>
      <c r="G2" s="158"/>
      <c r="H2" s="286" t="s">
        <v>128</v>
      </c>
      <c r="I2" s="260"/>
      <c r="J2" s="2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5" customHeight="1" x14ac:dyDescent="0.2">
      <c r="A3" s="158"/>
      <c r="B3" s="158"/>
      <c r="C3" s="158"/>
      <c r="D3" s="159"/>
      <c r="E3" s="158"/>
      <c r="F3" s="159"/>
      <c r="G3" s="158"/>
      <c r="H3" s="286" t="s">
        <v>239</v>
      </c>
      <c r="I3" s="260"/>
      <c r="J3" s="2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4.25" customHeight="1" x14ac:dyDescent="0.15">
      <c r="A4" s="158"/>
      <c r="B4" s="158"/>
      <c r="C4" s="158"/>
      <c r="D4" s="159"/>
      <c r="E4" s="158"/>
      <c r="F4" s="159"/>
      <c r="G4" s="158"/>
      <c r="H4" s="158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30" customHeight="1" x14ac:dyDescent="0.25">
      <c r="A5" s="158"/>
      <c r="B5" s="287" t="s">
        <v>129</v>
      </c>
      <c r="C5" s="260"/>
      <c r="D5" s="260"/>
      <c r="E5" s="260"/>
      <c r="F5" s="260"/>
      <c r="G5" s="260"/>
      <c r="H5" s="260"/>
      <c r="I5" s="260"/>
      <c r="J5" s="2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60" customHeight="1" x14ac:dyDescent="0.25">
      <c r="A6" s="158"/>
      <c r="B6" s="287" t="s">
        <v>217</v>
      </c>
      <c r="C6" s="260"/>
      <c r="D6" s="260"/>
      <c r="E6" s="260"/>
      <c r="F6" s="260"/>
      <c r="G6" s="260"/>
      <c r="H6" s="260"/>
      <c r="I6" s="260"/>
      <c r="J6" s="2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1" customHeight="1" x14ac:dyDescent="0.25">
      <c r="A7" s="158"/>
      <c r="B7" s="288" t="s">
        <v>130</v>
      </c>
      <c r="C7" s="260"/>
      <c r="D7" s="260"/>
      <c r="E7" s="260"/>
      <c r="F7" s="260"/>
      <c r="G7" s="260"/>
      <c r="H7" s="260"/>
      <c r="I7" s="260"/>
      <c r="J7" s="2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1" customHeight="1" x14ac:dyDescent="0.25">
      <c r="A8" s="158"/>
      <c r="B8" s="287" t="s">
        <v>198</v>
      </c>
      <c r="C8" s="260"/>
      <c r="D8" s="260"/>
      <c r="E8" s="260"/>
      <c r="F8" s="260"/>
      <c r="G8" s="260"/>
      <c r="H8" s="260"/>
      <c r="I8" s="260"/>
      <c r="J8" s="2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4.25" customHeight="1" x14ac:dyDescent="0.15">
      <c r="A9" s="158"/>
      <c r="B9" s="158"/>
      <c r="C9" s="158"/>
      <c r="D9" s="159"/>
      <c r="E9" s="158"/>
      <c r="F9" s="159"/>
      <c r="G9" s="158"/>
      <c r="H9" s="158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44.25" customHeight="1" x14ac:dyDescent="0.15">
      <c r="A10" s="162"/>
      <c r="B10" s="291" t="s">
        <v>131</v>
      </c>
      <c r="C10" s="290"/>
      <c r="D10" s="292"/>
      <c r="E10" s="293" t="s">
        <v>132</v>
      </c>
      <c r="F10" s="290"/>
      <c r="G10" s="290"/>
      <c r="H10" s="290"/>
      <c r="I10" s="290"/>
      <c r="J10" s="29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61.5" customHeight="1" x14ac:dyDescent="0.15">
      <c r="A11" s="163" t="s">
        <v>133</v>
      </c>
      <c r="B11" s="163" t="s">
        <v>134</v>
      </c>
      <c r="C11" s="163" t="s">
        <v>5</v>
      </c>
      <c r="D11" s="164" t="s">
        <v>135</v>
      </c>
      <c r="E11" s="163" t="s">
        <v>136</v>
      </c>
      <c r="F11" s="164" t="s">
        <v>135</v>
      </c>
      <c r="G11" s="163" t="s">
        <v>137</v>
      </c>
      <c r="H11" s="163" t="s">
        <v>138</v>
      </c>
      <c r="I11" s="163" t="s">
        <v>139</v>
      </c>
      <c r="J11" s="163" t="s">
        <v>140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5" customHeight="1" x14ac:dyDescent="0.15">
      <c r="A12" s="165"/>
      <c r="B12" s="165" t="s">
        <v>35</v>
      </c>
      <c r="C12" s="166"/>
      <c r="D12" s="167"/>
      <c r="E12" s="166"/>
      <c r="F12" s="167"/>
      <c r="G12" s="166"/>
      <c r="H12" s="166"/>
      <c r="I12" s="167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5" customHeight="1" x14ac:dyDescent="0.15">
      <c r="A13" s="165"/>
      <c r="B13" s="165" t="s">
        <v>57</v>
      </c>
      <c r="C13" s="166"/>
      <c r="D13" s="167"/>
      <c r="E13" s="166"/>
      <c r="F13" s="167"/>
      <c r="G13" s="166"/>
      <c r="H13" s="166"/>
      <c r="I13" s="167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5" customHeight="1" x14ac:dyDescent="0.15">
      <c r="A14" s="165"/>
      <c r="B14" s="165" t="s">
        <v>58</v>
      </c>
      <c r="C14" s="166"/>
      <c r="D14" s="167"/>
      <c r="E14" s="166"/>
      <c r="F14" s="167"/>
      <c r="G14" s="166"/>
      <c r="H14" s="166"/>
      <c r="I14" s="167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5" customHeight="1" x14ac:dyDescent="0.15">
      <c r="A15" s="165"/>
      <c r="B15" s="165" t="s">
        <v>62</v>
      </c>
      <c r="C15" s="166"/>
      <c r="D15" s="167"/>
      <c r="E15" s="166"/>
      <c r="F15" s="167"/>
      <c r="G15" s="166"/>
      <c r="H15" s="166"/>
      <c r="I15" s="167"/>
      <c r="J15" s="166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5" customHeight="1" x14ac:dyDescent="0.15">
      <c r="A16" s="165"/>
      <c r="B16" s="165" t="s">
        <v>68</v>
      </c>
      <c r="C16" s="166"/>
      <c r="D16" s="167"/>
      <c r="E16" s="166"/>
      <c r="F16" s="167"/>
      <c r="G16" s="166"/>
      <c r="H16" s="166"/>
      <c r="I16" s="167"/>
      <c r="J16" s="166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5" customHeight="1" x14ac:dyDescent="0.15">
      <c r="A17" s="165"/>
      <c r="B17" s="165"/>
      <c r="C17" s="166"/>
      <c r="D17" s="167"/>
      <c r="E17" s="166"/>
      <c r="F17" s="167"/>
      <c r="G17" s="166"/>
      <c r="H17" s="166"/>
      <c r="I17" s="167"/>
      <c r="J17" s="166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15" customHeight="1" x14ac:dyDescent="0.2">
      <c r="A18" s="168"/>
      <c r="B18" s="289" t="s">
        <v>141</v>
      </c>
      <c r="C18" s="290"/>
      <c r="D18" s="169">
        <f>SUM(D12:D17)</f>
        <v>0</v>
      </c>
      <c r="E18" s="170"/>
      <c r="F18" s="169">
        <f>SUM(F12:F17)</f>
        <v>0</v>
      </c>
      <c r="G18" s="170"/>
      <c r="H18" s="170"/>
      <c r="I18" s="169">
        <f>SUM(I12:I17)</f>
        <v>0</v>
      </c>
      <c r="J18" s="17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ht="14.25" customHeight="1" x14ac:dyDescent="0.15">
      <c r="A19" s="158"/>
      <c r="B19" s="158"/>
      <c r="C19" s="158"/>
      <c r="D19" s="159"/>
      <c r="E19" s="158"/>
      <c r="F19" s="159"/>
      <c r="G19" s="158"/>
      <c r="H19" s="158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4.25" customHeight="1" x14ac:dyDescent="0.15">
      <c r="A20" s="158"/>
      <c r="B20" s="158"/>
      <c r="C20" s="158"/>
      <c r="D20" s="159"/>
      <c r="E20" s="158"/>
      <c r="F20" s="159"/>
      <c r="G20" s="158"/>
      <c r="H20" s="158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44.25" customHeight="1" x14ac:dyDescent="0.15">
      <c r="A21" s="162"/>
      <c r="B21" s="291" t="s">
        <v>142</v>
      </c>
      <c r="C21" s="290"/>
      <c r="D21" s="292"/>
      <c r="E21" s="293" t="s">
        <v>132</v>
      </c>
      <c r="F21" s="290"/>
      <c r="G21" s="290"/>
      <c r="H21" s="290"/>
      <c r="I21" s="290"/>
      <c r="J21" s="29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ht="61.5" customHeight="1" x14ac:dyDescent="0.15">
      <c r="A22" s="163" t="s">
        <v>133</v>
      </c>
      <c r="B22" s="198" t="s">
        <v>134</v>
      </c>
      <c r="C22" s="198" t="s">
        <v>5</v>
      </c>
      <c r="D22" s="199" t="s">
        <v>135</v>
      </c>
      <c r="E22" s="198" t="s">
        <v>136</v>
      </c>
      <c r="F22" s="199" t="s">
        <v>135</v>
      </c>
      <c r="G22" s="198" t="s">
        <v>137</v>
      </c>
      <c r="H22" s="198" t="s">
        <v>138</v>
      </c>
      <c r="I22" s="198" t="s">
        <v>139</v>
      </c>
      <c r="J22" s="198" t="s">
        <v>140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s="207" customFormat="1" ht="15" customHeight="1" x14ac:dyDescent="0.15">
      <c r="A23" s="217"/>
      <c r="B23" s="203" t="s">
        <v>35</v>
      </c>
      <c r="C23" s="200" t="s">
        <v>180</v>
      </c>
      <c r="D23" s="218"/>
      <c r="E23" s="200"/>
      <c r="F23" s="218"/>
      <c r="G23" s="200"/>
      <c r="H23" s="200"/>
      <c r="I23" s="218"/>
      <c r="J23" s="200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</row>
    <row r="24" spans="1:26" s="207" customFormat="1" ht="75" customHeight="1" x14ac:dyDescent="0.15">
      <c r="A24" s="217"/>
      <c r="B24" s="203" t="s">
        <v>38</v>
      </c>
      <c r="C24" s="225" t="s">
        <v>156</v>
      </c>
      <c r="D24" s="218">
        <v>24900</v>
      </c>
      <c r="E24" s="200">
        <v>3165210905</v>
      </c>
      <c r="F24" s="218">
        <v>24900</v>
      </c>
      <c r="G24" s="200" t="s">
        <v>194</v>
      </c>
      <c r="H24" s="218"/>
      <c r="I24" s="218">
        <v>24900</v>
      </c>
      <c r="J24" s="200" t="s">
        <v>189</v>
      </c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</row>
    <row r="25" spans="1:26" s="207" customFormat="1" ht="76" customHeight="1" x14ac:dyDescent="0.15">
      <c r="A25" s="217"/>
      <c r="B25" s="203" t="s">
        <v>41</v>
      </c>
      <c r="C25" s="225" t="s">
        <v>222</v>
      </c>
      <c r="D25" s="218">
        <v>26500</v>
      </c>
      <c r="E25" s="200">
        <v>3119919592</v>
      </c>
      <c r="F25" s="218">
        <v>26500</v>
      </c>
      <c r="G25" s="200" t="s">
        <v>195</v>
      </c>
      <c r="H25" s="218"/>
      <c r="I25" s="218">
        <v>26500</v>
      </c>
      <c r="J25" s="200" t="s">
        <v>189</v>
      </c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</row>
    <row r="26" spans="1:26" s="207" customFormat="1" ht="82" customHeight="1" x14ac:dyDescent="0.15">
      <c r="A26" s="217"/>
      <c r="B26" s="203" t="s">
        <v>42</v>
      </c>
      <c r="C26" s="225" t="s">
        <v>157</v>
      </c>
      <c r="D26" s="218">
        <v>21957.15</v>
      </c>
      <c r="E26" s="200">
        <v>1897103726</v>
      </c>
      <c r="F26" s="218">
        <v>21957.15</v>
      </c>
      <c r="G26" s="200" t="s">
        <v>197</v>
      </c>
      <c r="H26" s="218"/>
      <c r="I26" s="218">
        <v>21957.15</v>
      </c>
      <c r="J26" s="200" t="s">
        <v>189</v>
      </c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1:26" s="207" customFormat="1" ht="72" customHeight="1" x14ac:dyDescent="0.15">
      <c r="A27" s="217"/>
      <c r="B27" s="203" t="s">
        <v>144</v>
      </c>
      <c r="C27" s="225" t="s">
        <v>225</v>
      </c>
      <c r="D27" s="218">
        <v>24900</v>
      </c>
      <c r="E27" s="200">
        <v>2820120704</v>
      </c>
      <c r="F27" s="218">
        <v>24900</v>
      </c>
      <c r="G27" s="200" t="s">
        <v>193</v>
      </c>
      <c r="H27" s="218"/>
      <c r="I27" s="218">
        <v>24900</v>
      </c>
      <c r="J27" s="200" t="s">
        <v>189</v>
      </c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</row>
    <row r="28" spans="1:26" s="207" customFormat="1" ht="72" customHeight="1" x14ac:dyDescent="0.15">
      <c r="A28" s="217"/>
      <c r="B28" s="203"/>
      <c r="C28" s="225"/>
      <c r="D28" s="218"/>
      <c r="E28" s="200"/>
      <c r="F28" s="218"/>
      <c r="G28" s="200"/>
      <c r="H28" s="218"/>
      <c r="I28" s="218"/>
      <c r="J28" s="200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</row>
    <row r="29" spans="1:26" s="207" customFormat="1" ht="85" customHeight="1" x14ac:dyDescent="0.15">
      <c r="A29" s="217"/>
      <c r="B29" s="203" t="s">
        <v>145</v>
      </c>
      <c r="C29" s="225" t="s">
        <v>240</v>
      </c>
      <c r="D29" s="218">
        <v>24800</v>
      </c>
      <c r="E29" s="200">
        <v>2717111417</v>
      </c>
      <c r="F29" s="218">
        <v>24800</v>
      </c>
      <c r="G29" s="200" t="s">
        <v>192</v>
      </c>
      <c r="H29" s="218"/>
      <c r="I29" s="218">
        <v>24800</v>
      </c>
      <c r="J29" s="200" t="s">
        <v>189</v>
      </c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</row>
    <row r="30" spans="1:26" s="207" customFormat="1" ht="81" customHeight="1" x14ac:dyDescent="0.15">
      <c r="A30" s="217"/>
      <c r="B30" s="203" t="s">
        <v>146</v>
      </c>
      <c r="C30" s="225" t="s">
        <v>158</v>
      </c>
      <c r="D30" s="218">
        <v>24900</v>
      </c>
      <c r="E30" s="200">
        <v>2748911641</v>
      </c>
      <c r="F30" s="218">
        <v>24900</v>
      </c>
      <c r="G30" s="200" t="s">
        <v>196</v>
      </c>
      <c r="H30" s="218"/>
      <c r="I30" s="218">
        <v>24900</v>
      </c>
      <c r="J30" s="200" t="s">
        <v>189</v>
      </c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</row>
    <row r="31" spans="1:26" s="207" customFormat="1" ht="77" customHeight="1" x14ac:dyDescent="0.15">
      <c r="A31" s="217"/>
      <c r="B31" s="203" t="s">
        <v>147</v>
      </c>
      <c r="C31" s="225" t="s">
        <v>159</v>
      </c>
      <c r="D31" s="218">
        <v>27900</v>
      </c>
      <c r="E31" s="200">
        <v>2853501009</v>
      </c>
      <c r="F31" s="218">
        <v>27900</v>
      </c>
      <c r="G31" s="200" t="s">
        <v>191</v>
      </c>
      <c r="H31" s="218"/>
      <c r="I31" s="218">
        <v>27900</v>
      </c>
      <c r="J31" s="200" t="s">
        <v>189</v>
      </c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</row>
    <row r="32" spans="1:26" s="207" customFormat="1" ht="79" customHeight="1" x14ac:dyDescent="0.15">
      <c r="A32" s="217"/>
      <c r="B32" s="203" t="s">
        <v>148</v>
      </c>
      <c r="C32" s="225" t="s">
        <v>160</v>
      </c>
      <c r="D32" s="218">
        <v>27900</v>
      </c>
      <c r="E32" s="200">
        <v>2609900756</v>
      </c>
      <c r="F32" s="218">
        <v>27900</v>
      </c>
      <c r="G32" s="200" t="s">
        <v>190</v>
      </c>
      <c r="H32" s="218"/>
      <c r="I32" s="218">
        <v>27900</v>
      </c>
      <c r="J32" s="200" t="s">
        <v>189</v>
      </c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</row>
    <row r="33" spans="1:26" s="207" customFormat="1" ht="36" customHeight="1" x14ac:dyDescent="0.15">
      <c r="A33" s="217"/>
      <c r="B33" s="203" t="s">
        <v>57</v>
      </c>
      <c r="C33" s="226" t="s">
        <v>56</v>
      </c>
      <c r="D33" s="218"/>
      <c r="E33" s="200"/>
      <c r="F33" s="218"/>
      <c r="G33" s="200"/>
      <c r="H33" s="200"/>
      <c r="I33" s="218"/>
      <c r="J33" s="200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</row>
    <row r="34" spans="1:26" s="207" customFormat="1" ht="77" customHeight="1" x14ac:dyDescent="0.15">
      <c r="A34" s="217"/>
      <c r="B34" s="203" t="s">
        <v>231</v>
      </c>
      <c r="C34" s="225" t="s">
        <v>156</v>
      </c>
      <c r="D34" s="218">
        <v>5478</v>
      </c>
      <c r="E34" s="200">
        <v>3165210905</v>
      </c>
      <c r="F34" s="218">
        <v>5478</v>
      </c>
      <c r="G34" s="200" t="s">
        <v>194</v>
      </c>
      <c r="H34" s="200"/>
      <c r="I34" s="218">
        <v>5478</v>
      </c>
      <c r="J34" s="252" t="s">
        <v>224</v>
      </c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1:26" s="207" customFormat="1" ht="69.5" customHeight="1" x14ac:dyDescent="0.15">
      <c r="A35" s="217"/>
      <c r="B35" s="203" t="s">
        <v>232</v>
      </c>
      <c r="C35" s="225" t="s">
        <v>222</v>
      </c>
      <c r="D35" s="218">
        <v>5830</v>
      </c>
      <c r="E35" s="200">
        <v>3119919592</v>
      </c>
      <c r="F35" s="218">
        <v>5830</v>
      </c>
      <c r="G35" s="200" t="s">
        <v>195</v>
      </c>
      <c r="H35" s="200"/>
      <c r="I35" s="218">
        <v>5830</v>
      </c>
      <c r="J35" s="252" t="s">
        <v>224</v>
      </c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</row>
    <row r="36" spans="1:26" s="207" customFormat="1" ht="83" customHeight="1" x14ac:dyDescent="0.15">
      <c r="A36" s="217"/>
      <c r="B36" s="203" t="s">
        <v>233</v>
      </c>
      <c r="C36" s="225" t="s">
        <v>157</v>
      </c>
      <c r="D36" s="218">
        <v>4830.57</v>
      </c>
      <c r="E36" s="200">
        <v>1897103726</v>
      </c>
      <c r="F36" s="218">
        <v>4830.57</v>
      </c>
      <c r="G36" s="200" t="s">
        <v>197</v>
      </c>
      <c r="H36" s="200"/>
      <c r="I36" s="218">
        <v>4830.57</v>
      </c>
      <c r="J36" s="252" t="s">
        <v>224</v>
      </c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</row>
    <row r="37" spans="1:26" s="207" customFormat="1" ht="82" customHeight="1" x14ac:dyDescent="0.15">
      <c r="A37" s="217"/>
      <c r="B37" s="203" t="s">
        <v>234</v>
      </c>
      <c r="C37" s="225" t="s">
        <v>225</v>
      </c>
      <c r="D37" s="218">
        <v>5478</v>
      </c>
      <c r="E37" s="200">
        <v>2820120704</v>
      </c>
      <c r="F37" s="218">
        <v>5478</v>
      </c>
      <c r="G37" s="200" t="s">
        <v>193</v>
      </c>
      <c r="H37" s="200"/>
      <c r="I37" s="218">
        <v>5478</v>
      </c>
      <c r="J37" s="200" t="s">
        <v>223</v>
      </c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</row>
    <row r="38" spans="1:26" s="207" customFormat="1" ht="78" customHeight="1" x14ac:dyDescent="0.15">
      <c r="A38" s="217"/>
      <c r="B38" s="203" t="s">
        <v>235</v>
      </c>
      <c r="C38" s="225" t="s">
        <v>220</v>
      </c>
      <c r="D38" s="218">
        <v>2085.6799999999998</v>
      </c>
      <c r="E38" s="200">
        <v>2717111417</v>
      </c>
      <c r="F38" s="218">
        <v>2085.6799999999998</v>
      </c>
      <c r="G38" s="200" t="s">
        <v>192</v>
      </c>
      <c r="H38" s="200"/>
      <c r="I38" s="218">
        <v>2085.6799999999998</v>
      </c>
      <c r="J38" s="252" t="s">
        <v>224</v>
      </c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</row>
    <row r="39" spans="1:26" s="207" customFormat="1" ht="63" customHeight="1" x14ac:dyDescent="0.15">
      <c r="A39" s="217"/>
      <c r="B39" s="203" t="s">
        <v>236</v>
      </c>
      <c r="C39" s="225" t="s">
        <v>158</v>
      </c>
      <c r="D39" s="218">
        <v>5478</v>
      </c>
      <c r="E39" s="200">
        <v>2748911641</v>
      </c>
      <c r="F39" s="218">
        <v>5478</v>
      </c>
      <c r="G39" s="200" t="s">
        <v>196</v>
      </c>
      <c r="H39" s="200"/>
      <c r="I39" s="218">
        <v>5478</v>
      </c>
      <c r="J39" s="200" t="s">
        <v>187</v>
      </c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</row>
    <row r="40" spans="1:26" s="207" customFormat="1" ht="63" customHeight="1" x14ac:dyDescent="0.15">
      <c r="A40" s="217"/>
      <c r="B40" s="203"/>
      <c r="C40" s="225"/>
      <c r="D40" s="218"/>
      <c r="E40" s="200"/>
      <c r="F40" s="218"/>
      <c r="G40" s="200"/>
      <c r="H40" s="200"/>
      <c r="I40" s="218"/>
      <c r="J40" s="200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</row>
    <row r="41" spans="1:26" s="207" customFormat="1" ht="65" customHeight="1" x14ac:dyDescent="0.15">
      <c r="A41" s="217"/>
      <c r="B41" s="203" t="s">
        <v>237</v>
      </c>
      <c r="C41" s="225" t="s">
        <v>159</v>
      </c>
      <c r="D41" s="218">
        <v>6138</v>
      </c>
      <c r="E41" s="200">
        <v>2853501009</v>
      </c>
      <c r="F41" s="218">
        <v>6138</v>
      </c>
      <c r="G41" s="200" t="s">
        <v>191</v>
      </c>
      <c r="H41" s="200"/>
      <c r="I41" s="218">
        <v>6138</v>
      </c>
      <c r="J41" s="200" t="s">
        <v>188</v>
      </c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s="207" customFormat="1" ht="72" customHeight="1" x14ac:dyDescent="0.15">
      <c r="A42" s="217"/>
      <c r="B42" s="203" t="s">
        <v>238</v>
      </c>
      <c r="C42" s="225" t="s">
        <v>160</v>
      </c>
      <c r="D42" s="218">
        <v>6138</v>
      </c>
      <c r="E42" s="200">
        <v>2609900756</v>
      </c>
      <c r="F42" s="218">
        <v>6138</v>
      </c>
      <c r="G42" s="200" t="s">
        <v>190</v>
      </c>
      <c r="H42" s="200"/>
      <c r="I42" s="218">
        <v>6138</v>
      </c>
      <c r="J42" s="252" t="s">
        <v>224</v>
      </c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</row>
    <row r="43" spans="1:26" s="207" customFormat="1" ht="60" customHeight="1" x14ac:dyDescent="0.15">
      <c r="A43" s="217"/>
      <c r="B43" s="203" t="s">
        <v>62</v>
      </c>
      <c r="C43" s="227" t="s">
        <v>61</v>
      </c>
      <c r="D43" s="218">
        <v>500000</v>
      </c>
      <c r="E43" s="200" t="s">
        <v>241</v>
      </c>
      <c r="F43" s="218">
        <v>500000</v>
      </c>
      <c r="G43" s="200" t="s">
        <v>181</v>
      </c>
      <c r="H43" s="200" t="s">
        <v>182</v>
      </c>
      <c r="I43" s="218">
        <v>500000</v>
      </c>
      <c r="J43" s="200" t="s">
        <v>199</v>
      </c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1:26" s="207" customFormat="1" ht="56" customHeight="1" x14ac:dyDescent="0.15">
      <c r="A44" s="217"/>
      <c r="B44" s="203" t="s">
        <v>68</v>
      </c>
      <c r="C44" s="220" t="s">
        <v>69</v>
      </c>
      <c r="D44" s="218">
        <v>1437.45</v>
      </c>
      <c r="E44" s="200" t="s">
        <v>242</v>
      </c>
      <c r="F44" s="218">
        <v>1437.45</v>
      </c>
      <c r="G44" s="200" t="s">
        <v>185</v>
      </c>
      <c r="H44" s="200" t="s">
        <v>182</v>
      </c>
      <c r="I44" s="218">
        <v>1437.45</v>
      </c>
      <c r="J44" s="206" t="s">
        <v>213</v>
      </c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1:26" s="207" customFormat="1" ht="59" customHeight="1" x14ac:dyDescent="0.15">
      <c r="A45" s="217"/>
      <c r="B45" s="203" t="s">
        <v>70</v>
      </c>
      <c r="C45" s="220" t="s">
        <v>71</v>
      </c>
      <c r="D45" s="218">
        <v>48780.75</v>
      </c>
      <c r="E45" s="200" t="s">
        <v>243</v>
      </c>
      <c r="F45" s="218">
        <v>48780.75</v>
      </c>
      <c r="G45" s="200" t="s">
        <v>186</v>
      </c>
      <c r="H45" s="200" t="s">
        <v>182</v>
      </c>
      <c r="I45" s="218">
        <v>48780.75</v>
      </c>
      <c r="J45" s="206" t="s">
        <v>213</v>
      </c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</row>
    <row r="46" spans="1:26" s="207" customFormat="1" ht="101" customHeight="1" x14ac:dyDescent="0.15">
      <c r="A46" s="217"/>
      <c r="B46" s="203" t="s">
        <v>72</v>
      </c>
      <c r="C46" s="228" t="s">
        <v>176</v>
      </c>
      <c r="D46" s="218">
        <v>5567.76</v>
      </c>
      <c r="E46" s="200" t="s">
        <v>215</v>
      </c>
      <c r="F46" s="218">
        <v>5567.76</v>
      </c>
      <c r="G46" s="215" t="s">
        <v>208</v>
      </c>
      <c r="H46" s="215" t="s">
        <v>216</v>
      </c>
      <c r="I46" s="218">
        <v>5567.76</v>
      </c>
      <c r="J46" s="206" t="s">
        <v>209</v>
      </c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</row>
    <row r="47" spans="1:26" s="207" customFormat="1" ht="84" customHeight="1" x14ac:dyDescent="0.15">
      <c r="A47" s="217"/>
      <c r="B47" s="229" t="s">
        <v>87</v>
      </c>
      <c r="C47" s="228" t="s">
        <v>177</v>
      </c>
      <c r="D47" s="218">
        <f>3924.49</f>
        <v>3924.49</v>
      </c>
      <c r="E47" s="200" t="s">
        <v>205</v>
      </c>
      <c r="F47" s="218">
        <f>3924.49</f>
        <v>3924.49</v>
      </c>
      <c r="G47" s="215" t="s">
        <v>210</v>
      </c>
      <c r="H47" s="304" t="s">
        <v>248</v>
      </c>
      <c r="I47" s="218">
        <f>3924.49</f>
        <v>3924.49</v>
      </c>
      <c r="J47" s="206" t="s">
        <v>218</v>
      </c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</row>
    <row r="48" spans="1:26" s="207" customFormat="1" ht="68" customHeight="1" x14ac:dyDescent="0.15">
      <c r="A48" s="217"/>
      <c r="B48" s="229" t="s">
        <v>90</v>
      </c>
      <c r="C48" s="228" t="s">
        <v>178</v>
      </c>
      <c r="D48" s="218">
        <v>1845.32</v>
      </c>
      <c r="E48" s="200" t="s">
        <v>202</v>
      </c>
      <c r="F48" s="218">
        <v>1845.32</v>
      </c>
      <c r="G48" s="214" t="s">
        <v>211</v>
      </c>
      <c r="H48" s="200" t="s">
        <v>245</v>
      </c>
      <c r="I48" s="218">
        <v>1845.32</v>
      </c>
      <c r="J48" s="206" t="s">
        <v>212</v>
      </c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</row>
    <row r="49" spans="1:26" s="207" customFormat="1" ht="68" customHeight="1" x14ac:dyDescent="0.15">
      <c r="A49" s="217"/>
      <c r="B49" s="229" t="s">
        <v>91</v>
      </c>
      <c r="C49" s="228" t="s">
        <v>178</v>
      </c>
      <c r="D49" s="218">
        <v>1994.82</v>
      </c>
      <c r="E49" s="200" t="s">
        <v>205</v>
      </c>
      <c r="F49" s="218">
        <v>1994.82</v>
      </c>
      <c r="G49" s="215" t="s">
        <v>246</v>
      </c>
      <c r="H49" s="215" t="s">
        <v>247</v>
      </c>
      <c r="I49" s="218">
        <v>1994.82</v>
      </c>
      <c r="J49" s="206" t="s">
        <v>219</v>
      </c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</row>
    <row r="50" spans="1:26" s="207" customFormat="1" ht="45" customHeight="1" x14ac:dyDescent="0.15">
      <c r="A50" s="217"/>
      <c r="B50" s="229" t="s">
        <v>95</v>
      </c>
      <c r="C50" s="228" t="s">
        <v>98</v>
      </c>
      <c r="D50" s="218">
        <v>9000</v>
      </c>
      <c r="E50" s="200" t="s">
        <v>206</v>
      </c>
      <c r="F50" s="218">
        <v>9000</v>
      </c>
      <c r="G50" s="200" t="s">
        <v>183</v>
      </c>
      <c r="H50" s="200" t="s">
        <v>184</v>
      </c>
      <c r="I50" s="218">
        <v>9000</v>
      </c>
      <c r="J50" s="216" t="s">
        <v>207</v>
      </c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1:26" s="207" customFormat="1" ht="42" customHeight="1" x14ac:dyDescent="0.15">
      <c r="A51" s="202" t="s">
        <v>70</v>
      </c>
      <c r="B51" s="229" t="s">
        <v>104</v>
      </c>
      <c r="C51" s="220" t="s">
        <v>221</v>
      </c>
      <c r="D51" s="218">
        <v>184.1</v>
      </c>
      <c r="E51" s="200" t="s">
        <v>204</v>
      </c>
      <c r="F51" s="218">
        <v>184.1</v>
      </c>
      <c r="G51" s="200" t="s">
        <v>203</v>
      </c>
      <c r="H51" s="215"/>
      <c r="I51" s="218">
        <v>184.1</v>
      </c>
      <c r="J51" s="206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</row>
    <row r="52" spans="1:26" s="207" customFormat="1" ht="54" customHeight="1" x14ac:dyDescent="0.15">
      <c r="A52" s="217"/>
      <c r="B52" s="204" t="s">
        <v>118</v>
      </c>
      <c r="C52" s="220" t="s">
        <v>117</v>
      </c>
      <c r="D52" s="218">
        <v>19500</v>
      </c>
      <c r="E52" s="200" t="s">
        <v>244</v>
      </c>
      <c r="F52" s="218">
        <v>19500</v>
      </c>
      <c r="G52" s="200" t="s">
        <v>200</v>
      </c>
      <c r="H52" s="215" t="s">
        <v>214</v>
      </c>
      <c r="I52" s="218">
        <v>19500</v>
      </c>
      <c r="J52" s="206" t="s">
        <v>201</v>
      </c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</row>
    <row r="53" spans="1:26" s="207" customFormat="1" ht="15" customHeight="1" x14ac:dyDescent="0.15">
      <c r="A53" s="221"/>
      <c r="B53" s="294" t="s">
        <v>141</v>
      </c>
      <c r="C53" s="290"/>
      <c r="D53" s="222">
        <f>SUM(D23:D52)</f>
        <v>837448.08999999985</v>
      </c>
      <c r="E53" s="223"/>
      <c r="F53" s="222">
        <f>SUM(F23:F52)</f>
        <v>837448.08999999985</v>
      </c>
      <c r="G53" s="223"/>
      <c r="H53" s="223"/>
      <c r="I53" s="222">
        <f>SUM(I23:I52)</f>
        <v>837448.08999999985</v>
      </c>
      <c r="J53" s="223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spans="1:26" ht="14.25" customHeight="1" x14ac:dyDescent="0.15">
      <c r="A54" s="158"/>
      <c r="B54" s="158"/>
      <c r="C54" s="158"/>
      <c r="D54" s="159"/>
      <c r="E54" s="158"/>
      <c r="F54" s="159"/>
      <c r="G54" s="158"/>
      <c r="H54" s="158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4.25" customHeight="1" x14ac:dyDescent="0.2">
      <c r="A55" s="172"/>
      <c r="B55" s="172" t="s">
        <v>143</v>
      </c>
      <c r="C55" s="172"/>
      <c r="D55" s="173"/>
      <c r="E55" s="172"/>
      <c r="F55" s="173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ht="14.25" customHeight="1" x14ac:dyDescent="0.15">
      <c r="A56" s="158"/>
      <c r="B56" s="158"/>
      <c r="C56" s="158"/>
      <c r="D56" s="159"/>
      <c r="E56" s="158"/>
      <c r="F56" s="159"/>
      <c r="G56" s="158"/>
      <c r="H56" s="158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4.25" customHeight="1" x14ac:dyDescent="0.15">
      <c r="A57" s="158"/>
      <c r="B57" s="158"/>
      <c r="C57" s="158"/>
      <c r="D57" s="159"/>
      <c r="E57" s="158"/>
      <c r="F57" s="159"/>
      <c r="G57" s="158"/>
      <c r="H57" s="158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4.25" customHeight="1" x14ac:dyDescent="0.15">
      <c r="A58" s="158"/>
      <c r="B58" s="158"/>
      <c r="C58" s="158"/>
      <c r="D58" s="159"/>
      <c r="E58" s="158"/>
      <c r="F58" s="159"/>
      <c r="G58" s="158"/>
      <c r="H58" s="158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4.25" customHeight="1" x14ac:dyDescent="0.15">
      <c r="A59" s="158"/>
      <c r="B59" s="158"/>
      <c r="C59" s="158"/>
      <c r="D59" s="159"/>
      <c r="E59" s="158"/>
      <c r="F59" s="159"/>
      <c r="G59" s="158"/>
      <c r="H59" s="158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4.25" customHeight="1" x14ac:dyDescent="0.15">
      <c r="A60" s="158"/>
      <c r="B60" s="158"/>
      <c r="C60" s="158"/>
      <c r="D60" s="159"/>
      <c r="E60" s="158"/>
      <c r="F60" s="159"/>
      <c r="G60" s="158"/>
      <c r="H60" s="158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4.25" customHeight="1" x14ac:dyDescent="0.15">
      <c r="A61" s="158"/>
      <c r="B61" s="158"/>
      <c r="C61" s="158"/>
      <c r="D61" s="159"/>
      <c r="E61" s="158"/>
      <c r="F61" s="159"/>
      <c r="G61" s="158"/>
      <c r="H61" s="158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4.25" customHeight="1" x14ac:dyDescent="0.15">
      <c r="A62" s="158"/>
      <c r="B62" s="158"/>
      <c r="C62" s="158"/>
      <c r="D62" s="159"/>
      <c r="E62" s="158"/>
      <c r="F62" s="159"/>
      <c r="G62" s="158"/>
      <c r="H62" s="158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4.25" customHeight="1" x14ac:dyDescent="0.15">
      <c r="A63" s="158"/>
      <c r="B63" s="158"/>
      <c r="C63" s="158"/>
      <c r="D63" s="159"/>
      <c r="E63" s="158"/>
      <c r="F63" s="159"/>
      <c r="G63" s="158"/>
      <c r="H63" s="158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4.25" customHeight="1" x14ac:dyDescent="0.15">
      <c r="A64" s="158"/>
      <c r="B64" s="158"/>
      <c r="C64" s="158"/>
      <c r="D64" s="159"/>
      <c r="E64" s="158"/>
      <c r="F64" s="159"/>
      <c r="G64" s="158"/>
      <c r="H64" s="158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4.25" customHeight="1" x14ac:dyDescent="0.15">
      <c r="A65" s="158"/>
      <c r="B65" s="158"/>
      <c r="C65" s="158"/>
      <c r="D65" s="159"/>
      <c r="E65" s="158"/>
      <c r="F65" s="159"/>
      <c r="G65" s="158"/>
      <c r="H65" s="158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4.25" customHeight="1" x14ac:dyDescent="0.15">
      <c r="A66" s="158"/>
      <c r="B66" s="158"/>
      <c r="C66" s="158"/>
      <c r="D66" s="159"/>
      <c r="E66" s="158"/>
      <c r="F66" s="159"/>
      <c r="G66" s="158"/>
      <c r="H66" s="158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4.25" customHeight="1" x14ac:dyDescent="0.15">
      <c r="A67" s="158"/>
      <c r="B67" s="158"/>
      <c r="C67" s="158"/>
      <c r="D67" s="159"/>
      <c r="E67" s="158"/>
      <c r="F67" s="159"/>
      <c r="G67" s="158"/>
      <c r="H67" s="158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4.25" customHeight="1" x14ac:dyDescent="0.15">
      <c r="A68" s="158"/>
      <c r="B68" s="158"/>
      <c r="C68" s="158"/>
      <c r="D68" s="159"/>
      <c r="E68" s="158"/>
      <c r="F68" s="159"/>
      <c r="G68" s="158"/>
      <c r="H68" s="158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4.25" customHeight="1" x14ac:dyDescent="0.15">
      <c r="A69" s="158"/>
      <c r="B69" s="158"/>
      <c r="C69" s="158"/>
      <c r="D69" s="159"/>
      <c r="E69" s="158"/>
      <c r="F69" s="159"/>
      <c r="G69" s="158"/>
      <c r="H69" s="158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4.25" customHeight="1" x14ac:dyDescent="0.15">
      <c r="A70" s="158"/>
      <c r="B70" s="158"/>
      <c r="C70" s="158"/>
      <c r="D70" s="159"/>
      <c r="E70" s="158"/>
      <c r="F70" s="159"/>
      <c r="G70" s="158"/>
      <c r="H70" s="158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4.25" customHeight="1" x14ac:dyDescent="0.15">
      <c r="A71" s="158"/>
      <c r="B71" s="158"/>
      <c r="C71" s="158"/>
      <c r="D71" s="159"/>
      <c r="E71" s="158"/>
      <c r="F71" s="159"/>
      <c r="G71" s="158"/>
      <c r="H71" s="158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4.25" customHeight="1" x14ac:dyDescent="0.15">
      <c r="A72" s="158"/>
      <c r="B72" s="158"/>
      <c r="C72" s="158"/>
      <c r="D72" s="159"/>
      <c r="E72" s="158"/>
      <c r="F72" s="159"/>
      <c r="G72" s="158"/>
      <c r="H72" s="158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4.25" customHeight="1" x14ac:dyDescent="0.15">
      <c r="A73" s="158"/>
      <c r="B73" s="158"/>
      <c r="C73" s="158"/>
      <c r="D73" s="159"/>
      <c r="E73" s="158"/>
      <c r="F73" s="159"/>
      <c r="G73" s="158"/>
      <c r="H73" s="158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4.25" customHeight="1" x14ac:dyDescent="0.15">
      <c r="A74" s="158"/>
      <c r="B74" s="158"/>
      <c r="C74" s="158"/>
      <c r="D74" s="159"/>
      <c r="E74" s="158"/>
      <c r="F74" s="159"/>
      <c r="G74" s="158"/>
      <c r="H74" s="158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4.25" customHeight="1" x14ac:dyDescent="0.15">
      <c r="A75" s="158"/>
      <c r="B75" s="158"/>
      <c r="C75" s="158"/>
      <c r="D75" s="159"/>
      <c r="E75" s="158"/>
      <c r="F75" s="159"/>
      <c r="G75" s="158"/>
      <c r="H75" s="158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4.25" customHeight="1" x14ac:dyDescent="0.15">
      <c r="A76" s="158"/>
      <c r="B76" s="158"/>
      <c r="C76" s="158"/>
      <c r="D76" s="159"/>
      <c r="E76" s="158"/>
      <c r="F76" s="159"/>
      <c r="G76" s="158"/>
      <c r="H76" s="158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4.25" customHeight="1" x14ac:dyDescent="0.15">
      <c r="A77" s="158"/>
      <c r="B77" s="158"/>
      <c r="C77" s="158"/>
      <c r="D77" s="159"/>
      <c r="E77" s="158"/>
      <c r="F77" s="159"/>
      <c r="G77" s="158"/>
      <c r="H77" s="158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4.25" customHeight="1" x14ac:dyDescent="0.15">
      <c r="A78" s="158"/>
      <c r="B78" s="158"/>
      <c r="C78" s="158"/>
      <c r="D78" s="159"/>
      <c r="E78" s="158"/>
      <c r="F78" s="159"/>
      <c r="G78" s="158"/>
      <c r="H78" s="158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4.25" customHeight="1" x14ac:dyDescent="0.15">
      <c r="A79" s="158"/>
      <c r="B79" s="158"/>
      <c r="C79" s="158"/>
      <c r="D79" s="159"/>
      <c r="E79" s="158"/>
      <c r="F79" s="159"/>
      <c r="G79" s="158"/>
      <c r="H79" s="158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4.25" customHeight="1" x14ac:dyDescent="0.15">
      <c r="A80" s="158"/>
      <c r="B80" s="158"/>
      <c r="C80" s="158"/>
      <c r="D80" s="159"/>
      <c r="E80" s="158"/>
      <c r="F80" s="159"/>
      <c r="G80" s="158"/>
      <c r="H80" s="158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4.25" customHeight="1" x14ac:dyDescent="0.15">
      <c r="A81" s="158"/>
      <c r="B81" s="158"/>
      <c r="C81" s="158"/>
      <c r="D81" s="159"/>
      <c r="E81" s="158"/>
      <c r="F81" s="159"/>
      <c r="G81" s="158"/>
      <c r="H81" s="158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4.25" customHeight="1" x14ac:dyDescent="0.15">
      <c r="A82" s="158"/>
      <c r="B82" s="158"/>
      <c r="C82" s="158"/>
      <c r="D82" s="159"/>
      <c r="E82" s="158"/>
      <c r="F82" s="159"/>
      <c r="G82" s="158"/>
      <c r="H82" s="158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4.25" customHeight="1" x14ac:dyDescent="0.15">
      <c r="A83" s="158"/>
      <c r="B83" s="158"/>
      <c r="C83" s="158"/>
      <c r="D83" s="159"/>
      <c r="E83" s="158"/>
      <c r="F83" s="159"/>
      <c r="G83" s="158"/>
      <c r="H83" s="158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4.25" customHeight="1" x14ac:dyDescent="0.15">
      <c r="A84" s="158"/>
      <c r="B84" s="158"/>
      <c r="C84" s="158"/>
      <c r="D84" s="159"/>
      <c r="E84" s="158"/>
      <c r="F84" s="159"/>
      <c r="G84" s="158"/>
      <c r="H84" s="158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4.25" customHeight="1" x14ac:dyDescent="0.15">
      <c r="A85" s="158"/>
      <c r="B85" s="158"/>
      <c r="C85" s="158"/>
      <c r="D85" s="159"/>
      <c r="E85" s="158"/>
      <c r="F85" s="159"/>
      <c r="G85" s="158"/>
      <c r="H85" s="158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4.25" customHeight="1" x14ac:dyDescent="0.15">
      <c r="A86" s="158"/>
      <c r="B86" s="158"/>
      <c r="C86" s="158"/>
      <c r="D86" s="159"/>
      <c r="E86" s="158"/>
      <c r="F86" s="159"/>
      <c r="G86" s="158"/>
      <c r="H86" s="158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4.25" customHeight="1" x14ac:dyDescent="0.15">
      <c r="A87" s="158"/>
      <c r="B87" s="158"/>
      <c r="C87" s="158"/>
      <c r="D87" s="159"/>
      <c r="E87" s="158"/>
      <c r="F87" s="159"/>
      <c r="G87" s="158"/>
      <c r="H87" s="158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4.25" customHeight="1" x14ac:dyDescent="0.15">
      <c r="A88" s="158"/>
      <c r="B88" s="158"/>
      <c r="C88" s="158"/>
      <c r="D88" s="159"/>
      <c r="E88" s="158"/>
      <c r="F88" s="159"/>
      <c r="G88" s="158"/>
      <c r="H88" s="158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4.25" customHeight="1" x14ac:dyDescent="0.15">
      <c r="A89" s="158"/>
      <c r="B89" s="158"/>
      <c r="C89" s="158"/>
      <c r="D89" s="159"/>
      <c r="E89" s="158"/>
      <c r="F89" s="159"/>
      <c r="G89" s="158"/>
      <c r="H89" s="158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4.25" customHeight="1" x14ac:dyDescent="0.15">
      <c r="A90" s="158"/>
      <c r="B90" s="158"/>
      <c r="C90" s="158"/>
      <c r="D90" s="159"/>
      <c r="E90" s="158"/>
      <c r="F90" s="159"/>
      <c r="G90" s="158"/>
      <c r="H90" s="158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4.25" customHeight="1" x14ac:dyDescent="0.15">
      <c r="A91" s="158"/>
      <c r="B91" s="158"/>
      <c r="C91" s="158"/>
      <c r="D91" s="159"/>
      <c r="E91" s="158"/>
      <c r="F91" s="159"/>
      <c r="G91" s="158"/>
      <c r="H91" s="158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4.25" customHeight="1" x14ac:dyDescent="0.15">
      <c r="A92" s="158"/>
      <c r="B92" s="158"/>
      <c r="C92" s="158"/>
      <c r="D92" s="159"/>
      <c r="E92" s="158"/>
      <c r="F92" s="159"/>
      <c r="G92" s="158"/>
      <c r="H92" s="158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4.25" customHeight="1" x14ac:dyDescent="0.15">
      <c r="A93" s="158"/>
      <c r="B93" s="158"/>
      <c r="C93" s="158"/>
      <c r="D93" s="159"/>
      <c r="E93" s="158"/>
      <c r="F93" s="159"/>
      <c r="G93" s="158"/>
      <c r="H93" s="158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4.25" customHeight="1" x14ac:dyDescent="0.15">
      <c r="A94" s="158"/>
      <c r="B94" s="158"/>
      <c r="C94" s="158"/>
      <c r="D94" s="159"/>
      <c r="E94" s="158"/>
      <c r="F94" s="159"/>
      <c r="G94" s="158"/>
      <c r="H94" s="158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4.25" customHeight="1" x14ac:dyDescent="0.15">
      <c r="A95" s="158"/>
      <c r="B95" s="158"/>
      <c r="C95" s="158"/>
      <c r="D95" s="159"/>
      <c r="E95" s="158"/>
      <c r="F95" s="159"/>
      <c r="G95" s="158"/>
      <c r="H95" s="158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4.25" customHeight="1" x14ac:dyDescent="0.15">
      <c r="A96" s="158"/>
      <c r="B96" s="158"/>
      <c r="C96" s="158"/>
      <c r="D96" s="159"/>
      <c r="E96" s="158"/>
      <c r="F96" s="159"/>
      <c r="G96" s="158"/>
      <c r="H96" s="158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4.25" customHeight="1" x14ac:dyDescent="0.15">
      <c r="A97" s="158"/>
      <c r="B97" s="158"/>
      <c r="C97" s="158"/>
      <c r="D97" s="159"/>
      <c r="E97" s="158"/>
      <c r="F97" s="159"/>
      <c r="G97" s="158"/>
      <c r="H97" s="158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4.25" customHeight="1" x14ac:dyDescent="0.15">
      <c r="A98" s="158"/>
      <c r="B98" s="158"/>
      <c r="C98" s="158"/>
      <c r="D98" s="159"/>
      <c r="E98" s="158"/>
      <c r="F98" s="159"/>
      <c r="G98" s="158"/>
      <c r="H98" s="158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4.25" customHeight="1" x14ac:dyDescent="0.15">
      <c r="A99" s="158"/>
      <c r="B99" s="158"/>
      <c r="C99" s="158"/>
      <c r="D99" s="159"/>
      <c r="E99" s="158"/>
      <c r="F99" s="159"/>
      <c r="G99" s="158"/>
      <c r="H99" s="158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4.25" customHeight="1" x14ac:dyDescent="0.15">
      <c r="A100" s="158"/>
      <c r="B100" s="158"/>
      <c r="C100" s="158"/>
      <c r="D100" s="159"/>
      <c r="E100" s="158"/>
      <c r="F100" s="159"/>
      <c r="G100" s="158"/>
      <c r="H100" s="158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4.25" customHeight="1" x14ac:dyDescent="0.15">
      <c r="A101" s="158"/>
      <c r="B101" s="158"/>
      <c r="C101" s="158"/>
      <c r="D101" s="159"/>
      <c r="E101" s="158"/>
      <c r="F101" s="159"/>
      <c r="G101" s="158"/>
      <c r="H101" s="158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4.25" customHeight="1" x14ac:dyDescent="0.15">
      <c r="A102" s="158"/>
      <c r="B102" s="158"/>
      <c r="C102" s="158"/>
      <c r="D102" s="159"/>
      <c r="E102" s="158"/>
      <c r="F102" s="159"/>
      <c r="G102" s="158"/>
      <c r="H102" s="158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4.25" customHeight="1" x14ac:dyDescent="0.15">
      <c r="A103" s="158"/>
      <c r="B103" s="158"/>
      <c r="C103" s="158"/>
      <c r="D103" s="159"/>
      <c r="E103" s="158"/>
      <c r="F103" s="159"/>
      <c r="G103" s="158"/>
      <c r="H103" s="158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4.25" customHeight="1" x14ac:dyDescent="0.15">
      <c r="A104" s="158"/>
      <c r="B104" s="158"/>
      <c r="C104" s="158"/>
      <c r="D104" s="159"/>
      <c r="E104" s="158"/>
      <c r="F104" s="159"/>
      <c r="G104" s="158"/>
      <c r="H104" s="158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4.25" customHeight="1" x14ac:dyDescent="0.15">
      <c r="A105" s="158"/>
      <c r="B105" s="158"/>
      <c r="C105" s="158"/>
      <c r="D105" s="159"/>
      <c r="E105" s="158"/>
      <c r="F105" s="159"/>
      <c r="G105" s="158"/>
      <c r="H105" s="158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4.25" customHeight="1" x14ac:dyDescent="0.15">
      <c r="A106" s="158"/>
      <c r="B106" s="158"/>
      <c r="C106" s="158"/>
      <c r="D106" s="159"/>
      <c r="E106" s="158"/>
      <c r="F106" s="159"/>
      <c r="G106" s="158"/>
      <c r="H106" s="158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4.25" customHeight="1" x14ac:dyDescent="0.15">
      <c r="A107" s="158"/>
      <c r="B107" s="158"/>
      <c r="C107" s="158"/>
      <c r="D107" s="159"/>
      <c r="E107" s="158"/>
      <c r="F107" s="159"/>
      <c r="G107" s="158"/>
      <c r="H107" s="158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4.25" customHeight="1" x14ac:dyDescent="0.15">
      <c r="A108" s="158"/>
      <c r="B108" s="158"/>
      <c r="C108" s="158"/>
      <c r="D108" s="159"/>
      <c r="E108" s="158"/>
      <c r="F108" s="159"/>
      <c r="G108" s="158"/>
      <c r="H108" s="158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4.25" customHeight="1" x14ac:dyDescent="0.15">
      <c r="A109" s="158"/>
      <c r="B109" s="158"/>
      <c r="C109" s="158"/>
      <c r="D109" s="159"/>
      <c r="E109" s="158"/>
      <c r="F109" s="159"/>
      <c r="G109" s="158"/>
      <c r="H109" s="158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4.25" customHeight="1" x14ac:dyDescent="0.15">
      <c r="A110" s="158"/>
      <c r="B110" s="158"/>
      <c r="C110" s="158"/>
      <c r="D110" s="159"/>
      <c r="E110" s="158"/>
      <c r="F110" s="159"/>
      <c r="G110" s="158"/>
      <c r="H110" s="158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4.25" customHeight="1" x14ac:dyDescent="0.15">
      <c r="A111" s="158"/>
      <c r="B111" s="158"/>
      <c r="C111" s="158"/>
      <c r="D111" s="159"/>
      <c r="E111" s="158"/>
      <c r="F111" s="159"/>
      <c r="G111" s="158"/>
      <c r="H111" s="158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4.25" customHeight="1" x14ac:dyDescent="0.15">
      <c r="A112" s="158"/>
      <c r="B112" s="158"/>
      <c r="C112" s="158"/>
      <c r="D112" s="159"/>
      <c r="E112" s="158"/>
      <c r="F112" s="159"/>
      <c r="G112" s="158"/>
      <c r="H112" s="158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4.25" customHeight="1" x14ac:dyDescent="0.15">
      <c r="A113" s="158"/>
      <c r="B113" s="158"/>
      <c r="C113" s="158"/>
      <c r="D113" s="159"/>
      <c r="E113" s="158"/>
      <c r="F113" s="159"/>
      <c r="G113" s="158"/>
      <c r="H113" s="158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4.25" customHeight="1" x14ac:dyDescent="0.15">
      <c r="A114" s="158"/>
      <c r="B114" s="158"/>
      <c r="C114" s="158"/>
      <c r="D114" s="159"/>
      <c r="E114" s="158"/>
      <c r="F114" s="159"/>
      <c r="G114" s="158"/>
      <c r="H114" s="158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4.25" customHeight="1" x14ac:dyDescent="0.15">
      <c r="A115" s="158"/>
      <c r="B115" s="158"/>
      <c r="C115" s="158"/>
      <c r="D115" s="159"/>
      <c r="E115" s="158"/>
      <c r="F115" s="159"/>
      <c r="G115" s="158"/>
      <c r="H115" s="158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4.25" customHeight="1" x14ac:dyDescent="0.15">
      <c r="A116" s="158"/>
      <c r="B116" s="158"/>
      <c r="C116" s="158"/>
      <c r="D116" s="159"/>
      <c r="E116" s="158"/>
      <c r="F116" s="159"/>
      <c r="G116" s="158"/>
      <c r="H116" s="158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4.25" customHeight="1" x14ac:dyDescent="0.15">
      <c r="A117" s="158"/>
      <c r="B117" s="158"/>
      <c r="C117" s="158"/>
      <c r="D117" s="159"/>
      <c r="E117" s="158"/>
      <c r="F117" s="159"/>
      <c r="G117" s="158"/>
      <c r="H117" s="158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4.25" customHeight="1" x14ac:dyDescent="0.15">
      <c r="A118" s="158"/>
      <c r="B118" s="158"/>
      <c r="C118" s="158"/>
      <c r="D118" s="159"/>
      <c r="E118" s="158"/>
      <c r="F118" s="159"/>
      <c r="G118" s="158"/>
      <c r="H118" s="158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4.25" customHeight="1" x14ac:dyDescent="0.15">
      <c r="A119" s="158"/>
      <c r="B119" s="158"/>
      <c r="C119" s="158"/>
      <c r="D119" s="159"/>
      <c r="E119" s="158"/>
      <c r="F119" s="159"/>
      <c r="G119" s="158"/>
      <c r="H119" s="158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4.25" customHeight="1" x14ac:dyDescent="0.15">
      <c r="A120" s="158"/>
      <c r="B120" s="158"/>
      <c r="C120" s="158"/>
      <c r="D120" s="159"/>
      <c r="E120" s="158"/>
      <c r="F120" s="159"/>
      <c r="G120" s="158"/>
      <c r="H120" s="158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4.25" customHeight="1" x14ac:dyDescent="0.15">
      <c r="A121" s="158"/>
      <c r="B121" s="158"/>
      <c r="C121" s="158"/>
      <c r="D121" s="159"/>
      <c r="E121" s="158"/>
      <c r="F121" s="159"/>
      <c r="G121" s="158"/>
      <c r="H121" s="158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4.25" customHeight="1" x14ac:dyDescent="0.15">
      <c r="A122" s="158"/>
      <c r="B122" s="158"/>
      <c r="C122" s="158"/>
      <c r="D122" s="159"/>
      <c r="E122" s="158"/>
      <c r="F122" s="159"/>
      <c r="G122" s="158"/>
      <c r="H122" s="158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4.25" customHeight="1" x14ac:dyDescent="0.15">
      <c r="A123" s="158"/>
      <c r="B123" s="158"/>
      <c r="C123" s="158"/>
      <c r="D123" s="159"/>
      <c r="E123" s="158"/>
      <c r="F123" s="159"/>
      <c r="G123" s="158"/>
      <c r="H123" s="158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4.25" customHeight="1" x14ac:dyDescent="0.15">
      <c r="A124" s="158"/>
      <c r="B124" s="158"/>
      <c r="C124" s="158"/>
      <c r="D124" s="159"/>
      <c r="E124" s="158"/>
      <c r="F124" s="159"/>
      <c r="G124" s="158"/>
      <c r="H124" s="158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4.25" customHeight="1" x14ac:dyDescent="0.15">
      <c r="A125" s="158"/>
      <c r="B125" s="158"/>
      <c r="C125" s="158"/>
      <c r="D125" s="159"/>
      <c r="E125" s="158"/>
      <c r="F125" s="159"/>
      <c r="G125" s="158"/>
      <c r="H125" s="158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4.25" customHeight="1" x14ac:dyDescent="0.15">
      <c r="A126" s="158"/>
      <c r="B126" s="158"/>
      <c r="C126" s="158"/>
      <c r="D126" s="159"/>
      <c r="E126" s="158"/>
      <c r="F126" s="159"/>
      <c r="G126" s="158"/>
      <c r="H126" s="158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4.25" customHeight="1" x14ac:dyDescent="0.15">
      <c r="A127" s="158"/>
      <c r="B127" s="158"/>
      <c r="C127" s="158"/>
      <c r="D127" s="159"/>
      <c r="E127" s="158"/>
      <c r="F127" s="159"/>
      <c r="G127" s="158"/>
      <c r="H127" s="158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4.25" customHeight="1" x14ac:dyDescent="0.15">
      <c r="A128" s="158"/>
      <c r="B128" s="158"/>
      <c r="C128" s="158"/>
      <c r="D128" s="159"/>
      <c r="E128" s="158"/>
      <c r="F128" s="159"/>
      <c r="G128" s="158"/>
      <c r="H128" s="158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4.25" customHeight="1" x14ac:dyDescent="0.15">
      <c r="A129" s="158"/>
      <c r="B129" s="158"/>
      <c r="C129" s="158"/>
      <c r="D129" s="159"/>
      <c r="E129" s="158"/>
      <c r="F129" s="159"/>
      <c r="G129" s="158"/>
      <c r="H129" s="158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4.25" customHeight="1" x14ac:dyDescent="0.15">
      <c r="A130" s="158"/>
      <c r="B130" s="158"/>
      <c r="C130" s="158"/>
      <c r="D130" s="159"/>
      <c r="E130" s="158"/>
      <c r="F130" s="159"/>
      <c r="G130" s="158"/>
      <c r="H130" s="158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4.25" customHeight="1" x14ac:dyDescent="0.15">
      <c r="A131" s="158"/>
      <c r="B131" s="158"/>
      <c r="C131" s="158"/>
      <c r="D131" s="159"/>
      <c r="E131" s="158"/>
      <c r="F131" s="159"/>
      <c r="G131" s="158"/>
      <c r="H131" s="158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4.25" customHeight="1" x14ac:dyDescent="0.15">
      <c r="A132" s="158"/>
      <c r="B132" s="158"/>
      <c r="C132" s="158"/>
      <c r="D132" s="159"/>
      <c r="E132" s="158"/>
      <c r="F132" s="159"/>
      <c r="G132" s="158"/>
      <c r="H132" s="158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4.25" customHeight="1" x14ac:dyDescent="0.15">
      <c r="A133" s="158"/>
      <c r="B133" s="158"/>
      <c r="C133" s="158"/>
      <c r="D133" s="159"/>
      <c r="E133" s="158"/>
      <c r="F133" s="159"/>
      <c r="G133" s="158"/>
      <c r="H133" s="158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4.25" customHeight="1" x14ac:dyDescent="0.15">
      <c r="A134" s="158"/>
      <c r="B134" s="158"/>
      <c r="C134" s="158"/>
      <c r="D134" s="159"/>
      <c r="E134" s="158"/>
      <c r="F134" s="159"/>
      <c r="G134" s="158"/>
      <c r="H134" s="158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4.25" customHeight="1" x14ac:dyDescent="0.15">
      <c r="A135" s="158"/>
      <c r="B135" s="158"/>
      <c r="C135" s="158"/>
      <c r="D135" s="159"/>
      <c r="E135" s="158"/>
      <c r="F135" s="159"/>
      <c r="G135" s="158"/>
      <c r="H135" s="158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4.25" customHeight="1" x14ac:dyDescent="0.15">
      <c r="A136" s="158"/>
      <c r="B136" s="158"/>
      <c r="C136" s="158"/>
      <c r="D136" s="159"/>
      <c r="E136" s="158"/>
      <c r="F136" s="159"/>
      <c r="G136" s="158"/>
      <c r="H136" s="158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4.25" customHeight="1" x14ac:dyDescent="0.15">
      <c r="A137" s="158"/>
      <c r="B137" s="158"/>
      <c r="C137" s="158"/>
      <c r="D137" s="159"/>
      <c r="E137" s="158"/>
      <c r="F137" s="159"/>
      <c r="G137" s="158"/>
      <c r="H137" s="158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4.25" customHeight="1" x14ac:dyDescent="0.15">
      <c r="A138" s="158"/>
      <c r="B138" s="158"/>
      <c r="C138" s="158"/>
      <c r="D138" s="159"/>
      <c r="E138" s="158"/>
      <c r="F138" s="159"/>
      <c r="G138" s="158"/>
      <c r="H138" s="158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4.25" customHeight="1" x14ac:dyDescent="0.15">
      <c r="A139" s="158"/>
      <c r="B139" s="158"/>
      <c r="C139" s="158"/>
      <c r="D139" s="159"/>
      <c r="E139" s="158"/>
      <c r="F139" s="159"/>
      <c r="G139" s="158"/>
      <c r="H139" s="158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4.25" customHeight="1" x14ac:dyDescent="0.15">
      <c r="A140" s="158"/>
      <c r="B140" s="158"/>
      <c r="C140" s="158"/>
      <c r="D140" s="159"/>
      <c r="E140" s="158"/>
      <c r="F140" s="159"/>
      <c r="G140" s="158"/>
      <c r="H140" s="158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4.25" customHeight="1" x14ac:dyDescent="0.15">
      <c r="A141" s="158"/>
      <c r="B141" s="158"/>
      <c r="C141" s="158"/>
      <c r="D141" s="159"/>
      <c r="E141" s="158"/>
      <c r="F141" s="159"/>
      <c r="G141" s="158"/>
      <c r="H141" s="158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4.25" customHeight="1" x14ac:dyDescent="0.15">
      <c r="A142" s="158"/>
      <c r="B142" s="158"/>
      <c r="C142" s="158"/>
      <c r="D142" s="159"/>
      <c r="E142" s="158"/>
      <c r="F142" s="159"/>
      <c r="G142" s="158"/>
      <c r="H142" s="158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4.25" customHeight="1" x14ac:dyDescent="0.15">
      <c r="A143" s="158"/>
      <c r="B143" s="158"/>
      <c r="C143" s="158"/>
      <c r="D143" s="159"/>
      <c r="E143" s="158"/>
      <c r="F143" s="159"/>
      <c r="G143" s="158"/>
      <c r="H143" s="158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4.25" customHeight="1" x14ac:dyDescent="0.15">
      <c r="A144" s="158"/>
      <c r="B144" s="158"/>
      <c r="C144" s="158"/>
      <c r="D144" s="159"/>
      <c r="E144" s="158"/>
      <c r="F144" s="159"/>
      <c r="G144" s="158"/>
      <c r="H144" s="158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4.25" customHeight="1" x14ac:dyDescent="0.15">
      <c r="A145" s="158"/>
      <c r="B145" s="158"/>
      <c r="C145" s="158"/>
      <c r="D145" s="159"/>
      <c r="E145" s="158"/>
      <c r="F145" s="159"/>
      <c r="G145" s="158"/>
      <c r="H145" s="158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4.25" customHeight="1" x14ac:dyDescent="0.15">
      <c r="A146" s="158"/>
      <c r="B146" s="158"/>
      <c r="C146" s="158"/>
      <c r="D146" s="159"/>
      <c r="E146" s="158"/>
      <c r="F146" s="159"/>
      <c r="G146" s="158"/>
      <c r="H146" s="158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4.25" customHeight="1" x14ac:dyDescent="0.15">
      <c r="A147" s="158"/>
      <c r="B147" s="158"/>
      <c r="C147" s="158"/>
      <c r="D147" s="159"/>
      <c r="E147" s="158"/>
      <c r="F147" s="159"/>
      <c r="G147" s="158"/>
      <c r="H147" s="158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4.25" customHeight="1" x14ac:dyDescent="0.15">
      <c r="A148" s="158"/>
      <c r="B148" s="158"/>
      <c r="C148" s="158"/>
      <c r="D148" s="159"/>
      <c r="E148" s="158"/>
      <c r="F148" s="159"/>
      <c r="G148" s="158"/>
      <c r="H148" s="158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4.25" customHeight="1" x14ac:dyDescent="0.15">
      <c r="A149" s="158"/>
      <c r="B149" s="158"/>
      <c r="C149" s="158"/>
      <c r="D149" s="159"/>
      <c r="E149" s="158"/>
      <c r="F149" s="159"/>
      <c r="G149" s="158"/>
      <c r="H149" s="158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4.25" customHeight="1" x14ac:dyDescent="0.15">
      <c r="A150" s="158"/>
      <c r="B150" s="158"/>
      <c r="C150" s="158"/>
      <c r="D150" s="159"/>
      <c r="E150" s="158"/>
      <c r="F150" s="159"/>
      <c r="G150" s="158"/>
      <c r="H150" s="158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4.25" customHeight="1" x14ac:dyDescent="0.15">
      <c r="A151" s="158"/>
      <c r="B151" s="158"/>
      <c r="C151" s="158"/>
      <c r="D151" s="159"/>
      <c r="E151" s="158"/>
      <c r="F151" s="159"/>
      <c r="G151" s="158"/>
      <c r="H151" s="158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4.25" customHeight="1" x14ac:dyDescent="0.15">
      <c r="A152" s="158"/>
      <c r="B152" s="158"/>
      <c r="C152" s="158"/>
      <c r="D152" s="159"/>
      <c r="E152" s="158"/>
      <c r="F152" s="159"/>
      <c r="G152" s="158"/>
      <c r="H152" s="158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4.25" customHeight="1" x14ac:dyDescent="0.15">
      <c r="A153" s="158"/>
      <c r="B153" s="158"/>
      <c r="C153" s="158"/>
      <c r="D153" s="159"/>
      <c r="E153" s="158"/>
      <c r="F153" s="159"/>
      <c r="G153" s="158"/>
      <c r="H153" s="158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4.25" customHeight="1" x14ac:dyDescent="0.15">
      <c r="A154" s="158"/>
      <c r="B154" s="158"/>
      <c r="C154" s="158"/>
      <c r="D154" s="159"/>
      <c r="E154" s="158"/>
      <c r="F154" s="159"/>
      <c r="G154" s="158"/>
      <c r="H154" s="158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4.25" customHeight="1" x14ac:dyDescent="0.15">
      <c r="A155" s="158"/>
      <c r="B155" s="158"/>
      <c r="C155" s="158"/>
      <c r="D155" s="159"/>
      <c r="E155" s="158"/>
      <c r="F155" s="159"/>
      <c r="G155" s="158"/>
      <c r="H155" s="158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4.25" customHeight="1" x14ac:dyDescent="0.15">
      <c r="A156" s="158"/>
      <c r="B156" s="158"/>
      <c r="C156" s="158"/>
      <c r="D156" s="159"/>
      <c r="E156" s="158"/>
      <c r="F156" s="159"/>
      <c r="G156" s="158"/>
      <c r="H156" s="158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4.25" customHeight="1" x14ac:dyDescent="0.15">
      <c r="A157" s="158"/>
      <c r="B157" s="158"/>
      <c r="C157" s="158"/>
      <c r="D157" s="159"/>
      <c r="E157" s="158"/>
      <c r="F157" s="159"/>
      <c r="G157" s="158"/>
      <c r="H157" s="158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4.25" customHeight="1" x14ac:dyDescent="0.15">
      <c r="A158" s="158"/>
      <c r="B158" s="158"/>
      <c r="C158" s="158"/>
      <c r="D158" s="159"/>
      <c r="E158" s="158"/>
      <c r="F158" s="159"/>
      <c r="G158" s="158"/>
      <c r="H158" s="158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4.25" customHeight="1" x14ac:dyDescent="0.15">
      <c r="A159" s="158"/>
      <c r="B159" s="158"/>
      <c r="C159" s="158"/>
      <c r="D159" s="159"/>
      <c r="E159" s="158"/>
      <c r="F159" s="159"/>
      <c r="G159" s="158"/>
      <c r="H159" s="158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4.25" customHeight="1" x14ac:dyDescent="0.15">
      <c r="A160" s="158"/>
      <c r="B160" s="158"/>
      <c r="C160" s="158"/>
      <c r="D160" s="159"/>
      <c r="E160" s="158"/>
      <c r="F160" s="159"/>
      <c r="G160" s="158"/>
      <c r="H160" s="158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4.25" customHeight="1" x14ac:dyDescent="0.15">
      <c r="A161" s="158"/>
      <c r="B161" s="158"/>
      <c r="C161" s="158"/>
      <c r="D161" s="159"/>
      <c r="E161" s="158"/>
      <c r="F161" s="159"/>
      <c r="G161" s="158"/>
      <c r="H161" s="158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4.25" customHeight="1" x14ac:dyDescent="0.15">
      <c r="A162" s="158"/>
      <c r="B162" s="158"/>
      <c r="C162" s="158"/>
      <c r="D162" s="159"/>
      <c r="E162" s="158"/>
      <c r="F162" s="159"/>
      <c r="G162" s="158"/>
      <c r="H162" s="158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4.25" customHeight="1" x14ac:dyDescent="0.15">
      <c r="A163" s="158"/>
      <c r="B163" s="158"/>
      <c r="C163" s="158"/>
      <c r="D163" s="159"/>
      <c r="E163" s="158"/>
      <c r="F163" s="159"/>
      <c r="G163" s="158"/>
      <c r="H163" s="158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4.25" customHeight="1" x14ac:dyDescent="0.15">
      <c r="A164" s="158"/>
      <c r="B164" s="158"/>
      <c r="C164" s="158"/>
      <c r="D164" s="159"/>
      <c r="E164" s="158"/>
      <c r="F164" s="159"/>
      <c r="G164" s="158"/>
      <c r="H164" s="158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4.25" customHeight="1" x14ac:dyDescent="0.15">
      <c r="A165" s="158"/>
      <c r="B165" s="158"/>
      <c r="C165" s="158"/>
      <c r="D165" s="159"/>
      <c r="E165" s="158"/>
      <c r="F165" s="159"/>
      <c r="G165" s="158"/>
      <c r="H165" s="158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4.25" customHeight="1" x14ac:dyDescent="0.15">
      <c r="A166" s="158"/>
      <c r="B166" s="158"/>
      <c r="C166" s="158"/>
      <c r="D166" s="159"/>
      <c r="E166" s="158"/>
      <c r="F166" s="159"/>
      <c r="G166" s="158"/>
      <c r="H166" s="158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4.25" customHeight="1" x14ac:dyDescent="0.15">
      <c r="A167" s="158"/>
      <c r="B167" s="158"/>
      <c r="C167" s="158"/>
      <c r="D167" s="159"/>
      <c r="E167" s="158"/>
      <c r="F167" s="159"/>
      <c r="G167" s="158"/>
      <c r="H167" s="158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4.25" customHeight="1" x14ac:dyDescent="0.15">
      <c r="A168" s="158"/>
      <c r="B168" s="158"/>
      <c r="C168" s="158"/>
      <c r="D168" s="159"/>
      <c r="E168" s="158"/>
      <c r="F168" s="159"/>
      <c r="G168" s="158"/>
      <c r="H168" s="158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4.25" customHeight="1" x14ac:dyDescent="0.15">
      <c r="A169" s="158"/>
      <c r="B169" s="158"/>
      <c r="C169" s="158"/>
      <c r="D169" s="159"/>
      <c r="E169" s="158"/>
      <c r="F169" s="159"/>
      <c r="G169" s="158"/>
      <c r="H169" s="158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4.25" customHeight="1" x14ac:dyDescent="0.15">
      <c r="A170" s="158"/>
      <c r="B170" s="158"/>
      <c r="C170" s="158"/>
      <c r="D170" s="159"/>
      <c r="E170" s="158"/>
      <c r="F170" s="159"/>
      <c r="G170" s="158"/>
      <c r="H170" s="158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4.25" customHeight="1" x14ac:dyDescent="0.15">
      <c r="A171" s="158"/>
      <c r="B171" s="158"/>
      <c r="C171" s="158"/>
      <c r="D171" s="159"/>
      <c r="E171" s="158"/>
      <c r="F171" s="159"/>
      <c r="G171" s="158"/>
      <c r="H171" s="158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4.25" customHeight="1" x14ac:dyDescent="0.15">
      <c r="A172" s="158"/>
      <c r="B172" s="158"/>
      <c r="C172" s="158"/>
      <c r="D172" s="159"/>
      <c r="E172" s="158"/>
      <c r="F172" s="159"/>
      <c r="G172" s="158"/>
      <c r="H172" s="158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4.25" customHeight="1" x14ac:dyDescent="0.15">
      <c r="A173" s="158"/>
      <c r="B173" s="158"/>
      <c r="C173" s="158"/>
      <c r="D173" s="159"/>
      <c r="E173" s="158"/>
      <c r="F173" s="159"/>
      <c r="G173" s="158"/>
      <c r="H173" s="158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4.25" customHeight="1" x14ac:dyDescent="0.15">
      <c r="A174" s="158"/>
      <c r="B174" s="158"/>
      <c r="C174" s="158"/>
      <c r="D174" s="159"/>
      <c r="E174" s="158"/>
      <c r="F174" s="159"/>
      <c r="G174" s="158"/>
      <c r="H174" s="158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4.25" customHeight="1" x14ac:dyDescent="0.15">
      <c r="A175" s="158"/>
      <c r="B175" s="158"/>
      <c r="C175" s="158"/>
      <c r="D175" s="159"/>
      <c r="E175" s="158"/>
      <c r="F175" s="159"/>
      <c r="G175" s="158"/>
      <c r="H175" s="158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4.25" customHeight="1" x14ac:dyDescent="0.15">
      <c r="A176" s="158"/>
      <c r="B176" s="158"/>
      <c r="C176" s="158"/>
      <c r="D176" s="159"/>
      <c r="E176" s="158"/>
      <c r="F176" s="159"/>
      <c r="G176" s="158"/>
      <c r="H176" s="158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4.25" customHeight="1" x14ac:dyDescent="0.15">
      <c r="A177" s="158"/>
      <c r="B177" s="158"/>
      <c r="C177" s="158"/>
      <c r="D177" s="159"/>
      <c r="E177" s="158"/>
      <c r="F177" s="159"/>
      <c r="G177" s="158"/>
      <c r="H177" s="158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4.25" customHeight="1" x14ac:dyDescent="0.15">
      <c r="A178" s="158"/>
      <c r="B178" s="158"/>
      <c r="C178" s="158"/>
      <c r="D178" s="159"/>
      <c r="E178" s="158"/>
      <c r="F178" s="159"/>
      <c r="G178" s="158"/>
      <c r="H178" s="158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4.25" customHeight="1" x14ac:dyDescent="0.15">
      <c r="A179" s="158"/>
      <c r="B179" s="158"/>
      <c r="C179" s="158"/>
      <c r="D179" s="159"/>
      <c r="E179" s="158"/>
      <c r="F179" s="159"/>
      <c r="G179" s="158"/>
      <c r="H179" s="158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4.25" customHeight="1" x14ac:dyDescent="0.15">
      <c r="A180" s="158"/>
      <c r="B180" s="158"/>
      <c r="C180" s="158"/>
      <c r="D180" s="159"/>
      <c r="E180" s="158"/>
      <c r="F180" s="159"/>
      <c r="G180" s="158"/>
      <c r="H180" s="158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4.25" customHeight="1" x14ac:dyDescent="0.15">
      <c r="A181" s="158"/>
      <c r="B181" s="158"/>
      <c r="C181" s="158"/>
      <c r="D181" s="159"/>
      <c r="E181" s="158"/>
      <c r="F181" s="159"/>
      <c r="G181" s="158"/>
      <c r="H181" s="158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4.25" customHeight="1" x14ac:dyDescent="0.15">
      <c r="A182" s="158"/>
      <c r="B182" s="158"/>
      <c r="C182" s="158"/>
      <c r="D182" s="159"/>
      <c r="E182" s="158"/>
      <c r="F182" s="159"/>
      <c r="G182" s="158"/>
      <c r="H182" s="158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4.25" customHeight="1" x14ac:dyDescent="0.15">
      <c r="A183" s="158"/>
      <c r="B183" s="158"/>
      <c r="C183" s="158"/>
      <c r="D183" s="159"/>
      <c r="E183" s="158"/>
      <c r="F183" s="159"/>
      <c r="G183" s="158"/>
      <c r="H183" s="158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4.25" customHeight="1" x14ac:dyDescent="0.15">
      <c r="A184" s="158"/>
      <c r="B184" s="158"/>
      <c r="C184" s="158"/>
      <c r="D184" s="159"/>
      <c r="E184" s="158"/>
      <c r="F184" s="159"/>
      <c r="G184" s="158"/>
      <c r="H184" s="158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4.25" customHeight="1" x14ac:dyDescent="0.15">
      <c r="A185" s="158"/>
      <c r="B185" s="158"/>
      <c r="C185" s="158"/>
      <c r="D185" s="159"/>
      <c r="E185" s="158"/>
      <c r="F185" s="159"/>
      <c r="G185" s="158"/>
      <c r="H185" s="158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4.25" customHeight="1" x14ac:dyDescent="0.15">
      <c r="A186" s="158"/>
      <c r="B186" s="158"/>
      <c r="C186" s="158"/>
      <c r="D186" s="159"/>
      <c r="E186" s="158"/>
      <c r="F186" s="159"/>
      <c r="G186" s="158"/>
      <c r="H186" s="158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4.25" customHeight="1" x14ac:dyDescent="0.15">
      <c r="A187" s="158"/>
      <c r="B187" s="158"/>
      <c r="C187" s="158"/>
      <c r="D187" s="159"/>
      <c r="E187" s="158"/>
      <c r="F187" s="159"/>
      <c r="G187" s="158"/>
      <c r="H187" s="158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4.25" customHeight="1" x14ac:dyDescent="0.15">
      <c r="A188" s="158"/>
      <c r="B188" s="158"/>
      <c r="C188" s="158"/>
      <c r="D188" s="159"/>
      <c r="E188" s="158"/>
      <c r="F188" s="159"/>
      <c r="G188" s="158"/>
      <c r="H188" s="158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4.25" customHeight="1" x14ac:dyDescent="0.15">
      <c r="A189" s="158"/>
      <c r="B189" s="158"/>
      <c r="C189" s="158"/>
      <c r="D189" s="159"/>
      <c r="E189" s="158"/>
      <c r="F189" s="159"/>
      <c r="G189" s="158"/>
      <c r="H189" s="158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4.25" customHeight="1" x14ac:dyDescent="0.15">
      <c r="A190" s="158"/>
      <c r="B190" s="158"/>
      <c r="C190" s="158"/>
      <c r="D190" s="159"/>
      <c r="E190" s="158"/>
      <c r="F190" s="159"/>
      <c r="G190" s="158"/>
      <c r="H190" s="158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4.25" customHeight="1" x14ac:dyDescent="0.15">
      <c r="A191" s="158"/>
      <c r="B191" s="158"/>
      <c r="C191" s="158"/>
      <c r="D191" s="159"/>
      <c r="E191" s="158"/>
      <c r="F191" s="159"/>
      <c r="G191" s="158"/>
      <c r="H191" s="158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4.25" customHeight="1" x14ac:dyDescent="0.15">
      <c r="A192" s="158"/>
      <c r="B192" s="158"/>
      <c r="C192" s="158"/>
      <c r="D192" s="159"/>
      <c r="E192" s="158"/>
      <c r="F192" s="159"/>
      <c r="G192" s="158"/>
      <c r="H192" s="158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4.25" customHeight="1" x14ac:dyDescent="0.15">
      <c r="A193" s="158"/>
      <c r="B193" s="158"/>
      <c r="C193" s="158"/>
      <c r="D193" s="159"/>
      <c r="E193" s="158"/>
      <c r="F193" s="159"/>
      <c r="G193" s="158"/>
      <c r="H193" s="158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4.25" customHeight="1" x14ac:dyDescent="0.15">
      <c r="A194" s="158"/>
      <c r="B194" s="158"/>
      <c r="C194" s="158"/>
      <c r="D194" s="159"/>
      <c r="E194" s="158"/>
      <c r="F194" s="159"/>
      <c r="G194" s="158"/>
      <c r="H194" s="158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4.25" customHeight="1" x14ac:dyDescent="0.15">
      <c r="A195" s="158"/>
      <c r="B195" s="158"/>
      <c r="C195" s="158"/>
      <c r="D195" s="159"/>
      <c r="E195" s="158"/>
      <c r="F195" s="159"/>
      <c r="G195" s="158"/>
      <c r="H195" s="158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4.25" customHeight="1" x14ac:dyDescent="0.15">
      <c r="A196" s="158"/>
      <c r="B196" s="158"/>
      <c r="C196" s="158"/>
      <c r="D196" s="159"/>
      <c r="E196" s="158"/>
      <c r="F196" s="159"/>
      <c r="G196" s="158"/>
      <c r="H196" s="158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4.25" customHeight="1" x14ac:dyDescent="0.15">
      <c r="A197" s="158"/>
      <c r="B197" s="158"/>
      <c r="C197" s="158"/>
      <c r="D197" s="159"/>
      <c r="E197" s="158"/>
      <c r="F197" s="159"/>
      <c r="G197" s="158"/>
      <c r="H197" s="158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4.25" customHeight="1" x14ac:dyDescent="0.15">
      <c r="A198" s="158"/>
      <c r="B198" s="158"/>
      <c r="C198" s="158"/>
      <c r="D198" s="159"/>
      <c r="E198" s="158"/>
      <c r="F198" s="159"/>
      <c r="G198" s="158"/>
      <c r="H198" s="158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4.25" customHeight="1" x14ac:dyDescent="0.15">
      <c r="A199" s="158"/>
      <c r="B199" s="158"/>
      <c r="C199" s="158"/>
      <c r="D199" s="159"/>
      <c r="E199" s="158"/>
      <c r="F199" s="159"/>
      <c r="G199" s="158"/>
      <c r="H199" s="158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4.25" customHeight="1" x14ac:dyDescent="0.15">
      <c r="A200" s="158"/>
      <c r="B200" s="158"/>
      <c r="C200" s="158"/>
      <c r="D200" s="159"/>
      <c r="E200" s="158"/>
      <c r="F200" s="159"/>
      <c r="G200" s="158"/>
      <c r="H200" s="158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4.25" customHeight="1" x14ac:dyDescent="0.15">
      <c r="A201" s="158"/>
      <c r="B201" s="158"/>
      <c r="C201" s="158"/>
      <c r="D201" s="159"/>
      <c r="E201" s="158"/>
      <c r="F201" s="159"/>
      <c r="G201" s="158"/>
      <c r="H201" s="158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4.25" customHeight="1" x14ac:dyDescent="0.15">
      <c r="A202" s="158"/>
      <c r="B202" s="158"/>
      <c r="C202" s="158"/>
      <c r="D202" s="159"/>
      <c r="E202" s="158"/>
      <c r="F202" s="159"/>
      <c r="G202" s="158"/>
      <c r="H202" s="158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4.25" customHeight="1" x14ac:dyDescent="0.15">
      <c r="A203" s="158"/>
      <c r="B203" s="158"/>
      <c r="C203" s="158"/>
      <c r="D203" s="159"/>
      <c r="E203" s="158"/>
      <c r="F203" s="159"/>
      <c r="G203" s="158"/>
      <c r="H203" s="158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4.25" customHeight="1" x14ac:dyDescent="0.15">
      <c r="A204" s="158"/>
      <c r="B204" s="158"/>
      <c r="C204" s="158"/>
      <c r="D204" s="159"/>
      <c r="E204" s="158"/>
      <c r="F204" s="159"/>
      <c r="G204" s="158"/>
      <c r="H204" s="158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4.25" customHeight="1" x14ac:dyDescent="0.15">
      <c r="A205" s="158"/>
      <c r="B205" s="158"/>
      <c r="C205" s="158"/>
      <c r="D205" s="159"/>
      <c r="E205" s="158"/>
      <c r="F205" s="159"/>
      <c r="G205" s="158"/>
      <c r="H205" s="158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4.25" customHeight="1" x14ac:dyDescent="0.15">
      <c r="A206" s="158"/>
      <c r="B206" s="158"/>
      <c r="C206" s="158"/>
      <c r="D206" s="159"/>
      <c r="E206" s="158"/>
      <c r="F206" s="159"/>
      <c r="G206" s="158"/>
      <c r="H206" s="158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4.25" customHeight="1" x14ac:dyDescent="0.15">
      <c r="A207" s="158"/>
      <c r="B207" s="158"/>
      <c r="C207" s="158"/>
      <c r="D207" s="159"/>
      <c r="E207" s="158"/>
      <c r="F207" s="159"/>
      <c r="G207" s="158"/>
      <c r="H207" s="158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4.25" customHeight="1" x14ac:dyDescent="0.15">
      <c r="A208" s="158"/>
      <c r="B208" s="158"/>
      <c r="C208" s="158"/>
      <c r="D208" s="159"/>
      <c r="E208" s="158"/>
      <c r="F208" s="159"/>
      <c r="G208" s="158"/>
      <c r="H208" s="158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4.25" customHeight="1" x14ac:dyDescent="0.15">
      <c r="A209" s="158"/>
      <c r="B209" s="158"/>
      <c r="C209" s="158"/>
      <c r="D209" s="159"/>
      <c r="E209" s="158"/>
      <c r="F209" s="159"/>
      <c r="G209" s="158"/>
      <c r="H209" s="158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4.25" customHeight="1" x14ac:dyDescent="0.15">
      <c r="A210" s="158"/>
      <c r="B210" s="158"/>
      <c r="C210" s="158"/>
      <c r="D210" s="159"/>
      <c r="E210" s="158"/>
      <c r="F210" s="159"/>
      <c r="G210" s="158"/>
      <c r="H210" s="158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4.25" customHeight="1" x14ac:dyDescent="0.15">
      <c r="A211" s="158"/>
      <c r="B211" s="158"/>
      <c r="C211" s="158"/>
      <c r="D211" s="159"/>
      <c r="E211" s="158"/>
      <c r="F211" s="159"/>
      <c r="G211" s="158"/>
      <c r="H211" s="158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4.25" customHeight="1" x14ac:dyDescent="0.15">
      <c r="A212" s="158"/>
      <c r="B212" s="158"/>
      <c r="C212" s="158"/>
      <c r="D212" s="159"/>
      <c r="E212" s="158"/>
      <c r="F212" s="159"/>
      <c r="G212" s="158"/>
      <c r="H212" s="158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4.25" customHeight="1" x14ac:dyDescent="0.15">
      <c r="A213" s="158"/>
      <c r="B213" s="158"/>
      <c r="C213" s="158"/>
      <c r="D213" s="159"/>
      <c r="E213" s="158"/>
      <c r="F213" s="159"/>
      <c r="G213" s="158"/>
      <c r="H213" s="158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4.25" customHeight="1" x14ac:dyDescent="0.15">
      <c r="A214" s="158"/>
      <c r="B214" s="158"/>
      <c r="C214" s="158"/>
      <c r="D214" s="159"/>
      <c r="E214" s="158"/>
      <c r="F214" s="159"/>
      <c r="G214" s="158"/>
      <c r="H214" s="158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4.25" customHeight="1" x14ac:dyDescent="0.15">
      <c r="A215" s="158"/>
      <c r="B215" s="158"/>
      <c r="C215" s="158"/>
      <c r="D215" s="159"/>
      <c r="E215" s="158"/>
      <c r="F215" s="159"/>
      <c r="G215" s="158"/>
      <c r="H215" s="158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4.25" customHeight="1" x14ac:dyDescent="0.15">
      <c r="A216" s="158"/>
      <c r="B216" s="158"/>
      <c r="C216" s="158"/>
      <c r="D216" s="159"/>
      <c r="E216" s="158"/>
      <c r="F216" s="159"/>
      <c r="G216" s="158"/>
      <c r="H216" s="158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4.25" customHeight="1" x14ac:dyDescent="0.15">
      <c r="A217" s="158"/>
      <c r="B217" s="158"/>
      <c r="C217" s="158"/>
      <c r="D217" s="159"/>
      <c r="E217" s="158"/>
      <c r="F217" s="159"/>
      <c r="G217" s="158"/>
      <c r="H217" s="158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4.25" customHeight="1" x14ac:dyDescent="0.15">
      <c r="A218" s="158"/>
      <c r="B218" s="158"/>
      <c r="C218" s="158"/>
      <c r="D218" s="159"/>
      <c r="E218" s="158"/>
      <c r="F218" s="159"/>
      <c r="G218" s="158"/>
      <c r="H218" s="158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4.25" customHeight="1" x14ac:dyDescent="0.15">
      <c r="A219" s="158"/>
      <c r="B219" s="158"/>
      <c r="C219" s="158"/>
      <c r="D219" s="159"/>
      <c r="E219" s="158"/>
      <c r="F219" s="159"/>
      <c r="G219" s="158"/>
      <c r="H219" s="158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4.25" customHeight="1" x14ac:dyDescent="0.15">
      <c r="A220" s="158"/>
      <c r="B220" s="158"/>
      <c r="C220" s="158"/>
      <c r="D220" s="159"/>
      <c r="E220" s="158"/>
      <c r="F220" s="159"/>
      <c r="G220" s="158"/>
      <c r="H220" s="158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4.25" customHeight="1" x14ac:dyDescent="0.15">
      <c r="A221" s="158"/>
      <c r="B221" s="158"/>
      <c r="C221" s="158"/>
      <c r="D221" s="159"/>
      <c r="E221" s="158"/>
      <c r="F221" s="159"/>
      <c r="G221" s="158"/>
      <c r="H221" s="158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4.25" customHeight="1" x14ac:dyDescent="0.15">
      <c r="A222" s="158"/>
      <c r="B222" s="158"/>
      <c r="C222" s="158"/>
      <c r="D222" s="159"/>
      <c r="E222" s="158"/>
      <c r="F222" s="159"/>
      <c r="G222" s="158"/>
      <c r="H222" s="158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4.25" customHeight="1" x14ac:dyDescent="0.15">
      <c r="A223" s="158"/>
      <c r="B223" s="158"/>
      <c r="C223" s="158"/>
      <c r="D223" s="159"/>
      <c r="E223" s="158"/>
      <c r="F223" s="159"/>
      <c r="G223" s="158"/>
      <c r="H223" s="158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4.25" customHeight="1" x14ac:dyDescent="0.15">
      <c r="A224" s="158"/>
      <c r="B224" s="158"/>
      <c r="C224" s="158"/>
      <c r="D224" s="159"/>
      <c r="E224" s="158"/>
      <c r="F224" s="159"/>
      <c r="G224" s="158"/>
      <c r="H224" s="158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4.25" customHeight="1" x14ac:dyDescent="0.15">
      <c r="A225" s="158"/>
      <c r="B225" s="158"/>
      <c r="C225" s="158"/>
      <c r="D225" s="159"/>
      <c r="E225" s="158"/>
      <c r="F225" s="159"/>
      <c r="G225" s="158"/>
      <c r="H225" s="158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4.25" customHeight="1" x14ac:dyDescent="0.15">
      <c r="A226" s="158"/>
      <c r="B226" s="158"/>
      <c r="C226" s="158"/>
      <c r="D226" s="159"/>
      <c r="E226" s="158"/>
      <c r="F226" s="159"/>
      <c r="G226" s="158"/>
      <c r="H226" s="158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4.25" customHeight="1" x14ac:dyDescent="0.15">
      <c r="A227" s="158"/>
      <c r="B227" s="158"/>
      <c r="C227" s="158"/>
      <c r="D227" s="159"/>
      <c r="E227" s="158"/>
      <c r="F227" s="159"/>
      <c r="G227" s="158"/>
      <c r="H227" s="158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4.25" customHeight="1" x14ac:dyDescent="0.15">
      <c r="A228" s="158"/>
      <c r="B228" s="158"/>
      <c r="C228" s="158"/>
      <c r="D228" s="159"/>
      <c r="E228" s="158"/>
      <c r="F228" s="159"/>
      <c r="G228" s="158"/>
      <c r="H228" s="158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4.25" customHeight="1" x14ac:dyDescent="0.15">
      <c r="A229" s="158"/>
      <c r="B229" s="158"/>
      <c r="C229" s="158"/>
      <c r="D229" s="159"/>
      <c r="E229" s="158"/>
      <c r="F229" s="159"/>
      <c r="G229" s="158"/>
      <c r="H229" s="158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4.25" customHeight="1" x14ac:dyDescent="0.15">
      <c r="A230" s="158"/>
      <c r="B230" s="158"/>
      <c r="C230" s="158"/>
      <c r="D230" s="159"/>
      <c r="E230" s="158"/>
      <c r="F230" s="159"/>
      <c r="G230" s="158"/>
      <c r="H230" s="158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4.25" customHeight="1" x14ac:dyDescent="0.15">
      <c r="A231" s="158"/>
      <c r="B231" s="158"/>
      <c r="C231" s="158"/>
      <c r="D231" s="159"/>
      <c r="E231" s="158"/>
      <c r="F231" s="159"/>
      <c r="G231" s="158"/>
      <c r="H231" s="158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4.25" customHeight="1" x14ac:dyDescent="0.15">
      <c r="A232" s="158"/>
      <c r="B232" s="158"/>
      <c r="C232" s="158"/>
      <c r="D232" s="159"/>
      <c r="E232" s="158"/>
      <c r="F232" s="159"/>
      <c r="G232" s="158"/>
      <c r="H232" s="158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4.25" customHeight="1" x14ac:dyDescent="0.15">
      <c r="A233" s="158"/>
      <c r="B233" s="158"/>
      <c r="C233" s="158"/>
      <c r="D233" s="159"/>
      <c r="E233" s="158"/>
      <c r="F233" s="159"/>
      <c r="G233" s="158"/>
      <c r="H233" s="158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4.25" customHeight="1" x14ac:dyDescent="0.15">
      <c r="A234" s="158"/>
      <c r="B234" s="158"/>
      <c r="C234" s="158"/>
      <c r="D234" s="159"/>
      <c r="E234" s="158"/>
      <c r="F234" s="159"/>
      <c r="G234" s="158"/>
      <c r="H234" s="158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4.25" customHeight="1" x14ac:dyDescent="0.15">
      <c r="A235" s="158"/>
      <c r="B235" s="158"/>
      <c r="C235" s="158"/>
      <c r="D235" s="159"/>
      <c r="E235" s="158"/>
      <c r="F235" s="159"/>
      <c r="G235" s="158"/>
      <c r="H235" s="158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4.25" customHeight="1" x14ac:dyDescent="0.15">
      <c r="A236" s="158"/>
      <c r="B236" s="158"/>
      <c r="C236" s="158"/>
      <c r="D236" s="159"/>
      <c r="E236" s="158"/>
      <c r="F236" s="159"/>
      <c r="G236" s="158"/>
      <c r="H236" s="158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4.25" customHeight="1" x14ac:dyDescent="0.15">
      <c r="A237" s="158"/>
      <c r="B237" s="158"/>
      <c r="C237" s="158"/>
      <c r="D237" s="159"/>
      <c r="E237" s="158"/>
      <c r="F237" s="159"/>
      <c r="G237" s="158"/>
      <c r="H237" s="158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4.25" customHeight="1" x14ac:dyDescent="0.15">
      <c r="A238" s="158"/>
      <c r="B238" s="158"/>
      <c r="C238" s="158"/>
      <c r="D238" s="159"/>
      <c r="E238" s="158"/>
      <c r="F238" s="159"/>
      <c r="G238" s="158"/>
      <c r="H238" s="158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4.25" customHeight="1" x14ac:dyDescent="0.15">
      <c r="A239" s="158"/>
      <c r="B239" s="158"/>
      <c r="C239" s="158"/>
      <c r="D239" s="159"/>
      <c r="E239" s="158"/>
      <c r="F239" s="159"/>
      <c r="G239" s="158"/>
      <c r="H239" s="158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spans="1:26" ht="14.25" customHeight="1" x14ac:dyDescent="0.15">
      <c r="A240" s="158"/>
      <c r="B240" s="158"/>
      <c r="C240" s="158"/>
      <c r="D240" s="159"/>
      <c r="E240" s="158"/>
      <c r="F240" s="159"/>
      <c r="G240" s="158"/>
      <c r="H240" s="158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spans="1:26" ht="14.25" customHeight="1" x14ac:dyDescent="0.15">
      <c r="A241" s="158"/>
      <c r="B241" s="158"/>
      <c r="C241" s="158"/>
      <c r="D241" s="159"/>
      <c r="E241" s="158"/>
      <c r="F241" s="159"/>
      <c r="G241" s="158"/>
      <c r="H241" s="158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spans="1:26" ht="14.25" customHeight="1" x14ac:dyDescent="0.15">
      <c r="A242" s="158"/>
      <c r="B242" s="158"/>
      <c r="C242" s="158"/>
      <c r="D242" s="159"/>
      <c r="E242" s="158"/>
      <c r="F242" s="159"/>
      <c r="G242" s="158"/>
      <c r="H242" s="158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spans="1:26" ht="14.25" customHeight="1" x14ac:dyDescent="0.15">
      <c r="A243" s="158"/>
      <c r="B243" s="158"/>
      <c r="C243" s="158"/>
      <c r="D243" s="159"/>
      <c r="E243" s="158"/>
      <c r="F243" s="159"/>
      <c r="G243" s="158"/>
      <c r="H243" s="158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spans="1:26" ht="14.25" customHeight="1" x14ac:dyDescent="0.15">
      <c r="A244" s="158"/>
      <c r="B244" s="158"/>
      <c r="C244" s="158"/>
      <c r="D244" s="159"/>
      <c r="E244" s="158"/>
      <c r="F244" s="159"/>
      <c r="G244" s="158"/>
      <c r="H244" s="158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spans="1:26" ht="14.25" customHeight="1" x14ac:dyDescent="0.15">
      <c r="A245" s="158"/>
      <c r="B245" s="158"/>
      <c r="C245" s="158"/>
      <c r="D245" s="159"/>
      <c r="E245" s="158"/>
      <c r="F245" s="159"/>
      <c r="G245" s="158"/>
      <c r="H245" s="158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spans="1:26" ht="14.25" customHeight="1" x14ac:dyDescent="0.15">
      <c r="A246" s="158"/>
      <c r="B246" s="158"/>
      <c r="C246" s="158"/>
      <c r="D246" s="159"/>
      <c r="E246" s="158"/>
      <c r="F246" s="159"/>
      <c r="G246" s="158"/>
      <c r="H246" s="158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spans="1:26" ht="14.25" customHeight="1" x14ac:dyDescent="0.15">
      <c r="A247" s="158"/>
      <c r="B247" s="158"/>
      <c r="C247" s="158"/>
      <c r="D247" s="159"/>
      <c r="E247" s="158"/>
      <c r="F247" s="159"/>
      <c r="G247" s="158"/>
      <c r="H247" s="158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spans="1:26" ht="14.25" customHeight="1" x14ac:dyDescent="0.15">
      <c r="A248" s="158"/>
      <c r="B248" s="158"/>
      <c r="C248" s="158"/>
      <c r="D248" s="159"/>
      <c r="E248" s="158"/>
      <c r="F248" s="159"/>
      <c r="G248" s="158"/>
      <c r="H248" s="158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</row>
    <row r="249" spans="1:26" ht="14.25" customHeight="1" x14ac:dyDescent="0.15">
      <c r="A249" s="158"/>
      <c r="B249" s="158"/>
      <c r="C249" s="158"/>
      <c r="D249" s="159"/>
      <c r="E249" s="158"/>
      <c r="F249" s="159"/>
      <c r="G249" s="158"/>
      <c r="H249" s="158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</row>
    <row r="250" spans="1:26" ht="14.25" customHeight="1" x14ac:dyDescent="0.15">
      <c r="A250" s="158"/>
      <c r="B250" s="158"/>
      <c r="C250" s="158"/>
      <c r="D250" s="159"/>
      <c r="E250" s="158"/>
      <c r="F250" s="159"/>
      <c r="G250" s="158"/>
      <c r="H250" s="158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</row>
    <row r="251" spans="1:26" ht="14.25" customHeight="1" x14ac:dyDescent="0.15">
      <c r="A251" s="158"/>
      <c r="B251" s="158"/>
      <c r="C251" s="158"/>
      <c r="D251" s="159"/>
      <c r="E251" s="158"/>
      <c r="F251" s="159"/>
      <c r="G251" s="158"/>
      <c r="H251" s="158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</row>
    <row r="252" spans="1:26" ht="14.25" customHeight="1" x14ac:dyDescent="0.15">
      <c r="A252" s="158"/>
      <c r="B252" s="158"/>
      <c r="C252" s="158"/>
      <c r="D252" s="159"/>
      <c r="E252" s="158"/>
      <c r="F252" s="159"/>
      <c r="G252" s="158"/>
      <c r="H252" s="158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</row>
    <row r="253" spans="1:26" ht="14.25" customHeight="1" x14ac:dyDescent="0.15">
      <c r="A253" s="158"/>
      <c r="B253" s="158"/>
      <c r="C253" s="158"/>
      <c r="D253" s="159"/>
      <c r="E253" s="158"/>
      <c r="F253" s="159"/>
      <c r="G253" s="158"/>
      <c r="H253" s="158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</row>
    <row r="254" spans="1:26" ht="14.25" customHeight="1" x14ac:dyDescent="0.15">
      <c r="A254" s="158"/>
      <c r="B254" s="158"/>
      <c r="C254" s="158"/>
      <c r="D254" s="159"/>
      <c r="E254" s="158"/>
      <c r="F254" s="159"/>
      <c r="G254" s="158"/>
      <c r="H254" s="158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</row>
    <row r="255" spans="1:26" ht="14.25" customHeight="1" x14ac:dyDescent="0.15">
      <c r="A255" s="158"/>
      <c r="B255" s="158"/>
      <c r="C255" s="158"/>
      <c r="D255" s="159"/>
      <c r="E255" s="158"/>
      <c r="F255" s="159"/>
      <c r="G255" s="158"/>
      <c r="H255" s="158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</row>
    <row r="256" spans="1:2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</sheetData>
  <mergeCells count="12">
    <mergeCell ref="B18:C18"/>
    <mergeCell ref="B21:D21"/>
    <mergeCell ref="E21:J21"/>
    <mergeCell ref="B53:C53"/>
    <mergeCell ref="B8:J8"/>
    <mergeCell ref="E10:J10"/>
    <mergeCell ref="B10:D10"/>
    <mergeCell ref="H2:J2"/>
    <mergeCell ref="H3:J3"/>
    <mergeCell ref="B5:J5"/>
    <mergeCell ref="B6:J6"/>
    <mergeCell ref="B7:J7"/>
  </mergeCells>
  <phoneticPr fontId="25" type="noConversion"/>
  <pageMargins left="0.2" right="0.2" top="0.25" bottom="0.25" header="0" footer="0"/>
  <pageSetup paperSize="9" scale="60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Звіт</vt:lpstr>
      <vt:lpstr>Реєстр</vt:lpstr>
      <vt:lpstr>Реєстр!Область_печати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 Office User</cp:lastModifiedBy>
  <cp:lastPrinted>2021-01-11T14:26:47Z</cp:lastPrinted>
  <dcterms:created xsi:type="dcterms:W3CDTF">2020-12-30T14:21:29Z</dcterms:created>
  <dcterms:modified xsi:type="dcterms:W3CDTF">2021-01-11T14:42:42Z</dcterms:modified>
</cp:coreProperties>
</file>