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ся\Desktop\"/>
    </mc:Choice>
  </mc:AlternateContent>
  <bookViews>
    <workbookView xWindow="0" yWindow="0" windowWidth="23040" windowHeight="919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  <extLst>
    <ext uri="GoogleSheetsCustomDataVersion1">
      <go:sheetsCustomData xmlns:go="http://customooxmlschemas.google.com/" r:id="rId7" roundtripDataSignature="AMtx7mi4utvFRSrA6mVR8txY3zk8XJj9GA=="/>
    </ext>
  </extLst>
</workbook>
</file>

<file path=xl/calcChain.xml><?xml version="1.0" encoding="utf-8"?>
<calcChain xmlns="http://schemas.openxmlformats.org/spreadsheetml/2006/main">
  <c r="W167" i="2" l="1"/>
  <c r="U167" i="2"/>
  <c r="O167" i="2"/>
  <c r="N167" i="2"/>
  <c r="F167" i="2"/>
  <c r="E167" i="2"/>
  <c r="AB166" i="2"/>
  <c r="Y166" i="2"/>
  <c r="V166" i="2"/>
  <c r="AD166" i="2" s="1"/>
  <c r="S166" i="2"/>
  <c r="P166" i="2"/>
  <c r="M166" i="2"/>
  <c r="G166" i="2"/>
  <c r="AB165" i="2"/>
  <c r="Y165" i="2"/>
  <c r="V165" i="2"/>
  <c r="S165" i="2"/>
  <c r="P165" i="2"/>
  <c r="M165" i="2"/>
  <c r="J165" i="2"/>
  <c r="AD165" i="2" s="1"/>
  <c r="G165" i="2"/>
  <c r="AC165" i="2" s="1"/>
  <c r="AB164" i="2"/>
  <c r="Y164" i="2"/>
  <c r="V164" i="2"/>
  <c r="S164" i="2"/>
  <c r="P164" i="2"/>
  <c r="M164" i="2"/>
  <c r="J164" i="2"/>
  <c r="G164" i="2"/>
  <c r="AC164" i="2" s="1"/>
  <c r="AB163" i="2"/>
  <c r="Y163" i="2"/>
  <c r="V163" i="2"/>
  <c r="S163" i="2"/>
  <c r="P163" i="2"/>
  <c r="M163" i="2"/>
  <c r="G163" i="2"/>
  <c r="P162" i="2"/>
  <c r="AD162" i="2" s="1"/>
  <c r="G162" i="2"/>
  <c r="AC162" i="2" s="1"/>
  <c r="AE162" i="2" s="1"/>
  <c r="AF162" i="2" s="1"/>
  <c r="AD161" i="2"/>
  <c r="AE161" i="2" s="1"/>
  <c r="AF161" i="2" s="1"/>
  <c r="AC161" i="2"/>
  <c r="P161" i="2"/>
  <c r="J161" i="2"/>
  <c r="G161" i="2"/>
  <c r="AC160" i="2"/>
  <c r="P160" i="2"/>
  <c r="AD160" i="2" s="1"/>
  <c r="M160" i="2"/>
  <c r="J160" i="2"/>
  <c r="AC159" i="2"/>
  <c r="P159" i="2"/>
  <c r="J159" i="2"/>
  <c r="AD159" i="2" s="1"/>
  <c r="G159" i="2"/>
  <c r="AC158" i="2"/>
  <c r="AE158" i="2" s="1"/>
  <c r="AF158" i="2" s="1"/>
  <c r="P158" i="2"/>
  <c r="M158" i="2"/>
  <c r="J158" i="2"/>
  <c r="AD158" i="2" s="1"/>
  <c r="P157" i="2"/>
  <c r="J157" i="2"/>
  <c r="G157" i="2"/>
  <c r="AA156" i="2"/>
  <c r="Z156" i="2"/>
  <c r="Y156" i="2"/>
  <c r="X156" i="2"/>
  <c r="X167" i="2" s="1"/>
  <c r="W156" i="2"/>
  <c r="U156" i="2"/>
  <c r="T156" i="2"/>
  <c r="T167" i="2" s="1"/>
  <c r="R156" i="2"/>
  <c r="R167" i="2" s="1"/>
  <c r="Q156" i="2"/>
  <c r="O156" i="2"/>
  <c r="N156" i="2"/>
  <c r="L156" i="2"/>
  <c r="L167" i="2" s="1"/>
  <c r="K156" i="2"/>
  <c r="J156" i="2"/>
  <c r="I156" i="2"/>
  <c r="I167" i="2" s="1"/>
  <c r="H156" i="2"/>
  <c r="H167" i="2" s="1"/>
  <c r="F156" i="2"/>
  <c r="E156" i="2"/>
  <c r="AB155" i="2"/>
  <c r="AB154" i="2" s="1"/>
  <c r="Y155" i="2"/>
  <c r="V155" i="2"/>
  <c r="S155" i="2"/>
  <c r="P155" i="2"/>
  <c r="M155" i="2"/>
  <c r="M154" i="2" s="1"/>
  <c r="J155" i="2"/>
  <c r="AD155" i="2" s="1"/>
  <c r="G155" i="2"/>
  <c r="G154" i="2" s="1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L154" i="2"/>
  <c r="K154" i="2"/>
  <c r="J154" i="2"/>
  <c r="AD154" i="2" s="1"/>
  <c r="I154" i="2"/>
  <c r="H154" i="2"/>
  <c r="F154" i="2"/>
  <c r="E154" i="2"/>
  <c r="AB153" i="2"/>
  <c r="AB152" i="2" s="1"/>
  <c r="Y153" i="2"/>
  <c r="V153" i="2"/>
  <c r="S153" i="2"/>
  <c r="P153" i="2"/>
  <c r="M153" i="2"/>
  <c r="M152" i="2" s="1"/>
  <c r="J153" i="2"/>
  <c r="J152" i="2" s="1"/>
  <c r="G153" i="2"/>
  <c r="G152" i="2" s="1"/>
  <c r="AC152" i="2" s="1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L152" i="2"/>
  <c r="K152" i="2"/>
  <c r="I152" i="2"/>
  <c r="H152" i="2"/>
  <c r="F152" i="2"/>
  <c r="E152" i="2"/>
  <c r="AB151" i="2"/>
  <c r="AB150" i="2" s="1"/>
  <c r="Y151" i="2"/>
  <c r="V151" i="2"/>
  <c r="S151" i="2"/>
  <c r="P151" i="2"/>
  <c r="M151" i="2"/>
  <c r="M150" i="2" s="1"/>
  <c r="J151" i="2"/>
  <c r="J150" i="2" s="1"/>
  <c r="AD150" i="2" s="1"/>
  <c r="G151" i="2"/>
  <c r="G150" i="2" s="1"/>
  <c r="AC150" i="2" s="1"/>
  <c r="AE150" i="2" s="1"/>
  <c r="AF150" i="2" s="1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L150" i="2"/>
  <c r="K150" i="2"/>
  <c r="I150" i="2"/>
  <c r="H150" i="2"/>
  <c r="F150" i="2"/>
  <c r="E150" i="2"/>
  <c r="AA148" i="2"/>
  <c r="Z148" i="2"/>
  <c r="X148" i="2"/>
  <c r="W148" i="2"/>
  <c r="V148" i="2"/>
  <c r="U148" i="2"/>
  <c r="T148" i="2"/>
  <c r="R148" i="2"/>
  <c r="Q148" i="2"/>
  <c r="O148" i="2"/>
  <c r="N148" i="2"/>
  <c r="L148" i="2"/>
  <c r="K148" i="2"/>
  <c r="I148" i="2"/>
  <c r="H148" i="2"/>
  <c r="F148" i="2"/>
  <c r="E148" i="2"/>
  <c r="AB147" i="2"/>
  <c r="Y147" i="2"/>
  <c r="V147" i="2"/>
  <c r="S147" i="2"/>
  <c r="P147" i="2"/>
  <c r="M147" i="2"/>
  <c r="J147" i="2"/>
  <c r="AD147" i="2" s="1"/>
  <c r="G147" i="2"/>
  <c r="AB146" i="2"/>
  <c r="AB148" i="2" s="1"/>
  <c r="Y146" i="2"/>
  <c r="V146" i="2"/>
  <c r="S146" i="2"/>
  <c r="P146" i="2"/>
  <c r="M146" i="2"/>
  <c r="M148" i="2" s="1"/>
  <c r="J146" i="2"/>
  <c r="AD146" i="2" s="1"/>
  <c r="G146" i="2"/>
  <c r="AC146" i="2" s="1"/>
  <c r="AB145" i="2"/>
  <c r="Y145" i="2"/>
  <c r="V145" i="2"/>
  <c r="S145" i="2"/>
  <c r="S148" i="2" s="1"/>
  <c r="P145" i="2"/>
  <c r="P148" i="2" s="1"/>
  <c r="M145" i="2"/>
  <c r="J145" i="2"/>
  <c r="G145" i="2"/>
  <c r="AB143" i="2"/>
  <c r="AA143" i="2"/>
  <c r="Z143" i="2"/>
  <c r="X143" i="2"/>
  <c r="W143" i="2"/>
  <c r="U143" i="2"/>
  <c r="T143" i="2"/>
  <c r="R143" i="2"/>
  <c r="Q143" i="2"/>
  <c r="O143" i="2"/>
  <c r="N143" i="2"/>
  <c r="M143" i="2"/>
  <c r="L143" i="2"/>
  <c r="K143" i="2"/>
  <c r="I143" i="2"/>
  <c r="H143" i="2"/>
  <c r="G143" i="2"/>
  <c r="AC143" i="2" s="1"/>
  <c r="F143" i="2"/>
  <c r="E143" i="2"/>
  <c r="AB142" i="2"/>
  <c r="Y142" i="2"/>
  <c r="Y143" i="2" s="1"/>
  <c r="V142" i="2"/>
  <c r="V143" i="2" s="1"/>
  <c r="S142" i="2"/>
  <c r="S143" i="2" s="1"/>
  <c r="P142" i="2"/>
  <c r="P143" i="2" s="1"/>
  <c r="M142" i="2"/>
  <c r="J142" i="2"/>
  <c r="J143" i="2" s="1"/>
  <c r="G142" i="2"/>
  <c r="AB140" i="2"/>
  <c r="AA140" i="2"/>
  <c r="Z140" i="2"/>
  <c r="X140" i="2"/>
  <c r="W140" i="2"/>
  <c r="U140" i="2"/>
  <c r="T140" i="2"/>
  <c r="R140" i="2"/>
  <c r="Q140" i="2"/>
  <c r="O140" i="2"/>
  <c r="N140" i="2"/>
  <c r="M140" i="2"/>
  <c r="L140" i="2"/>
  <c r="K140" i="2"/>
  <c r="I140" i="2"/>
  <c r="H140" i="2"/>
  <c r="G140" i="2"/>
  <c r="AC140" i="2" s="1"/>
  <c r="F140" i="2"/>
  <c r="E140" i="2"/>
  <c r="AB139" i="2"/>
  <c r="Y139" i="2"/>
  <c r="Y140" i="2" s="1"/>
  <c r="V139" i="2"/>
  <c r="V140" i="2" s="1"/>
  <c r="S139" i="2"/>
  <c r="S140" i="2" s="1"/>
  <c r="P139" i="2"/>
  <c r="P140" i="2" s="1"/>
  <c r="M139" i="2"/>
  <c r="J139" i="2"/>
  <c r="J140" i="2" s="1"/>
  <c r="G139" i="2"/>
  <c r="AB137" i="2"/>
  <c r="AA137" i="2"/>
  <c r="Z137" i="2"/>
  <c r="X137" i="2"/>
  <c r="W137" i="2"/>
  <c r="U137" i="2"/>
  <c r="T137" i="2"/>
  <c r="R137" i="2"/>
  <c r="Q137" i="2"/>
  <c r="O137" i="2"/>
  <c r="N137" i="2"/>
  <c r="M137" i="2"/>
  <c r="L137" i="2"/>
  <c r="K137" i="2"/>
  <c r="I137" i="2"/>
  <c r="H137" i="2"/>
  <c r="G137" i="2"/>
  <c r="AC137" i="2" s="1"/>
  <c r="AE137" i="2" s="1"/>
  <c r="AF137" i="2" s="1"/>
  <c r="F137" i="2"/>
  <c r="E137" i="2"/>
  <c r="AB136" i="2"/>
  <c r="Y136" i="2"/>
  <c r="Y137" i="2" s="1"/>
  <c r="V136" i="2"/>
  <c r="V137" i="2" s="1"/>
  <c r="S136" i="2"/>
  <c r="S137" i="2" s="1"/>
  <c r="P136" i="2"/>
  <c r="P137" i="2" s="1"/>
  <c r="AD137" i="2" s="1"/>
  <c r="M136" i="2"/>
  <c r="J136" i="2"/>
  <c r="J137" i="2" s="1"/>
  <c r="G136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G134" i="2"/>
  <c r="F134" i="2"/>
  <c r="E134" i="2"/>
  <c r="AB133" i="2"/>
  <c r="Y133" i="2"/>
  <c r="V133" i="2"/>
  <c r="S133" i="2"/>
  <c r="M133" i="2"/>
  <c r="AC133" i="2" s="1"/>
  <c r="J133" i="2"/>
  <c r="AD133" i="2" s="1"/>
  <c r="G133" i="2"/>
  <c r="AB132" i="2"/>
  <c r="Y132" i="2"/>
  <c r="V132" i="2"/>
  <c r="S132" i="2"/>
  <c r="P132" i="2"/>
  <c r="M132" i="2"/>
  <c r="J132" i="2"/>
  <c r="AD132" i="2" s="1"/>
  <c r="G132" i="2"/>
  <c r="AC132" i="2" s="1"/>
  <c r="AE132" i="2" s="1"/>
  <c r="AF132" i="2" s="1"/>
  <c r="AD131" i="2"/>
  <c r="G131" i="2"/>
  <c r="AC131" i="2" s="1"/>
  <c r="AE131" i="2" s="1"/>
  <c r="AF131" i="2" s="1"/>
  <c r="AC130" i="2"/>
  <c r="J130" i="2"/>
  <c r="AD130" i="2" s="1"/>
  <c r="AE130" i="2" s="1"/>
  <c r="AF130" i="2" s="1"/>
  <c r="G130" i="2"/>
  <c r="AB129" i="2"/>
  <c r="AB134" i="2" s="1"/>
  <c r="Y129" i="2"/>
  <c r="V129" i="2"/>
  <c r="V134" i="2" s="1"/>
  <c r="S129" i="2"/>
  <c r="P129" i="2"/>
  <c r="M129" i="2"/>
  <c r="J129" i="2"/>
  <c r="G129" i="2"/>
  <c r="AC129" i="2" s="1"/>
  <c r="AD128" i="2"/>
  <c r="AB128" i="2"/>
  <c r="Y128" i="2"/>
  <c r="V128" i="2"/>
  <c r="S128" i="2"/>
  <c r="S134" i="2" s="1"/>
  <c r="P128" i="2"/>
  <c r="P134" i="2" s="1"/>
  <c r="M128" i="2"/>
  <c r="M134" i="2" s="1"/>
  <c r="J128" i="2"/>
  <c r="J134" i="2" s="1"/>
  <c r="AD134" i="2" s="1"/>
  <c r="G128" i="2"/>
  <c r="AC128" i="2" s="1"/>
  <c r="AE128" i="2" s="1"/>
  <c r="AF128" i="2" s="1"/>
  <c r="Z126" i="2"/>
  <c r="S126" i="2"/>
  <c r="R126" i="2"/>
  <c r="AD125" i="2"/>
  <c r="AE125" i="2" s="1"/>
  <c r="AF125" i="2" s="1"/>
  <c r="AC125" i="2"/>
  <c r="G125" i="2"/>
  <c r="AD124" i="2"/>
  <c r="AC124" i="2"/>
  <c r="AE124" i="2" s="1"/>
  <c r="AF124" i="2" s="1"/>
  <c r="G124" i="2"/>
  <c r="J123" i="2"/>
  <c r="AD123" i="2" s="1"/>
  <c r="G123" i="2"/>
  <c r="AC123" i="2" s="1"/>
  <c r="AE123" i="2" s="1"/>
  <c r="AF123" i="2" s="1"/>
  <c r="AD122" i="2"/>
  <c r="J122" i="2"/>
  <c r="G122" i="2"/>
  <c r="AC122" i="2" s="1"/>
  <c r="AE122" i="2" s="1"/>
  <c r="AF122" i="2" s="1"/>
  <c r="AD121" i="2"/>
  <c r="AC121" i="2"/>
  <c r="AE121" i="2" s="1"/>
  <c r="AF121" i="2" s="1"/>
  <c r="G121" i="2"/>
  <c r="J120" i="2"/>
  <c r="AD120" i="2" s="1"/>
  <c r="G120" i="2"/>
  <c r="AC120" i="2" s="1"/>
  <c r="J119" i="2"/>
  <c r="AD119" i="2" s="1"/>
  <c r="G119" i="2"/>
  <c r="AC119" i="2" s="1"/>
  <c r="AE119" i="2" s="1"/>
  <c r="AF119" i="2" s="1"/>
  <c r="AF118" i="2"/>
  <c r="AD118" i="2"/>
  <c r="AC118" i="2"/>
  <c r="AE118" i="2" s="1"/>
  <c r="J118" i="2"/>
  <c r="G118" i="2"/>
  <c r="AC117" i="2"/>
  <c r="J117" i="2"/>
  <c r="AD117" i="2" s="1"/>
  <c r="G117" i="2"/>
  <c r="J116" i="2"/>
  <c r="AD116" i="2" s="1"/>
  <c r="G116" i="2"/>
  <c r="AC116" i="2" s="1"/>
  <c r="J115" i="2"/>
  <c r="AD115" i="2" s="1"/>
  <c r="G115" i="2"/>
  <c r="AC115" i="2" s="1"/>
  <c r="AE115" i="2" s="1"/>
  <c r="AF115" i="2" s="1"/>
  <c r="AD114" i="2"/>
  <c r="AC114" i="2"/>
  <c r="AE114" i="2" s="1"/>
  <c r="AF114" i="2" s="1"/>
  <c r="J114" i="2"/>
  <c r="G114" i="2"/>
  <c r="AB113" i="2"/>
  <c r="Y113" i="2"/>
  <c r="V113" i="2"/>
  <c r="S113" i="2"/>
  <c r="P113" i="2"/>
  <c r="M113" i="2"/>
  <c r="J113" i="2"/>
  <c r="G113" i="2"/>
  <c r="AC113" i="2" s="1"/>
  <c r="AB112" i="2"/>
  <c r="Y112" i="2"/>
  <c r="V112" i="2"/>
  <c r="S112" i="2"/>
  <c r="P112" i="2"/>
  <c r="M112" i="2"/>
  <c r="J112" i="2"/>
  <c r="AD112" i="2" s="1"/>
  <c r="G112" i="2"/>
  <c r="AB111" i="2"/>
  <c r="Y111" i="2"/>
  <c r="V111" i="2"/>
  <c r="S111" i="2"/>
  <c r="P111" i="2"/>
  <c r="M111" i="2"/>
  <c r="J111" i="2"/>
  <c r="AD111" i="2" s="1"/>
  <c r="G111" i="2"/>
  <c r="AC111" i="2" s="1"/>
  <c r="AE111" i="2" s="1"/>
  <c r="AF111" i="2" s="1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Y107" i="2" s="1"/>
  <c r="Y126" i="2" s="1"/>
  <c r="V108" i="2"/>
  <c r="V107" i="2" s="1"/>
  <c r="V126" i="2" s="1"/>
  <c r="S108" i="2"/>
  <c r="P108" i="2"/>
  <c r="M108" i="2"/>
  <c r="M107" i="2" s="1"/>
  <c r="M126" i="2" s="1"/>
  <c r="J108" i="2"/>
  <c r="AD108" i="2" s="1"/>
  <c r="G108" i="2"/>
  <c r="AA107" i="2"/>
  <c r="AA126" i="2" s="1"/>
  <c r="Z107" i="2"/>
  <c r="X107" i="2"/>
  <c r="X126" i="2" s="1"/>
  <c r="W107" i="2"/>
  <c r="W126" i="2" s="1"/>
  <c r="U107" i="2"/>
  <c r="U126" i="2" s="1"/>
  <c r="T107" i="2"/>
  <c r="T126" i="2" s="1"/>
  <c r="S107" i="2"/>
  <c r="R107" i="2"/>
  <c r="Q107" i="2"/>
  <c r="Q126" i="2" s="1"/>
  <c r="O107" i="2"/>
  <c r="O126" i="2" s="1"/>
  <c r="N107" i="2"/>
  <c r="N126" i="2" s="1"/>
  <c r="L107" i="2"/>
  <c r="L126" i="2" s="1"/>
  <c r="K107" i="2"/>
  <c r="K126" i="2" s="1"/>
  <c r="I107" i="2"/>
  <c r="I126" i="2" s="1"/>
  <c r="H107" i="2"/>
  <c r="H126" i="2" s="1"/>
  <c r="F107" i="2"/>
  <c r="F126" i="2" s="1"/>
  <c r="E107" i="2"/>
  <c r="E126" i="2" s="1"/>
  <c r="T105" i="2"/>
  <c r="R105" i="2"/>
  <c r="L105" i="2"/>
  <c r="AD104" i="2"/>
  <c r="AB104" i="2"/>
  <c r="AB103" i="2" s="1"/>
  <c r="AB105" i="2" s="1"/>
  <c r="Y104" i="2"/>
  <c r="V104" i="2"/>
  <c r="S104" i="2"/>
  <c r="M104" i="2"/>
  <c r="M103" i="2" s="1"/>
  <c r="J104" i="2"/>
  <c r="G104" i="2"/>
  <c r="AA103" i="2"/>
  <c r="Z103" i="2"/>
  <c r="Y103" i="2"/>
  <c r="Y105" i="2" s="1"/>
  <c r="X103" i="2"/>
  <c r="X105" i="2" s="1"/>
  <c r="W103" i="2"/>
  <c r="W105" i="2" s="1"/>
  <c r="V103" i="2"/>
  <c r="U103" i="2"/>
  <c r="U105" i="2" s="1"/>
  <c r="T103" i="2"/>
  <c r="S103" i="2"/>
  <c r="R103" i="2"/>
  <c r="Q103" i="2"/>
  <c r="P103" i="2"/>
  <c r="O103" i="2"/>
  <c r="O105" i="2" s="1"/>
  <c r="N103" i="2"/>
  <c r="L103" i="2"/>
  <c r="K103" i="2"/>
  <c r="J103" i="2"/>
  <c r="I103" i="2"/>
  <c r="I105" i="2" s="1"/>
  <c r="H103" i="2"/>
  <c r="H105" i="2" s="1"/>
  <c r="F103" i="2"/>
  <c r="F105" i="2" s="1"/>
  <c r="E103" i="2"/>
  <c r="AB102" i="2"/>
  <c r="AB101" i="2" s="1"/>
  <c r="Y102" i="2"/>
  <c r="V102" i="2"/>
  <c r="S102" i="2"/>
  <c r="P102" i="2"/>
  <c r="M102" i="2"/>
  <c r="M101" i="2" s="1"/>
  <c r="J102" i="2"/>
  <c r="G102" i="2"/>
  <c r="G101" i="2" s="1"/>
  <c r="AA101" i="2"/>
  <c r="Z101" i="2"/>
  <c r="Y101" i="2"/>
  <c r="X101" i="2"/>
  <c r="W101" i="2"/>
  <c r="V101" i="2"/>
  <c r="U101" i="2"/>
  <c r="T101" i="2"/>
  <c r="S101" i="2"/>
  <c r="R101" i="2"/>
  <c r="Q101" i="2"/>
  <c r="Q105" i="2" s="1"/>
  <c r="P101" i="2"/>
  <c r="AD101" i="2" s="1"/>
  <c r="O101" i="2"/>
  <c r="N101" i="2"/>
  <c r="L101" i="2"/>
  <c r="K101" i="2"/>
  <c r="J101" i="2"/>
  <c r="I101" i="2"/>
  <c r="H101" i="2"/>
  <c r="F101" i="2"/>
  <c r="E101" i="2"/>
  <c r="P100" i="2"/>
  <c r="AD100" i="2" s="1"/>
  <c r="M100" i="2"/>
  <c r="AC100" i="2" s="1"/>
  <c r="AE100" i="2" s="1"/>
  <c r="AF100" i="2" s="1"/>
  <c r="AF99" i="2"/>
  <c r="P99" i="2"/>
  <c r="AD99" i="2" s="1"/>
  <c r="M99" i="2"/>
  <c r="AC99" i="2" s="1"/>
  <c r="AE99" i="2" s="1"/>
  <c r="AD98" i="2"/>
  <c r="P98" i="2"/>
  <c r="M98" i="2"/>
  <c r="AD97" i="2"/>
  <c r="AC97" i="2"/>
  <c r="AE97" i="2" s="1"/>
  <c r="AF97" i="2" s="1"/>
  <c r="P97" i="2"/>
  <c r="M97" i="2"/>
  <c r="AC96" i="2"/>
  <c r="P96" i="2"/>
  <c r="M96" i="2"/>
  <c r="AC95" i="2"/>
  <c r="P95" i="2"/>
  <c r="AD95" i="2" s="1"/>
  <c r="M95" i="2"/>
  <c r="G95" i="2"/>
  <c r="G94" i="2" s="1"/>
  <c r="AG94" i="2"/>
  <c r="AB94" i="2"/>
  <c r="AA94" i="2"/>
  <c r="Z94" i="2"/>
  <c r="Z105" i="2" s="1"/>
  <c r="Y94" i="2"/>
  <c r="X94" i="2"/>
  <c r="W94" i="2"/>
  <c r="V94" i="2"/>
  <c r="U94" i="2"/>
  <c r="T94" i="2"/>
  <c r="S94" i="2"/>
  <c r="R94" i="2"/>
  <c r="Q94" i="2"/>
  <c r="O94" i="2"/>
  <c r="N94" i="2"/>
  <c r="L94" i="2"/>
  <c r="K94" i="2"/>
  <c r="J94" i="2"/>
  <c r="J105" i="2" s="1"/>
  <c r="I94" i="2"/>
  <c r="H94" i="2"/>
  <c r="F94" i="2"/>
  <c r="E94" i="2"/>
  <c r="W92" i="2"/>
  <c r="U92" i="2"/>
  <c r="I92" i="2"/>
  <c r="G92" i="2"/>
  <c r="E92" i="2"/>
  <c r="AB91" i="2"/>
  <c r="Y91" i="2"/>
  <c r="V91" i="2"/>
  <c r="V90" i="2" s="1"/>
  <c r="S91" i="2"/>
  <c r="S90" i="2" s="1"/>
  <c r="P91" i="2"/>
  <c r="P90" i="2" s="1"/>
  <c r="P92" i="2" s="1"/>
  <c r="M91" i="2"/>
  <c r="J91" i="2"/>
  <c r="G91" i="2"/>
  <c r="AB90" i="2"/>
  <c r="AB92" i="2" s="1"/>
  <c r="AA90" i="2"/>
  <c r="AA92" i="2" s="1"/>
  <c r="Z90" i="2"/>
  <c r="Z92" i="2" s="1"/>
  <c r="Y90" i="2"/>
  <c r="Y92" i="2" s="1"/>
  <c r="X90" i="2"/>
  <c r="X92" i="2" s="1"/>
  <c r="W90" i="2"/>
  <c r="U90" i="2"/>
  <c r="T90" i="2"/>
  <c r="T92" i="2" s="1"/>
  <c r="R90" i="2"/>
  <c r="R92" i="2" s="1"/>
  <c r="Q90" i="2"/>
  <c r="Q92" i="2" s="1"/>
  <c r="O90" i="2"/>
  <c r="O92" i="2" s="1"/>
  <c r="N90" i="2"/>
  <c r="N92" i="2" s="1"/>
  <c r="M90" i="2"/>
  <c r="M92" i="2" s="1"/>
  <c r="L90" i="2"/>
  <c r="L92" i="2" s="1"/>
  <c r="K90" i="2"/>
  <c r="K92" i="2" s="1"/>
  <c r="J90" i="2"/>
  <c r="J92" i="2" s="1"/>
  <c r="I90" i="2"/>
  <c r="H90" i="2"/>
  <c r="H92" i="2" s="1"/>
  <c r="G90" i="2"/>
  <c r="F90" i="2"/>
  <c r="F92" i="2" s="1"/>
  <c r="E90" i="2"/>
  <c r="AF89" i="2"/>
  <c r="AE89" i="2"/>
  <c r="AB87" i="2"/>
  <c r="Y87" i="2"/>
  <c r="Y86" i="2" s="1"/>
  <c r="V87" i="2"/>
  <c r="S87" i="2"/>
  <c r="S86" i="2" s="1"/>
  <c r="S88" i="2" s="1"/>
  <c r="P87" i="2"/>
  <c r="P86" i="2" s="1"/>
  <c r="M87" i="2"/>
  <c r="J87" i="2"/>
  <c r="G87" i="2"/>
  <c r="AB86" i="2"/>
  <c r="AA86" i="2"/>
  <c r="AA88" i="2" s="1"/>
  <c r="Z86" i="2"/>
  <c r="Z88" i="2" s="1"/>
  <c r="X86" i="2"/>
  <c r="W86" i="2"/>
  <c r="V86" i="2"/>
  <c r="U86" i="2"/>
  <c r="T86" i="2"/>
  <c r="R86" i="2"/>
  <c r="R88" i="2" s="1"/>
  <c r="Q86" i="2"/>
  <c r="Q88" i="2" s="1"/>
  <c r="O86" i="2"/>
  <c r="N86" i="2"/>
  <c r="M86" i="2"/>
  <c r="L86" i="2"/>
  <c r="K86" i="2"/>
  <c r="K88" i="2" s="1"/>
  <c r="J86" i="2"/>
  <c r="I86" i="2"/>
  <c r="I88" i="2" s="1"/>
  <c r="H86" i="2"/>
  <c r="H88" i="2" s="1"/>
  <c r="G86" i="2"/>
  <c r="F86" i="2"/>
  <c r="E86" i="2"/>
  <c r="AD85" i="2"/>
  <c r="AB85" i="2"/>
  <c r="Y85" i="2"/>
  <c r="Y52" i="2" s="1"/>
  <c r="V85" i="2"/>
  <c r="S85" i="2"/>
  <c r="P85" i="2"/>
  <c r="M85" i="2"/>
  <c r="J85" i="2"/>
  <c r="G85" i="2"/>
  <c r="AC84" i="2"/>
  <c r="AE84" i="2" s="1"/>
  <c r="AF84" i="2" s="1"/>
  <c r="P84" i="2"/>
  <c r="AD84" i="2" s="1"/>
  <c r="M84" i="2"/>
  <c r="P83" i="2"/>
  <c r="AD83" i="2" s="1"/>
  <c r="M83" i="2"/>
  <c r="AC83" i="2" s="1"/>
  <c r="AE83" i="2" s="1"/>
  <c r="AF83" i="2" s="1"/>
  <c r="AE82" i="2"/>
  <c r="AF82" i="2" s="1"/>
  <c r="AD82" i="2"/>
  <c r="P82" i="2"/>
  <c r="M82" i="2"/>
  <c r="AC82" i="2" s="1"/>
  <c r="AC81" i="2"/>
  <c r="AE81" i="2" s="1"/>
  <c r="AF81" i="2" s="1"/>
  <c r="P81" i="2"/>
  <c r="AD81" i="2" s="1"/>
  <c r="M81" i="2"/>
  <c r="AC80" i="2"/>
  <c r="AE80" i="2" s="1"/>
  <c r="AF80" i="2" s="1"/>
  <c r="P80" i="2"/>
  <c r="AD80" i="2" s="1"/>
  <c r="M80" i="2"/>
  <c r="P78" i="2"/>
  <c r="AD78" i="2" s="1"/>
  <c r="M78" i="2"/>
  <c r="AC78" i="2" s="1"/>
  <c r="AE78" i="2" s="1"/>
  <c r="AF78" i="2" s="1"/>
  <c r="AE77" i="2"/>
  <c r="AF77" i="2" s="1"/>
  <c r="AD77" i="2"/>
  <c r="P77" i="2"/>
  <c r="M77" i="2"/>
  <c r="AC77" i="2" s="1"/>
  <c r="AD76" i="2"/>
  <c r="AC76" i="2"/>
  <c r="AE76" i="2" s="1"/>
  <c r="AF76" i="2" s="1"/>
  <c r="P76" i="2"/>
  <c r="M76" i="2"/>
  <c r="P75" i="2"/>
  <c r="AD75" i="2" s="1"/>
  <c r="M75" i="2"/>
  <c r="AC75" i="2" s="1"/>
  <c r="AE75" i="2" s="1"/>
  <c r="AF75" i="2" s="1"/>
  <c r="AC74" i="2"/>
  <c r="AE74" i="2" s="1"/>
  <c r="AF74" i="2" s="1"/>
  <c r="P74" i="2"/>
  <c r="AD74" i="2" s="1"/>
  <c r="M74" i="2"/>
  <c r="AD73" i="2"/>
  <c r="P73" i="2"/>
  <c r="M73" i="2"/>
  <c r="AC73" i="2" s="1"/>
  <c r="AE73" i="2" s="1"/>
  <c r="AF73" i="2" s="1"/>
  <c r="AC72" i="2"/>
  <c r="P72" i="2"/>
  <c r="AD72" i="2" s="1"/>
  <c r="AE72" i="2" s="1"/>
  <c r="AF72" i="2" s="1"/>
  <c r="M72" i="2"/>
  <c r="P70" i="2"/>
  <c r="M70" i="2"/>
  <c r="AC70" i="2" s="1"/>
  <c r="J70" i="2"/>
  <c r="G70" i="2"/>
  <c r="P69" i="2"/>
  <c r="M69" i="2"/>
  <c r="AC69" i="2" s="1"/>
  <c r="AE69" i="2" s="1"/>
  <c r="AF69" i="2" s="1"/>
  <c r="J69" i="2"/>
  <c r="AD69" i="2" s="1"/>
  <c r="G69" i="2"/>
  <c r="AC68" i="2"/>
  <c r="AE68" i="2" s="1"/>
  <c r="AF68" i="2" s="1"/>
  <c r="P68" i="2"/>
  <c r="AD68" i="2" s="1"/>
  <c r="M68" i="2"/>
  <c r="P67" i="2"/>
  <c r="AD67" i="2" s="1"/>
  <c r="M67" i="2"/>
  <c r="AC67" i="2" s="1"/>
  <c r="AE67" i="2" s="1"/>
  <c r="AF67" i="2" s="1"/>
  <c r="AE66" i="2"/>
  <c r="AF66" i="2" s="1"/>
  <c r="AD66" i="2"/>
  <c r="P66" i="2"/>
  <c r="M66" i="2"/>
  <c r="AC66" i="2" s="1"/>
  <c r="AD65" i="2"/>
  <c r="AC65" i="2"/>
  <c r="AE65" i="2" s="1"/>
  <c r="AF65" i="2" s="1"/>
  <c r="P65" i="2"/>
  <c r="M65" i="2"/>
  <c r="P64" i="2"/>
  <c r="AD64" i="2" s="1"/>
  <c r="M64" i="2"/>
  <c r="AC64" i="2" s="1"/>
  <c r="AE64" i="2" s="1"/>
  <c r="AF64" i="2" s="1"/>
  <c r="AC63" i="2"/>
  <c r="AE63" i="2" s="1"/>
  <c r="AF63" i="2" s="1"/>
  <c r="P63" i="2"/>
  <c r="AD63" i="2" s="1"/>
  <c r="M63" i="2"/>
  <c r="AD62" i="2"/>
  <c r="P62" i="2"/>
  <c r="M62" i="2"/>
  <c r="AC62" i="2" s="1"/>
  <c r="AE62" i="2" s="1"/>
  <c r="AF62" i="2" s="1"/>
  <c r="AE61" i="2"/>
  <c r="AF61" i="2" s="1"/>
  <c r="AC61" i="2"/>
  <c r="P61" i="2"/>
  <c r="AD61" i="2" s="1"/>
  <c r="M61" i="2"/>
  <c r="P60" i="2"/>
  <c r="M60" i="2"/>
  <c r="AC60" i="2" s="1"/>
  <c r="AC59" i="2"/>
  <c r="AE59" i="2" s="1"/>
  <c r="AF59" i="2" s="1"/>
  <c r="P59" i="2"/>
  <c r="AD59" i="2" s="1"/>
  <c r="M59" i="2"/>
  <c r="AD58" i="2"/>
  <c r="AE58" i="2" s="1"/>
  <c r="AF58" i="2" s="1"/>
  <c r="P58" i="2"/>
  <c r="M58" i="2"/>
  <c r="J58" i="2"/>
  <c r="G58" i="2"/>
  <c r="AC58" i="2" s="1"/>
  <c r="AD57" i="2"/>
  <c r="P57" i="2"/>
  <c r="M57" i="2"/>
  <c r="J57" i="2"/>
  <c r="G57" i="2"/>
  <c r="AD56" i="2"/>
  <c r="P56" i="2"/>
  <c r="M56" i="2"/>
  <c r="J56" i="2"/>
  <c r="G56" i="2"/>
  <c r="AD55" i="2"/>
  <c r="P55" i="2"/>
  <c r="M55" i="2"/>
  <c r="J55" i="2"/>
  <c r="G55" i="2"/>
  <c r="AC55" i="2" s="1"/>
  <c r="AE55" i="2" s="1"/>
  <c r="AF55" i="2" s="1"/>
  <c r="AD54" i="2"/>
  <c r="P54" i="2"/>
  <c r="M54" i="2"/>
  <c r="J54" i="2"/>
  <c r="G54" i="2"/>
  <c r="AC54" i="2" s="1"/>
  <c r="AE54" i="2" s="1"/>
  <c r="AF54" i="2" s="1"/>
  <c r="AF53" i="2"/>
  <c r="AD53" i="2"/>
  <c r="P53" i="2"/>
  <c r="M53" i="2"/>
  <c r="J53" i="2"/>
  <c r="G53" i="2"/>
  <c r="AC53" i="2" s="1"/>
  <c r="AE53" i="2" s="1"/>
  <c r="AB52" i="2"/>
  <c r="AA52" i="2"/>
  <c r="Z52" i="2"/>
  <c r="X52" i="2"/>
  <c r="W52" i="2"/>
  <c r="V52" i="2"/>
  <c r="U52" i="2"/>
  <c r="T52" i="2"/>
  <c r="S52" i="2"/>
  <c r="R52" i="2"/>
  <c r="Q52" i="2"/>
  <c r="O52" i="2"/>
  <c r="O88" i="2" s="1"/>
  <c r="N52" i="2"/>
  <c r="L52" i="2"/>
  <c r="K52" i="2"/>
  <c r="J52" i="2"/>
  <c r="I52" i="2"/>
  <c r="H52" i="2"/>
  <c r="G52" i="2"/>
  <c r="F52" i="2"/>
  <c r="E52" i="2"/>
  <c r="E88" i="2" s="1"/>
  <c r="AB51" i="2"/>
  <c r="Y51" i="2"/>
  <c r="V51" i="2"/>
  <c r="S51" i="2"/>
  <c r="S50" i="2" s="1"/>
  <c r="P51" i="2"/>
  <c r="P50" i="2" s="1"/>
  <c r="M51" i="2"/>
  <c r="J51" i="2"/>
  <c r="G51" i="2"/>
  <c r="AC51" i="2" s="1"/>
  <c r="AB50" i="2"/>
  <c r="AA50" i="2"/>
  <c r="Z50" i="2"/>
  <c r="Y50" i="2"/>
  <c r="X50" i="2"/>
  <c r="W50" i="2"/>
  <c r="V50" i="2"/>
  <c r="U50" i="2"/>
  <c r="T50" i="2"/>
  <c r="R50" i="2"/>
  <c r="Q50" i="2"/>
  <c r="O50" i="2"/>
  <c r="N50" i="2"/>
  <c r="M50" i="2"/>
  <c r="L50" i="2"/>
  <c r="K50" i="2"/>
  <c r="J50" i="2"/>
  <c r="I50" i="2"/>
  <c r="H50" i="2"/>
  <c r="F50" i="2"/>
  <c r="E50" i="2"/>
  <c r="AB49" i="2"/>
  <c r="Y49" i="2"/>
  <c r="V49" i="2"/>
  <c r="S49" i="2"/>
  <c r="S48" i="2" s="1"/>
  <c r="P49" i="2"/>
  <c r="P48" i="2" s="1"/>
  <c r="AD48" i="2" s="1"/>
  <c r="M49" i="2"/>
  <c r="J49" i="2"/>
  <c r="AD49" i="2" s="1"/>
  <c r="G49" i="2"/>
  <c r="AC49" i="2" s="1"/>
  <c r="AB48" i="2"/>
  <c r="AA48" i="2"/>
  <c r="Z48" i="2"/>
  <c r="Y48" i="2"/>
  <c r="X48" i="2"/>
  <c r="W48" i="2"/>
  <c r="V48" i="2"/>
  <c r="U48" i="2"/>
  <c r="T48" i="2"/>
  <c r="R48" i="2"/>
  <c r="Q48" i="2"/>
  <c r="O48" i="2"/>
  <c r="N48" i="2"/>
  <c r="M48" i="2"/>
  <c r="L48" i="2"/>
  <c r="K48" i="2"/>
  <c r="J48" i="2"/>
  <c r="I48" i="2"/>
  <c r="H48" i="2"/>
  <c r="F48" i="2"/>
  <c r="E48" i="2"/>
  <c r="AB47" i="2"/>
  <c r="Y47" i="2"/>
  <c r="V47" i="2"/>
  <c r="S47" i="2"/>
  <c r="S46" i="2" s="1"/>
  <c r="P47" i="2"/>
  <c r="P46" i="2" s="1"/>
  <c r="M47" i="2"/>
  <c r="J47" i="2"/>
  <c r="AD47" i="2" s="1"/>
  <c r="G47" i="2"/>
  <c r="AB46" i="2"/>
  <c r="AA46" i="2"/>
  <c r="Z46" i="2"/>
  <c r="Y46" i="2"/>
  <c r="X46" i="2"/>
  <c r="W46" i="2"/>
  <c r="V46" i="2"/>
  <c r="U46" i="2"/>
  <c r="T46" i="2"/>
  <c r="R46" i="2"/>
  <c r="Q46" i="2"/>
  <c r="O46" i="2"/>
  <c r="N46" i="2"/>
  <c r="M46" i="2"/>
  <c r="L46" i="2"/>
  <c r="K46" i="2"/>
  <c r="J46" i="2"/>
  <c r="I46" i="2"/>
  <c r="H46" i="2"/>
  <c r="F46" i="2"/>
  <c r="E46" i="2"/>
  <c r="Y44" i="2"/>
  <c r="X44" i="2"/>
  <c r="Q44" i="2"/>
  <c r="I44" i="2"/>
  <c r="H44" i="2"/>
  <c r="AB43" i="2"/>
  <c r="AB41" i="2" s="1"/>
  <c r="AB44" i="2" s="1"/>
  <c r="Y43" i="2"/>
  <c r="V43" i="2"/>
  <c r="S43" i="2"/>
  <c r="P43" i="2"/>
  <c r="M43" i="2"/>
  <c r="J43" i="2"/>
  <c r="G43" i="2"/>
  <c r="AC43" i="2" s="1"/>
  <c r="AB42" i="2"/>
  <c r="Y42" i="2"/>
  <c r="V42" i="2"/>
  <c r="S42" i="2"/>
  <c r="S41" i="2" s="1"/>
  <c r="P42" i="2"/>
  <c r="P41" i="2" s="1"/>
  <c r="P44" i="2" s="1"/>
  <c r="M42" i="2"/>
  <c r="J42" i="2"/>
  <c r="G42" i="2"/>
  <c r="AC42" i="2" s="1"/>
  <c r="AA41" i="2"/>
  <c r="AA44" i="2" s="1"/>
  <c r="Z41" i="2"/>
  <c r="Z44" i="2" s="1"/>
  <c r="Y41" i="2"/>
  <c r="X41" i="2"/>
  <c r="W41" i="2"/>
  <c r="W44" i="2" s="1"/>
  <c r="V41" i="2"/>
  <c r="V44" i="2" s="1"/>
  <c r="U41" i="2"/>
  <c r="U44" i="2" s="1"/>
  <c r="T41" i="2"/>
  <c r="R41" i="2"/>
  <c r="R44" i="2" s="1"/>
  <c r="Q41" i="2"/>
  <c r="O41" i="2"/>
  <c r="O44" i="2" s="1"/>
  <c r="N41" i="2"/>
  <c r="N44" i="2" s="1"/>
  <c r="M41" i="2"/>
  <c r="L41" i="2"/>
  <c r="L44" i="2" s="1"/>
  <c r="K41" i="2"/>
  <c r="K44" i="2" s="1"/>
  <c r="J41" i="2"/>
  <c r="J44" i="2" s="1"/>
  <c r="I41" i="2"/>
  <c r="H41" i="2"/>
  <c r="F41" i="2"/>
  <c r="F44" i="2" s="1"/>
  <c r="E41" i="2"/>
  <c r="AB40" i="2"/>
  <c r="Y40" i="2"/>
  <c r="V40" i="2"/>
  <c r="S40" i="2"/>
  <c r="S39" i="2" s="1"/>
  <c r="P40" i="2"/>
  <c r="P39" i="2" s="1"/>
  <c r="M40" i="2"/>
  <c r="J40" i="2"/>
  <c r="AD40" i="2" s="1"/>
  <c r="G40" i="2"/>
  <c r="AB39" i="2"/>
  <c r="AA39" i="2"/>
  <c r="Z39" i="2"/>
  <c r="Y39" i="2"/>
  <c r="X39" i="2"/>
  <c r="W39" i="2"/>
  <c r="V39" i="2"/>
  <c r="U39" i="2"/>
  <c r="T39" i="2"/>
  <c r="R39" i="2"/>
  <c r="Q39" i="2"/>
  <c r="O39" i="2"/>
  <c r="N39" i="2"/>
  <c r="M39" i="2"/>
  <c r="L39" i="2"/>
  <c r="K39" i="2"/>
  <c r="J39" i="2"/>
  <c r="AD39" i="2" s="1"/>
  <c r="I39" i="2"/>
  <c r="H39" i="2"/>
  <c r="F39" i="2"/>
  <c r="E39" i="2"/>
  <c r="AB36" i="2"/>
  <c r="AB35" i="2" s="1"/>
  <c r="Y36" i="2"/>
  <c r="V36" i="2"/>
  <c r="S36" i="2"/>
  <c r="S35" i="2" s="1"/>
  <c r="S37" i="2" s="1"/>
  <c r="P36" i="2"/>
  <c r="M36" i="2"/>
  <c r="J36" i="2"/>
  <c r="AD36" i="2" s="1"/>
  <c r="G36" i="2"/>
  <c r="G35" i="2" s="1"/>
  <c r="AA35" i="2"/>
  <c r="Z35" i="2"/>
  <c r="Y35" i="2"/>
  <c r="Y37" i="2" s="1"/>
  <c r="X35" i="2"/>
  <c r="W35" i="2"/>
  <c r="V35" i="2"/>
  <c r="V37" i="2" s="1"/>
  <c r="U35" i="2"/>
  <c r="T35" i="2"/>
  <c r="R35" i="2"/>
  <c r="Q35" i="2"/>
  <c r="P35" i="2"/>
  <c r="AD35" i="2" s="1"/>
  <c r="O35" i="2"/>
  <c r="N35" i="2"/>
  <c r="M35" i="2"/>
  <c r="M37" i="2" s="1"/>
  <c r="L35" i="2"/>
  <c r="K35" i="2"/>
  <c r="J35" i="2"/>
  <c r="I35" i="2"/>
  <c r="H35" i="2"/>
  <c r="F35" i="2"/>
  <c r="E35" i="2"/>
  <c r="AB34" i="2"/>
  <c r="AB33" i="2" s="1"/>
  <c r="Y34" i="2"/>
  <c r="V34" i="2"/>
  <c r="S34" i="2"/>
  <c r="S33" i="2" s="1"/>
  <c r="P34" i="2"/>
  <c r="M34" i="2"/>
  <c r="J34" i="2"/>
  <c r="G34" i="2"/>
  <c r="G33" i="2" s="1"/>
  <c r="AC33" i="2" s="1"/>
  <c r="AA33" i="2"/>
  <c r="Z33" i="2"/>
  <c r="Y33" i="2"/>
  <c r="X33" i="2"/>
  <c r="W33" i="2"/>
  <c r="V33" i="2"/>
  <c r="U33" i="2"/>
  <c r="T33" i="2"/>
  <c r="R33" i="2"/>
  <c r="Q33" i="2"/>
  <c r="P33" i="2"/>
  <c r="O33" i="2"/>
  <c r="N33" i="2"/>
  <c r="M33" i="2"/>
  <c r="L33" i="2"/>
  <c r="K33" i="2"/>
  <c r="J33" i="2"/>
  <c r="I33" i="2"/>
  <c r="H33" i="2"/>
  <c r="F33" i="2"/>
  <c r="E33" i="2"/>
  <c r="AB32" i="2"/>
  <c r="AB31" i="2" s="1"/>
  <c r="Y32" i="2"/>
  <c r="Y31" i="2" s="1"/>
  <c r="V32" i="2"/>
  <c r="V31" i="2" s="1"/>
  <c r="S32" i="2"/>
  <c r="P32" i="2"/>
  <c r="M32" i="2"/>
  <c r="J32" i="2"/>
  <c r="G32" i="2"/>
  <c r="G31" i="2" s="1"/>
  <c r="S31" i="2"/>
  <c r="P31" i="2"/>
  <c r="M31" i="2"/>
  <c r="J31" i="2"/>
  <c r="AD31" i="2" s="1"/>
  <c r="AB24" i="2"/>
  <c r="AB23" i="2" s="1"/>
  <c r="Y24" i="2"/>
  <c r="Y23" i="2" s="1"/>
  <c r="V24" i="2"/>
  <c r="V23" i="2" s="1"/>
  <c r="V25" i="2" s="1"/>
  <c r="S24" i="2"/>
  <c r="P24" i="2"/>
  <c r="M24" i="2"/>
  <c r="J24" i="2"/>
  <c r="AD24" i="2" s="1"/>
  <c r="G24" i="2"/>
  <c r="G23" i="2" s="1"/>
  <c r="S23" i="2"/>
  <c r="P23" i="2"/>
  <c r="P25" i="2" s="1"/>
  <c r="M23" i="2"/>
  <c r="Y22" i="2"/>
  <c r="AC22" i="2" s="1"/>
  <c r="S22" i="2"/>
  <c r="M22" i="2"/>
  <c r="J22" i="2"/>
  <c r="AD22" i="2" s="1"/>
  <c r="G22" i="2"/>
  <c r="AD21" i="2"/>
  <c r="J21" i="2"/>
  <c r="G21" i="2"/>
  <c r="AC21" i="2" s="1"/>
  <c r="AE21" i="2" s="1"/>
  <c r="AF21" i="2" s="1"/>
  <c r="J20" i="2"/>
  <c r="AD20" i="2" s="1"/>
  <c r="G20" i="2"/>
  <c r="AC20" i="2" s="1"/>
  <c r="AE20" i="2" s="1"/>
  <c r="AF20" i="2" s="1"/>
  <c r="AD19" i="2"/>
  <c r="J19" i="2"/>
  <c r="G19" i="2"/>
  <c r="AC19" i="2" s="1"/>
  <c r="AE19" i="2" s="1"/>
  <c r="AF19" i="2" s="1"/>
  <c r="AC18" i="2"/>
  <c r="J18" i="2"/>
  <c r="AD18" i="2" s="1"/>
  <c r="AE18" i="2" s="1"/>
  <c r="AF18" i="2" s="1"/>
  <c r="G18" i="2"/>
  <c r="AD17" i="2"/>
  <c r="Y17" i="2"/>
  <c r="S17" i="2"/>
  <c r="S15" i="2" s="1"/>
  <c r="M17" i="2"/>
  <c r="G17" i="2"/>
  <c r="G15" i="2" s="1"/>
  <c r="AD16" i="2"/>
  <c r="Y16" i="2"/>
  <c r="Y15" i="2" s="1"/>
  <c r="S16" i="2"/>
  <c r="M16" i="2"/>
  <c r="M15" i="2" s="1"/>
  <c r="J16" i="2"/>
  <c r="G16" i="2"/>
  <c r="J15" i="2"/>
  <c r="AD15" i="2" s="1"/>
  <c r="AB14" i="2"/>
  <c r="AB13" i="2" s="1"/>
  <c r="Y14" i="2"/>
  <c r="V14" i="2"/>
  <c r="V13" i="2" s="1"/>
  <c r="S14" i="2"/>
  <c r="P14" i="2"/>
  <c r="M14" i="2"/>
  <c r="M13" i="2" s="1"/>
  <c r="J14" i="2"/>
  <c r="AD14" i="2" s="1"/>
  <c r="G14" i="2"/>
  <c r="AC14" i="2" s="1"/>
  <c r="Y13" i="2"/>
  <c r="S13" i="2"/>
  <c r="P13" i="2"/>
  <c r="J13" i="2"/>
  <c r="AD13" i="2" s="1"/>
  <c r="G13" i="2"/>
  <c r="AC13" i="2" s="1"/>
  <c r="L23" i="1"/>
  <c r="H23" i="1"/>
  <c r="G23" i="1"/>
  <c r="F23" i="1"/>
  <c r="E23" i="1"/>
  <c r="J23" i="1" s="1"/>
  <c r="D23" i="1"/>
  <c r="C23" i="1"/>
  <c r="N23" i="1" s="1"/>
  <c r="J22" i="1"/>
  <c r="N22" i="1" s="1"/>
  <c r="J21" i="1"/>
  <c r="N21" i="1" s="1"/>
  <c r="J20" i="1"/>
  <c r="N20" i="1" s="1"/>
  <c r="AE14" i="2" l="1"/>
  <c r="AF14" i="2" s="1"/>
  <c r="AD37" i="2"/>
  <c r="AC15" i="2"/>
  <c r="AE15" i="2" s="1"/>
  <c r="AF15" i="2" s="1"/>
  <c r="AE13" i="2"/>
  <c r="AF13" i="2" s="1"/>
  <c r="AE22" i="2"/>
  <c r="AF22" i="2" s="1"/>
  <c r="V28" i="2"/>
  <c r="V27" i="2" s="1"/>
  <c r="V29" i="2" s="1"/>
  <c r="P28" i="2"/>
  <c r="P27" i="2" s="1"/>
  <c r="P29" i="2" s="1"/>
  <c r="P168" i="2" s="1"/>
  <c r="S25" i="2"/>
  <c r="J37" i="2"/>
  <c r="AC17" i="2"/>
  <c r="AE17" i="2" s="1"/>
  <c r="AF17" i="2" s="1"/>
  <c r="G37" i="2"/>
  <c r="AC35" i="2"/>
  <c r="AE35" i="2" s="1"/>
  <c r="AF35" i="2" s="1"/>
  <c r="Y25" i="2"/>
  <c r="AE33" i="2"/>
  <c r="AF33" i="2" s="1"/>
  <c r="AC34" i="2"/>
  <c r="P37" i="2"/>
  <c r="AD50" i="2"/>
  <c r="AE70" i="2"/>
  <c r="AF70" i="2" s="1"/>
  <c r="W88" i="2"/>
  <c r="P88" i="2"/>
  <c r="AD96" i="2"/>
  <c r="P94" i="2"/>
  <c r="AC104" i="2"/>
  <c r="AE104" i="2" s="1"/>
  <c r="AF104" i="2" s="1"/>
  <c r="G103" i="2"/>
  <c r="AE113" i="2"/>
  <c r="AF113" i="2" s="1"/>
  <c r="AE160" i="2"/>
  <c r="AF160" i="2" s="1"/>
  <c r="AC163" i="2"/>
  <c r="AE165" i="2"/>
  <c r="AF165" i="2" s="1"/>
  <c r="AC36" i="2"/>
  <c r="AE36" i="2" s="1"/>
  <c r="AF36" i="2" s="1"/>
  <c r="AC47" i="2"/>
  <c r="AE47" i="2" s="1"/>
  <c r="AF47" i="2" s="1"/>
  <c r="AD60" i="2"/>
  <c r="AE60" i="2" s="1"/>
  <c r="AF60" i="2" s="1"/>
  <c r="P52" i="2"/>
  <c r="L88" i="2"/>
  <c r="AC91" i="2"/>
  <c r="AE91" i="2" s="1"/>
  <c r="AF91" i="2" s="1"/>
  <c r="AB25" i="2"/>
  <c r="AC31" i="2"/>
  <c r="AC32" i="2"/>
  <c r="AE32" i="2" s="1"/>
  <c r="AF32" i="2" s="1"/>
  <c r="AD34" i="2"/>
  <c r="AC40" i="2"/>
  <c r="AE40" i="2" s="1"/>
  <c r="AF40" i="2" s="1"/>
  <c r="M44" i="2"/>
  <c r="AD42" i="2"/>
  <c r="AE42" i="2" s="1"/>
  <c r="AF42" i="2" s="1"/>
  <c r="AE96" i="2"/>
  <c r="AF96" i="2" s="1"/>
  <c r="AD113" i="2"/>
  <c r="AA167" i="2"/>
  <c r="AE129" i="2"/>
  <c r="AF129" i="2" s="1"/>
  <c r="AC16" i="2"/>
  <c r="AE16" i="2" s="1"/>
  <c r="AF16" i="2" s="1"/>
  <c r="G25" i="2"/>
  <c r="AC23" i="2"/>
  <c r="AC24" i="2"/>
  <c r="AE24" i="2" s="1"/>
  <c r="AF24" i="2" s="1"/>
  <c r="AD32" i="2"/>
  <c r="E44" i="2"/>
  <c r="AD43" i="2"/>
  <c r="AE43" i="2" s="1"/>
  <c r="AF43" i="2" s="1"/>
  <c r="AD46" i="2"/>
  <c r="AD52" i="2"/>
  <c r="AC86" i="2"/>
  <c r="AE140" i="2"/>
  <c r="AF140" i="2" s="1"/>
  <c r="T88" i="2"/>
  <c r="J23" i="2"/>
  <c r="S92" i="2"/>
  <c r="AC92" i="2" s="1"/>
  <c r="AE92" i="2" s="1"/>
  <c r="AF92" i="2" s="1"/>
  <c r="AC90" i="2"/>
  <c r="AC101" i="2"/>
  <c r="AE101" i="2" s="1"/>
  <c r="AF101" i="2" s="1"/>
  <c r="AD140" i="2"/>
  <c r="AC166" i="2"/>
  <c r="AE166" i="2" s="1"/>
  <c r="AF166" i="2" s="1"/>
  <c r="S156" i="2"/>
  <c r="S167" i="2" s="1"/>
  <c r="M25" i="2"/>
  <c r="AD33" i="2"/>
  <c r="S44" i="2"/>
  <c r="U88" i="2"/>
  <c r="AB88" i="2"/>
  <c r="AD90" i="2"/>
  <c r="V92" i="2"/>
  <c r="AD92" i="2" s="1"/>
  <c r="P105" i="2"/>
  <c r="AD105" i="2" s="1"/>
  <c r="AD152" i="2"/>
  <c r="P156" i="2"/>
  <c r="P167" i="2" s="1"/>
  <c r="AC151" i="2"/>
  <c r="AE151" i="2" s="1"/>
  <c r="AF151" i="2" s="1"/>
  <c r="AB37" i="2"/>
  <c r="T44" i="2"/>
  <c r="AE49" i="2"/>
  <c r="AF49" i="2" s="1"/>
  <c r="AD51" i="2"/>
  <c r="AE51" i="2" s="1"/>
  <c r="AF51" i="2" s="1"/>
  <c r="AD87" i="2"/>
  <c r="AC98" i="2"/>
  <c r="AE98" i="2" s="1"/>
  <c r="AF98" i="2" s="1"/>
  <c r="M94" i="2"/>
  <c r="M105" i="2" s="1"/>
  <c r="AB107" i="2"/>
  <c r="AB126" i="2" s="1"/>
  <c r="AC134" i="2"/>
  <c r="AE134" i="2" s="1"/>
  <c r="AF134" i="2" s="1"/>
  <c r="AD143" i="2"/>
  <c r="AE143" i="2" s="1"/>
  <c r="AF143" i="2" s="1"/>
  <c r="AE146" i="2"/>
  <c r="AF146" i="2" s="1"/>
  <c r="G107" i="2"/>
  <c r="AC109" i="2"/>
  <c r="AE117" i="2"/>
  <c r="AF117" i="2" s="1"/>
  <c r="AE133" i="2"/>
  <c r="AF133" i="2" s="1"/>
  <c r="AD151" i="2"/>
  <c r="AE152" i="2"/>
  <c r="AF152" i="2" s="1"/>
  <c r="AC153" i="2"/>
  <c r="AE153" i="2" s="1"/>
  <c r="AF153" i="2" s="1"/>
  <c r="J167" i="2"/>
  <c r="AD41" i="2"/>
  <c r="AD44" i="2" s="1"/>
  <c r="AC85" i="2"/>
  <c r="AE85" i="2" s="1"/>
  <c r="AF85" i="2" s="1"/>
  <c r="AD86" i="2"/>
  <c r="AD88" i="2" s="1"/>
  <c r="J88" i="2"/>
  <c r="P107" i="2"/>
  <c r="P126" i="2" s="1"/>
  <c r="J107" i="2"/>
  <c r="AD109" i="2"/>
  <c r="AC147" i="2"/>
  <c r="AE147" i="2" s="1"/>
  <c r="AF147" i="2" s="1"/>
  <c r="AD153" i="2"/>
  <c r="AC154" i="2"/>
  <c r="AE154" i="2" s="1"/>
  <c r="AF154" i="2" s="1"/>
  <c r="AC155" i="2"/>
  <c r="AE155" i="2" s="1"/>
  <c r="AF155" i="2" s="1"/>
  <c r="K167" i="2"/>
  <c r="G156" i="2"/>
  <c r="AC157" i="2"/>
  <c r="AD164" i="2"/>
  <c r="AE164" i="2" s="1"/>
  <c r="AF164" i="2" s="1"/>
  <c r="G39" i="2"/>
  <c r="AC39" i="2" s="1"/>
  <c r="G41" i="2"/>
  <c r="G46" i="2"/>
  <c r="AC46" i="2" s="1"/>
  <c r="AE46" i="2" s="1"/>
  <c r="AF46" i="2" s="1"/>
  <c r="G48" i="2"/>
  <c r="AC48" i="2" s="1"/>
  <c r="AE48" i="2" s="1"/>
  <c r="AF48" i="2" s="1"/>
  <c r="G50" i="2"/>
  <c r="Y88" i="2"/>
  <c r="AC110" i="2"/>
  <c r="AD157" i="2"/>
  <c r="M52" i="2"/>
  <c r="M88" i="2" s="1"/>
  <c r="AD94" i="2"/>
  <c r="S105" i="2"/>
  <c r="AA105" i="2"/>
  <c r="AD110" i="2"/>
  <c r="AD129" i="2"/>
  <c r="Y148" i="2"/>
  <c r="AE159" i="2"/>
  <c r="AF159" i="2" s="1"/>
  <c r="V88" i="2"/>
  <c r="V168" i="2" s="1"/>
  <c r="AC87" i="2"/>
  <c r="AE87" i="2" s="1"/>
  <c r="AF87" i="2" s="1"/>
  <c r="AD91" i="2"/>
  <c r="AE95" i="2"/>
  <c r="K105" i="2"/>
  <c r="AD103" i="2"/>
  <c r="AE116" i="2"/>
  <c r="AF116" i="2" s="1"/>
  <c r="AE120" i="2"/>
  <c r="AF120" i="2" s="1"/>
  <c r="G148" i="2"/>
  <c r="AC148" i="2" s="1"/>
  <c r="AB156" i="2"/>
  <c r="AB167" i="2" s="1"/>
  <c r="AC57" i="2"/>
  <c r="AE57" i="2" s="1"/>
  <c r="AF57" i="2" s="1"/>
  <c r="F88" i="2"/>
  <c r="N88" i="2"/>
  <c r="AC102" i="2"/>
  <c r="Y134" i="2"/>
  <c r="AC136" i="2"/>
  <c r="AC139" i="2"/>
  <c r="AE139" i="2" s="1"/>
  <c r="AF139" i="2" s="1"/>
  <c r="AC142" i="2"/>
  <c r="AE142" i="2" s="1"/>
  <c r="AF142" i="2" s="1"/>
  <c r="AC145" i="2"/>
  <c r="AE145" i="2" s="1"/>
  <c r="AF145" i="2" s="1"/>
  <c r="Y167" i="2"/>
  <c r="M156" i="2"/>
  <c r="M167" i="2" s="1"/>
  <c r="V156" i="2"/>
  <c r="V167" i="2" s="1"/>
  <c r="AC56" i="2"/>
  <c r="AE56" i="2" s="1"/>
  <c r="AF56" i="2" s="1"/>
  <c r="AD70" i="2"/>
  <c r="X88" i="2"/>
  <c r="AC94" i="2"/>
  <c r="AD102" i="2"/>
  <c r="E105" i="2"/>
  <c r="N105" i="2"/>
  <c r="V105" i="2"/>
  <c r="AC108" i="2"/>
  <c r="AE108" i="2" s="1"/>
  <c r="AF108" i="2" s="1"/>
  <c r="AC112" i="2"/>
  <c r="AE112" i="2" s="1"/>
  <c r="AF112" i="2" s="1"/>
  <c r="J148" i="2"/>
  <c r="AD148" i="2" s="1"/>
  <c r="Q167" i="2"/>
  <c r="Z167" i="2"/>
  <c r="AD163" i="2"/>
  <c r="AD136" i="2"/>
  <c r="AD139" i="2"/>
  <c r="AD142" i="2"/>
  <c r="AD145" i="2"/>
  <c r="AC25" i="2" l="1"/>
  <c r="AE136" i="2"/>
  <c r="AF136" i="2" s="1"/>
  <c r="AE90" i="2"/>
  <c r="AF90" i="2" s="1"/>
  <c r="AE110" i="2"/>
  <c r="AF110" i="2" s="1"/>
  <c r="AE157" i="2"/>
  <c r="AF157" i="2" s="1"/>
  <c r="AD107" i="2"/>
  <c r="J126" i="2"/>
  <c r="AD126" i="2" s="1"/>
  <c r="AE109" i="2"/>
  <c r="AF109" i="2" s="1"/>
  <c r="AE94" i="2"/>
  <c r="AF95" i="2"/>
  <c r="AF94" i="2" s="1"/>
  <c r="G28" i="2"/>
  <c r="AE102" i="2"/>
  <c r="AF102" i="2" s="1"/>
  <c r="AC156" i="2"/>
  <c r="G167" i="2"/>
  <c r="AC167" i="2" s="1"/>
  <c r="AE167" i="2" s="1"/>
  <c r="AF167" i="2" s="1"/>
  <c r="AD167" i="2"/>
  <c r="G126" i="2"/>
  <c r="AC126" i="2" s="1"/>
  <c r="AC107" i="2"/>
  <c r="AE107" i="2" s="1"/>
  <c r="AF107" i="2" s="1"/>
  <c r="J25" i="2"/>
  <c r="AD23" i="2"/>
  <c r="AD25" i="2" s="1"/>
  <c r="AE31" i="2"/>
  <c r="AF31" i="2" s="1"/>
  <c r="AC37" i="2"/>
  <c r="AE37" i="2" s="1"/>
  <c r="AF37" i="2" s="1"/>
  <c r="AE148" i="2"/>
  <c r="AF148" i="2" s="1"/>
  <c r="AE39" i="2"/>
  <c r="AF39" i="2" s="1"/>
  <c r="AC52" i="2"/>
  <c r="AE52" i="2" s="1"/>
  <c r="AF52" i="2" s="1"/>
  <c r="G88" i="2"/>
  <c r="AC50" i="2"/>
  <c r="AE50" i="2" s="1"/>
  <c r="AF50" i="2" s="1"/>
  <c r="AD156" i="2"/>
  <c r="M28" i="2"/>
  <c r="M27" i="2" s="1"/>
  <c r="M29" i="2" s="1"/>
  <c r="M168" i="2" s="1"/>
  <c r="AB28" i="2"/>
  <c r="AB27" i="2" s="1"/>
  <c r="AB29" i="2" s="1"/>
  <c r="AB168" i="2" s="1"/>
  <c r="AE163" i="2"/>
  <c r="AF163" i="2" s="1"/>
  <c r="AE34" i="2"/>
  <c r="AF34" i="2" s="1"/>
  <c r="S28" i="2"/>
  <c r="S27" i="2" s="1"/>
  <c r="S29" i="2" s="1"/>
  <c r="S168" i="2" s="1"/>
  <c r="AE86" i="2"/>
  <c r="AF86" i="2" s="1"/>
  <c r="Y28" i="2"/>
  <c r="Y27" i="2" s="1"/>
  <c r="Y29" i="2" s="1"/>
  <c r="Y168" i="2" s="1"/>
  <c r="G44" i="2"/>
  <c r="AC41" i="2"/>
  <c r="AE41" i="2" s="1"/>
  <c r="AF41" i="2" s="1"/>
  <c r="AC103" i="2"/>
  <c r="AE103" i="2" s="1"/>
  <c r="AF103" i="2" s="1"/>
  <c r="G105" i="2"/>
  <c r="AC105" i="2" s="1"/>
  <c r="AE105" i="2" s="1"/>
  <c r="AF105" i="2" s="1"/>
  <c r="AC88" i="2" l="1"/>
  <c r="AE88" i="2" s="1"/>
  <c r="AF88" i="2" s="1"/>
  <c r="AE156" i="2"/>
  <c r="AF156" i="2" s="1"/>
  <c r="AC28" i="2"/>
  <c r="G27" i="2"/>
  <c r="J28" i="2"/>
  <c r="AE126" i="2"/>
  <c r="AF126" i="2" s="1"/>
  <c r="AE25" i="2"/>
  <c r="AF25" i="2" s="1"/>
  <c r="AC44" i="2"/>
  <c r="AE44" i="2" s="1"/>
  <c r="AF44" i="2" s="1"/>
  <c r="AE23" i="2"/>
  <c r="AF23" i="2" s="1"/>
  <c r="G29" i="2" l="1"/>
  <c r="G168" i="2" s="1"/>
  <c r="G170" i="2" s="1"/>
  <c r="AC27" i="2"/>
  <c r="AD28" i="2"/>
  <c r="AD29" i="2" s="1"/>
  <c r="AD168" i="2" s="1"/>
  <c r="AD170" i="2" s="1"/>
  <c r="J27" i="2"/>
  <c r="AE28" i="2"/>
  <c r="AC29" i="2"/>
  <c r="AC168" i="2" s="1"/>
  <c r="AE29" i="2" l="1"/>
  <c r="AF29" i="2" s="1"/>
  <c r="AF28" i="2"/>
  <c r="AE168" i="2"/>
  <c r="AF168" i="2" s="1"/>
  <c r="AC170" i="2"/>
  <c r="J29" i="2"/>
  <c r="J168" i="2" s="1"/>
  <c r="J170" i="2" s="1"/>
  <c r="AD27" i="2"/>
  <c r="AE27" i="2" s="1"/>
  <c r="AF27" i="2" s="1"/>
</calcChain>
</file>

<file path=xl/sharedStrings.xml><?xml version="1.0" encoding="utf-8"?>
<sst xmlns="http://schemas.openxmlformats.org/spreadsheetml/2006/main" count="1163" uniqueCount="674">
  <si>
    <t>Додаток №4</t>
  </si>
  <si>
    <t>до Договору про надання гранту № _________________</t>
  </si>
  <si>
    <t>3ICP81-0063</t>
  </si>
  <si>
    <t>від "30" червня 2020 року</t>
  </si>
  <si>
    <t>Конкурсна програма:</t>
  </si>
  <si>
    <t>Інноваційний культурний продукт</t>
  </si>
  <si>
    <t>ЛОТ:</t>
  </si>
  <si>
    <t>Локальні фестивалі</t>
  </si>
  <si>
    <t>Назва Заявника:</t>
  </si>
  <si>
    <t>ГО "Культурно-мистецька агенція "Брама"</t>
  </si>
  <si>
    <t>Назва проекту:</t>
  </si>
  <si>
    <t>Фестиваль-переберія міських культур "Межа"</t>
  </si>
  <si>
    <t xml:space="preserve">  ЗВІТ</t>
  </si>
  <si>
    <t xml:space="preserve">про надходження та використання коштів для реалізації проекту </t>
  </si>
  <si>
    <t>за період з 30.06.2020 по 30.10.2020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</si>
  <si>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</si>
  <si>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</si>
  <si>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</si>
  <si>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</si>
  <si>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</si>
  <si>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</si>
  <si>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</si>
  <si>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</si>
  <si>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</si>
  <si>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</si>
  <si>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</si>
  <si>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</si>
  <si>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</si>
  <si>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</si>
  <si>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</si>
  <si>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</si>
  <si>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</si>
  <si>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</si>
  <si>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</si>
  <si>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</si>
  <si>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</si>
  <si>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</si>
  <si>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</si>
  <si>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</si>
  <si>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</si>
  <si>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</si>
  <si>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</si>
  <si>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</si>
  <si>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</si>
  <si>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</si>
  <si>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</si>
  <si>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</si>
  <si>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</si>
  <si>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</si>
  <si>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</si>
  <si>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</si>
  <si>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</si>
  <si>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Фестиваль-Переберія міських культур "Межа"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</si>
  <si>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</si>
  <si>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</si>
  <si>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</si>
  <si>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</si>
  <si>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</si>
  <si>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</si>
  <si>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</si>
  <si>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</si>
  <si>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</si>
  <si>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</si>
  <si>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</si>
  <si>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</si>
  <si>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</si>
  <si>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</si>
  <si>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</si>
  <si>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</si>
  <si>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</si>
  <si>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</si>
  <si>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</si>
  <si>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</si>
  <si>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</si>
  <si>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</si>
  <si>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</si>
  <si>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</si>
  <si>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</si>
  <si>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</si>
  <si>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</si>
  <si>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</si>
  <si>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</si>
  <si>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</si>
  <si>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</si>
  <si>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</si>
  <si>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</si>
  <si>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</si>
  <si>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</si>
  <si>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</si>
  <si>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</si>
  <si>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</si>
  <si>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</si>
  <si>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</si>
  <si>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</si>
  <si>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</si>
  <si>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</si>
  <si>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</si>
  <si>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</si>
  <si>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</si>
  <si>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</si>
  <si>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</si>
  <si>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</si>
  <si>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</si>
  <si>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</si>
  <si>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</si>
  <si>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</si>
  <si>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</si>
  <si>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</si>
  <si>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</si>
  <si>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</si>
  <si>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</si>
  <si>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</si>
  <si>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</si>
  <si>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</si>
  <si>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</si>
  <si>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</si>
  <si>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Савка Андрій Михайлович, керівник проєкту</t>
  </si>
  <si>
    <t>місяців</t>
  </si>
  <si>
    <t>1.2</t>
  </si>
  <si>
    <t>За трудовими договорами</t>
  </si>
  <si>
    <t>Качурова Леся Богданівна, помічник керівника проєкту</t>
  </si>
  <si>
    <t>б</t>
  </si>
  <si>
    <t>Лічнер Людмила Богданівна, бухгалтер</t>
  </si>
  <si>
    <t>в</t>
  </si>
  <si>
    <t>Рега Ольга Ігорівна, комунікаційний менеджер</t>
  </si>
  <si>
    <t>г</t>
  </si>
  <si>
    <t>Українець Остап Віталійович, менеджер проєкту (література, лекторій)</t>
  </si>
  <si>
    <t>д</t>
  </si>
  <si>
    <t>Дутка Катерина Анатоліївна, менеджер проєкту (театр, культура)</t>
  </si>
  <si>
    <t>е</t>
  </si>
  <si>
    <t>Лінник-Савка Людмила Дмитрівна, менеджер проєкту (музика, ярмарок)</t>
  </si>
  <si>
    <t>є</t>
  </si>
  <si>
    <t>Симоненко Тетяна Юріївна, координатор волонтерів</t>
  </si>
  <si>
    <t>1.3</t>
  </si>
  <si>
    <t>За договорами ЦПХ</t>
  </si>
  <si>
    <t xml:space="preserve"> Повне ПІБ, посада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</si>
  <si>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</si>
  <si>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</si>
  <si>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</si>
  <si>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</si>
  <si>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</si>
  <si>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</si>
  <si>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</si>
  <si>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</si>
  <si>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</si>
  <si>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</si>
  <si>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</si>
  <si>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</si>
  <si>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</si>
  <si>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</si>
  <si>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</si>
  <si>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</si>
  <si>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</si>
  <si>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</si>
  <si>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</si>
  <si>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</si>
  <si>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</si>
  <si>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</si>
  <si>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</si>
  <si>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</si>
  <si>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</si>
  <si>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</si>
  <si>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</si>
  <si>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</si>
  <si>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</si>
  <si>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</si>
  <si>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</si>
  <si>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 xml:space="preserve">Оренда офісу, м. Івано-Франківськ, вул. Довга, 26 , 60 кв. метрів 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</si>
  <si>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</si>
  <si>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</si>
  <si>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</si>
  <si>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</si>
  <si>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</si>
  <si>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</si>
  <si>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</si>
  <si>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</si>
  <si>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</si>
  <si>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5.4</t>
  </si>
  <si>
    <t>Оренда сценічно-постановочних засобів</t>
  </si>
  <si>
    <t xml:space="preserve">Пункт </t>
  </si>
  <si>
    <t>Пульт Мікшерний цифровий Аллен Хіт qu24 *  (1 день*1 шт*1500 грн)*2 дні</t>
  </si>
  <si>
    <t>Комплект сценічних моніторів DB technologies Cromo  (1 день*1 шт* 400грн) 4 шт*2 дні</t>
  </si>
  <si>
    <t>Комплект сценічних моніторів Electro voice elx 115 p  (1 день*1шт*450грн) 4 шт*2дні</t>
  </si>
  <si>
    <t>Акустична система лінійний масив JBL vrx топ (1 день*1шт* 750грн) 8 шт*2 дні</t>
  </si>
  <si>
    <t>ґ</t>
  </si>
  <si>
    <t>Акустична система лінійний масив JBL vrx саб ( 1 день*1 шт*1500грн)*1шт*2 дні</t>
  </si>
  <si>
    <t>Пункт</t>
  </si>
  <si>
    <t>Процесор обробки DBX (1 день*1 шт*500 грн)*4 шт*2 дні</t>
  </si>
  <si>
    <t>Мікрофони інструментальні AKG, Shure,Audix (1 день*1 шт*225грн)*4 шт*2 дні</t>
  </si>
  <si>
    <t>Мультикор Sound King 12/4 (1 день*1 шт*250грн)*2 шт*2 дні</t>
  </si>
  <si>
    <t>ж</t>
  </si>
  <si>
    <t>Стійки вокальні «Журавель» (1день*1шт*50грн)*10шт*2 дні</t>
  </si>
  <si>
    <t>з</t>
  </si>
  <si>
    <t>Комутація (1 день*1шт*2000грн)*1 шт*2дні</t>
  </si>
  <si>
    <t>и</t>
  </si>
  <si>
    <t>Мікрофони безпровідні AKG (1день*1шт*375грн)*4шт*2дні</t>
  </si>
  <si>
    <t>і</t>
  </si>
  <si>
    <t>Мікрофони безпровідні Shure qlxd (1день*1шт*800грн)*2шт*2дні</t>
  </si>
  <si>
    <t>ї</t>
  </si>
  <si>
    <t>Барабани Sonor 3007 клен (1день*1шт*2000грн)*1шт*2дні</t>
  </si>
  <si>
    <t>й</t>
  </si>
  <si>
    <t>Бас комбо Trace Elliot 1210 (1день*1шт*1700грн)*1шт*2дні</t>
  </si>
  <si>
    <t>к</t>
  </si>
  <si>
    <t>Гітарний комбо Fender twin reverb (1день*1шт*1000грн)*1шт*2дні</t>
  </si>
  <si>
    <t>л</t>
  </si>
  <si>
    <t>Гітарний комбо Marshall mg100 (голова кабінет) (1день*1шт*1000грн)*1шт*2дні</t>
  </si>
  <si>
    <t>м</t>
  </si>
  <si>
    <t>Мікрофони акустичні на барабани Audix серії D (1день*1шт*1200грн)*1шт*2дні</t>
  </si>
  <si>
    <t>н</t>
  </si>
  <si>
    <t>Мікрофони акустичні Shure sm57 (1день*1шт*350грн)*4шт*2дні</t>
  </si>
  <si>
    <t xml:space="preserve">Світлове обладнання </t>
  </si>
  <si>
    <t>о</t>
  </si>
  <si>
    <t>Світлова слідкуюча пушка 575 (1день*1шт*1500грн)*1шт*2дні</t>
  </si>
  <si>
    <t>п</t>
  </si>
  <si>
    <t>Голова бім R5 (1день*1шт*1000грн)*8шт*2дні</t>
  </si>
  <si>
    <t>р</t>
  </si>
  <si>
    <t>Лед пар RGBW (1день*1шт*500грн)*10шт*2дні</t>
  </si>
  <si>
    <t>с</t>
  </si>
  <si>
    <t>Лед пар COB переднього плану(1день*1шт*500грн(*4шт*2дні</t>
  </si>
  <si>
    <t>т</t>
  </si>
  <si>
    <t>Дим генератор (1день*1шт*1500грн)*1шт*2 дні</t>
  </si>
  <si>
    <t>у</t>
  </si>
  <si>
    <t>Лазерний прилад RGB5 і система управління PANGJLIN BEYOND</t>
  </si>
  <si>
    <t>Сценічний комплекс 10м/7,5м, монтаж/демонтаж</t>
  </si>
  <si>
    <t>Медіа:</t>
  </si>
  <si>
    <t>ф</t>
  </si>
  <si>
    <t>Світлодіодний екран P3,91 (м2) (1день*18кв.м.*1шт*1800грн)*1шт*2дні</t>
  </si>
  <si>
    <t>х</t>
  </si>
  <si>
    <t>Медіасервер (1день*1шт*1500грн)*1шт*2дні</t>
  </si>
  <si>
    <t>ц</t>
  </si>
  <si>
    <t>Відеопроцесор Novastar 6 out SDI (1день*1шт*1000грн)*1шт*2дні</t>
  </si>
  <si>
    <t>ч</t>
  </si>
  <si>
    <t>Відеомікшер Roland V1 SDI (1день*1шт*800грн)*1шт*2дні</t>
  </si>
  <si>
    <t>ш</t>
  </si>
  <si>
    <t>Комплект комутації (1день*1шт*650грн)*1шт*2дні</t>
  </si>
  <si>
    <t>щ</t>
  </si>
  <si>
    <t>Монтаж демонтаж</t>
  </si>
  <si>
    <t>5.5</t>
  </si>
  <si>
    <t>Інші об'єкти оренди</t>
  </si>
  <si>
    <t>Найменування (з деталізацією технічних характеристик)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</si>
  <si>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</si>
  <si>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</si>
  <si>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</si>
  <si>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</si>
  <si>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(2 дні*260 осіб*150 грн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</si>
  <si>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</si>
  <si>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</si>
  <si>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</si>
  <si>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</si>
  <si>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</si>
  <si>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Папір ксероксний А4</t>
  </si>
  <si>
    <t>шт</t>
  </si>
  <si>
    <t>Маркери перманентні</t>
  </si>
  <si>
    <t>Набір олівців для креслення 12 шт</t>
  </si>
  <si>
    <t>Скотч ПВХ чорний</t>
  </si>
  <si>
    <t>Бейдж підвісний</t>
  </si>
  <si>
    <t>Блокноти для записів</t>
  </si>
  <si>
    <t>7.2</t>
  </si>
  <si>
    <t>Носії, накопичувачі</t>
  </si>
  <si>
    <t>Флеш-накопичувач</t>
  </si>
  <si>
    <t>7.3</t>
  </si>
  <si>
    <t>Інші матеріальні витрати</t>
  </si>
  <si>
    <t>Проживання учасників Фестивалю (200 осіб*1добу*1 номер стандартний на 2-ох осіб-1198.00 грн)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</si>
  <si>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</si>
  <si>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</si>
  <si>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</si>
  <si>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</si>
  <si>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Розробка та створення основних елементів стилю проєкту</t>
  </si>
  <si>
    <t>Дизайн макету програми Фестивалю</t>
  </si>
  <si>
    <t>Дизайн афіш</t>
  </si>
  <si>
    <t>Дизайн сіті лайтів</t>
  </si>
  <si>
    <t>Дизайн білл бордів</t>
  </si>
  <si>
    <t>Дизайн книги відгуків</t>
  </si>
  <si>
    <t>Дизайн банерів 0.8м х 1.80 м</t>
  </si>
  <si>
    <t>Дизайн наліпок та стікерів</t>
  </si>
  <si>
    <t>Дизайн брошур</t>
  </si>
  <si>
    <t>Друк програми, односторонній друк</t>
  </si>
  <si>
    <t>Друк афіш А3</t>
  </si>
  <si>
    <t>Друк сітілайт 1.8 х 1.2 м (2.16 кв метри)</t>
  </si>
  <si>
    <t xml:space="preserve">Друк білл бордів (3 м х 6 м) </t>
  </si>
  <si>
    <t>Друк книги відгуків</t>
  </si>
  <si>
    <t>Друк банерів 0,8м х1.8 м, Х-банер</t>
  </si>
  <si>
    <t>Друк стікерів та наліпок 99 х 210 мм</t>
  </si>
  <si>
    <t>Друк брошур, розмір 210х100мм. двосторонній друк. Папір 130 г/м.кв</t>
  </si>
  <si>
    <t>Друк афіш А2</t>
  </si>
  <si>
    <t>Всього по підрозділу 8 "Поліграфічні послуги":</t>
  </si>
  <si>
    <t>Послуги з просування</t>
  </si>
  <si>
    <t>Послуги фотографів репортажна зйомка/ 6 фотографів*6 годин*2 дні* 800 грн/год</t>
  </si>
  <si>
    <t>Послуги фотографів репортажна зйомка/ 3 фотографів*6 годин*2 дні* 800 грн/год</t>
  </si>
  <si>
    <t>Послуги репортажної відеозйомки 3 оператора*6годин*2дні*1100грн,</t>
  </si>
  <si>
    <t>Послуги з монтажу відеороликів, створення промороликів проєкту</t>
  </si>
  <si>
    <t>Рекламні послуги/інтернет/соцмережі</t>
  </si>
  <si>
    <t>SMM, SO (SEO)</t>
  </si>
  <si>
    <t>Послуги відеотрансляції</t>
  </si>
  <si>
    <t>Всього по підрозділу 9 "Послуги з просування":</t>
  </si>
  <si>
    <t>Створення web-ресурсу</t>
  </si>
  <si>
    <t>Витрати зі створення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</si>
  <si>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</si>
  <si>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</si>
  <si>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</si>
  <si>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</si>
  <si>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</si>
  <si>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</si>
  <si>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</si>
  <si>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</si>
  <si>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</si>
  <si>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</si>
  <si>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</si>
  <si>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</si>
  <si>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</si>
  <si>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</si>
  <si>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</si>
  <si>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</si>
  <si>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</si>
  <si>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</si>
  <si>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</si>
  <si>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</si>
  <si>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</si>
  <si>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</si>
  <si>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</si>
  <si>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</si>
  <si>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</si>
  <si>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</si>
  <si>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14.4</t>
  </si>
  <si>
    <t>Послуги з виготовлення Футболки брендовані (260 шт - 60 шт для команди проекту включаючи волонтерів, 200шт для учасників )</t>
  </si>
  <si>
    <t>Послуги з виготовлення Еко торби брендовані (260 шт - 60 шт для команди проекту, 200шт для учасників )</t>
  </si>
  <si>
    <t xml:space="preserve">Послуги з виготовлення Кулькові ручки брендовані (260 шт - 60 шт для команди проекту, 200шт для учасників )
</t>
  </si>
  <si>
    <t>Послуги з виготовлення термочашки брендованої, 260 шт, 60 для команди проєкту, 200 для учасників</t>
  </si>
  <si>
    <t>Послуги з виготовлення бейджів</t>
  </si>
  <si>
    <t>Послуги по наданню музичного супроводу 3 оркестри /9 музичних колективів*2 дні</t>
  </si>
  <si>
    <t>Послуги з організації, перебування та проведення майстер класів, майстрами з прикладного мистецтва, відновлення давніх народних вмінь 30 майстрів, 16 лекторів, 12 авторів*2800 грн</t>
  </si>
  <si>
    <t>Послуги з організації фаєр шоу, пакет : FIRE- OPTIMAL
   Включає:
*Виступ чотирьох артистів із вогняним та піротехнічним реквізитом
*Вогняне дихання
*Наземну піротехніку- 5 різних ефектів
*Оформлення майданчика вогнем, музичне та світлове оформлення</t>
  </si>
  <si>
    <t>Послуги по розробці мобільного додатку для міського квесту AR quest розробка персонажу-8064,00грн + розробка сценарію додатку 8064.00 грн + розробка одного ролику 10752,00грн*8шт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</si>
  <si>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</si>
  <si>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</si>
  <si>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</si>
  <si>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</si>
  <si>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</si>
  <si>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</si>
  <si>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</si>
  <si>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</si>
  <si>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Фестиваль-переберія міських культур "Межа"</t>
  </si>
  <si>
    <t>(назва проекту)</t>
  </si>
  <si>
    <t>у період з 30 червня 2020 року по 05 листопада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</si>
  <si>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</si>
  <si>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</si>
  <si>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</si>
  <si>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</si>
  <si>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</si>
  <si>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</si>
  <si>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</si>
  <si>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</si>
  <si>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</si>
  <si>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</si>
  <si>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1.1.</t>
  </si>
  <si>
    <t>Заробітна плата червень</t>
  </si>
  <si>
    <t>1 від 13.07.20</t>
  </si>
  <si>
    <t>ПДФО</t>
  </si>
  <si>
    <t>K7DO0QQTPG від 13.07.20</t>
  </si>
  <si>
    <t>Військовий збір</t>
  </si>
  <si>
    <t xml:space="preserve">1.2. </t>
  </si>
  <si>
    <t>Аванс за липень</t>
  </si>
  <si>
    <t>2 від 21.07.20</t>
  </si>
  <si>
    <t>1від 21.07.20</t>
  </si>
  <si>
    <t>K7LO0QZOLH від 21.07.20</t>
  </si>
  <si>
    <t xml:space="preserve">1.3. </t>
  </si>
  <si>
    <t>Заробітна плата за липень</t>
  </si>
  <si>
    <t>3 від 04.08.20</t>
  </si>
  <si>
    <t>1 від 04.08.20</t>
  </si>
  <si>
    <t>K84O0RC34Fвід 04.08.20</t>
  </si>
  <si>
    <t>1.4.</t>
  </si>
  <si>
    <t>Аванс за серпень</t>
  </si>
  <si>
    <t>4 від 20.08.20</t>
  </si>
  <si>
    <t>1 від 20.08.20</t>
  </si>
  <si>
    <t>K8KO0RSDS9 від 20.08.20</t>
  </si>
  <si>
    <t>1.5.</t>
  </si>
  <si>
    <t>Заробітна плата за серпень</t>
  </si>
  <si>
    <t>5 від 03.08.20</t>
  </si>
  <si>
    <t>1 від 03.09.20</t>
  </si>
  <si>
    <t>K93O0S4P542 від 03.09.20</t>
  </si>
  <si>
    <t>1.6.</t>
  </si>
  <si>
    <t>Аванс за вересень</t>
  </si>
  <si>
    <t>6 від 17.09.20</t>
  </si>
  <si>
    <t>1 від 17.09.20</t>
  </si>
  <si>
    <t>K9HO0SI8HI від 17.09.20</t>
  </si>
  <si>
    <t>1.7.</t>
  </si>
  <si>
    <t>Заробітна плата за вересень</t>
  </si>
  <si>
    <t>7 від 02.10.20</t>
  </si>
  <si>
    <t>1 від 02.10.20</t>
  </si>
  <si>
    <t>KA2O0SXZKA від 02.10.20</t>
  </si>
  <si>
    <t>1.8.</t>
  </si>
  <si>
    <t>Аванс за жовтень</t>
  </si>
  <si>
    <t>8 від 16.10.20</t>
  </si>
  <si>
    <t>1 від 16.10.20</t>
  </si>
  <si>
    <t>KAGO0TAFPL від 16.10.20</t>
  </si>
  <si>
    <t>1.9.</t>
  </si>
  <si>
    <t>Заробітна плата за жовтень</t>
  </si>
  <si>
    <t>9 від 02.11.20</t>
  </si>
  <si>
    <t>KB2O0TQ26R від 02.11.20</t>
  </si>
  <si>
    <t>ЄСВ</t>
  </si>
  <si>
    <t>5.1.</t>
  </si>
  <si>
    <t>2989417996 Фізична особа підприємець Самборський Олег Степанович</t>
  </si>
  <si>
    <t>Договір 2/1-ІФ від 01.01.2020</t>
  </si>
  <si>
    <t>Акт червень</t>
  </si>
  <si>
    <t>від 30.06.20</t>
  </si>
  <si>
    <t>43 від 17.07.20</t>
  </si>
  <si>
    <t>Акт липень</t>
  </si>
  <si>
    <t>від 31.07.20</t>
  </si>
  <si>
    <t>44 від 10.08.20</t>
  </si>
  <si>
    <t>Акт серпень</t>
  </si>
  <si>
    <t>від 31.08.20</t>
  </si>
  <si>
    <t>45 від 02.09.20</t>
  </si>
  <si>
    <t>Акт вересень</t>
  </si>
  <si>
    <t>від 30.09.20</t>
  </si>
  <si>
    <t>52 від 02.10.20</t>
  </si>
  <si>
    <t>Акт жовтень</t>
  </si>
  <si>
    <t>від 30.10.20</t>
  </si>
  <si>
    <t>86 від 02.11.20</t>
  </si>
  <si>
    <t>Дизайн</t>
  </si>
  <si>
    <t>2729803143 Фізична особа Моспанюк Оксана Анатоліївна</t>
  </si>
  <si>
    <t>Договір 0803/3 від 03.08.20</t>
  </si>
  <si>
    <t>0910/1 від 09.10.20</t>
  </si>
  <si>
    <t>75 від 19.10.20</t>
  </si>
  <si>
    <t>Друк</t>
  </si>
  <si>
    <t>35276632 ТОВ "Друкарня Отто Ганс"</t>
  </si>
  <si>
    <t>дОГОВІР 0803/2 ВІД 03.08.20</t>
  </si>
  <si>
    <t>48 від 11.09.20</t>
  </si>
  <si>
    <t>1017 від 30.10.20</t>
  </si>
  <si>
    <t>51 від 23.09.20</t>
  </si>
  <si>
    <t>Фотограф</t>
  </si>
  <si>
    <t>3396706745 ФОП Волошин Ольга Віталіївна</t>
  </si>
  <si>
    <t>1609/1 від 16.09.20</t>
  </si>
  <si>
    <t>1210/1 від 12.10.20</t>
  </si>
  <si>
    <t>76 від 19.10.20</t>
  </si>
  <si>
    <t>3058122154 ФОП Кобець Тарас Анатолійович</t>
  </si>
  <si>
    <t>1609/2 від 16.10.20</t>
  </si>
  <si>
    <t>1210/2 від 12.10.20</t>
  </si>
  <si>
    <t>78 від 23.10.20</t>
  </si>
  <si>
    <t>2970011635 ФОП Ткач Ігор Євгенович</t>
  </si>
  <si>
    <t>1609/3 від 16.10.20</t>
  </si>
  <si>
    <t>77 від 23.10.20</t>
  </si>
  <si>
    <t xml:space="preserve">Послуги репортажної відеозйомки 3 оператора*6годин*2дні*1100грн,
</t>
  </si>
  <si>
    <t>Відеооператор</t>
  </si>
  <si>
    <t>41869571 ФОП Гошовський Василь Іванович</t>
  </si>
  <si>
    <t>1709/1 від 17.09.20</t>
  </si>
  <si>
    <t>1310/1 від 13.10.20</t>
  </si>
  <si>
    <t>82від 23.10.20</t>
  </si>
  <si>
    <t>3030304758 ФОП Городецький Микола Степанович</t>
  </si>
  <si>
    <t>1709/2 від 17.09.20</t>
  </si>
  <si>
    <t>52 від 12.10.20</t>
  </si>
  <si>
    <t>80 від 23.10.20</t>
  </si>
  <si>
    <t>2970011635 ФОП Ткач Ігор Євгегович</t>
  </si>
  <si>
    <t>1709/3 від 17.09.20</t>
  </si>
  <si>
    <t>1210/3 від 12.10.20</t>
  </si>
  <si>
    <t>81 від 23.10.20</t>
  </si>
  <si>
    <t>01.04.1709 від 17.09.20</t>
  </si>
  <si>
    <t>1310/2 від 13.10.20</t>
  </si>
  <si>
    <t xml:space="preserve">ФБ реклама </t>
  </si>
  <si>
    <t>K0906GK0VW від 06.09.20</t>
  </si>
  <si>
    <t>K0922RVZ2G від 22.09.20</t>
  </si>
  <si>
    <t>K100297Q29 від 02.10.20</t>
  </si>
  <si>
    <t xml:space="preserve">K1008VCBER від 08.10.20 </t>
  </si>
  <si>
    <t>K1011YERKP від 11.10.20</t>
  </si>
  <si>
    <t>K1018VK4YX від 18.10.20</t>
  </si>
  <si>
    <t>Розповсюдження реклами</t>
  </si>
  <si>
    <t>2723902178 ФОП Шевчук Ігор Романович</t>
  </si>
  <si>
    <t>0308/1 від 03.08.20</t>
  </si>
  <si>
    <t>3 від 12.10.20</t>
  </si>
  <si>
    <t>2965921334 Фармуга Андрій Васильович</t>
  </si>
  <si>
    <t>0803/1 від 03.08.20</t>
  </si>
  <si>
    <t>1510/1 від 15.10 20</t>
  </si>
  <si>
    <t>47 від 04.09 20</t>
  </si>
  <si>
    <t>40670540 ТОВ "Універсум Аудит"</t>
  </si>
  <si>
    <t>№16/10/2020-УП від 16.10.2020</t>
  </si>
  <si>
    <t xml:space="preserve"> </t>
  </si>
  <si>
    <t>Послуги з виготовленя футболки брендованої</t>
  </si>
  <si>
    <t>831 від 15.09.20</t>
  </si>
  <si>
    <t>Послуги з виготовлення Кулькові ручки брендовані</t>
  </si>
  <si>
    <t>Виступ музичних колективів "Art Prestige"? "Harmonia Nobile", "Quattro Corde"</t>
  </si>
  <si>
    <t xml:space="preserve">02225430 Івано-Франківська обласна філармонія імені Іри Маланюк </t>
  </si>
  <si>
    <t>Договір 0510/2 від 05.10.20</t>
  </si>
  <si>
    <t>акт від 12.10.20</t>
  </si>
  <si>
    <t>61 від 08.10.20</t>
  </si>
  <si>
    <t>Гурт Пирятин</t>
  </si>
  <si>
    <t>3182311550 ФОП Дегтярьов Антон Володимирович</t>
  </si>
  <si>
    <t>0610/7а від 06.10.20</t>
  </si>
  <si>
    <t>58 від 08.10.20</t>
  </si>
  <si>
    <t>72 від 16.10.20</t>
  </si>
  <si>
    <t>Гурт Рокаш</t>
  </si>
  <si>
    <t>3044901242 ФОП Янцо Ірина Олексіївна</t>
  </si>
  <si>
    <t>0610/4а від 06.10.20</t>
  </si>
  <si>
    <t>66 від 12.10.20</t>
  </si>
  <si>
    <t>68 від 16.10.20</t>
  </si>
  <si>
    <t>Гурт Пиріг і Батіг, Гурт Lemko Bluegrass Band, Гурт Torban, Гурт Ягоди</t>
  </si>
  <si>
    <t>2836703678 ФОП Федюк Роман Володимирович</t>
  </si>
  <si>
    <t>0610/6а від 06.10.20</t>
  </si>
  <si>
    <t>60 від 08.10.20</t>
  </si>
  <si>
    <t>69 від 16.10.20</t>
  </si>
  <si>
    <t>Гурт Kings&amp;Baggars</t>
  </si>
  <si>
    <t>3234805630 ФОП Кондратович Орест Зіновійович</t>
  </si>
  <si>
    <t>0510/1а від 05.10.20</t>
  </si>
  <si>
    <t>59 від 08.10.20</t>
  </si>
  <si>
    <t>70 від 16.10.20</t>
  </si>
  <si>
    <t xml:space="preserve">Гурт Луйку </t>
  </si>
  <si>
    <t>2596214470 ФОП Домішевський Ростислав Здіславович</t>
  </si>
  <si>
    <t>15-09-20 від 15.09.20</t>
  </si>
  <si>
    <t>49 від 17.09.20</t>
  </si>
  <si>
    <t>53 від 08.10.20</t>
  </si>
  <si>
    <t>67 від 16.10.20</t>
  </si>
  <si>
    <t>Гурт Rusnak/Zyabluk Quartet</t>
  </si>
  <si>
    <t>3006316493 ФОП Карпович Олексій Валентинович</t>
  </si>
  <si>
    <t>0610/3а від 06.10.20</t>
  </si>
  <si>
    <t>57 від 08.10.20</t>
  </si>
  <si>
    <t>71 від 16.10.20</t>
  </si>
  <si>
    <t>Гурт Burdon folk band</t>
  </si>
  <si>
    <t>3109903035 ФОП Данилейко Данило Володимиолвич</t>
  </si>
  <si>
    <t>0710/1а від 07.10.20</t>
  </si>
  <si>
    <t xml:space="preserve"> 54 від 08.10.20</t>
  </si>
  <si>
    <t>74 від 16.10.20</t>
  </si>
  <si>
    <t>Гурт Коралі</t>
  </si>
  <si>
    <t>2996508457 ФОП Марущак Василь Богданович</t>
  </si>
  <si>
    <t>0110/1а від 01.10.20</t>
  </si>
  <si>
    <t>55 від 08.10.20</t>
  </si>
  <si>
    <t>73 від 16.10.20</t>
  </si>
  <si>
    <t>Гурт Joryj Kloc</t>
  </si>
  <si>
    <t>3714303293 ФОП Сопільник Любомир Святославович</t>
  </si>
  <si>
    <t>0610/1а від 06.10.20</t>
  </si>
  <si>
    <t>56 від 08.10.20</t>
  </si>
  <si>
    <t>75 від 16.10.20</t>
  </si>
  <si>
    <t>Гурт Протонікс, ведучі 5 шт, Театральна трупа 2шт</t>
  </si>
  <si>
    <t>2120815491 Павлюх Василь Ярославович</t>
  </si>
  <si>
    <t>0510/1 від 05.10.20</t>
  </si>
  <si>
    <t>62 від 08.10.20</t>
  </si>
  <si>
    <t>Майстеркласи</t>
  </si>
  <si>
    <t>3109903035 Фізична особа підприємець Данилейко Данило Володимирович</t>
  </si>
  <si>
    <t>0610/1м від 06.10.20</t>
  </si>
  <si>
    <t>84 від 28.10.20</t>
  </si>
  <si>
    <t>3406400267 Фізична особа підприємець Стринадюк Христина Романівна</t>
  </si>
  <si>
    <t>0710/2м від 07.10.20</t>
  </si>
  <si>
    <t>83 від 28.10.20</t>
  </si>
  <si>
    <t>2792011161 Фізична особа підприємець Грідіна ОлденаІванівна</t>
  </si>
  <si>
    <t>0710/1м від 07.10.20</t>
  </si>
  <si>
    <t>85 від 28.10.20</t>
  </si>
  <si>
    <t>Майстеркласи та лектори</t>
  </si>
  <si>
    <t>43015460 Громадська організація "Гурба"</t>
  </si>
  <si>
    <t>0710/3м від 07.10.20</t>
  </si>
  <si>
    <t xml:space="preserve">Лектори 5 </t>
  </si>
  <si>
    <t>3444207860 Фізична особа підприємець Грабовецька Софія Сергіївна</t>
  </si>
  <si>
    <t>0710/1л від 07.10.20</t>
  </si>
  <si>
    <t>K7DO0QQTPH від 13.07.20</t>
  </si>
  <si>
    <t>K7LO0QZOLJ від 21.07.20</t>
  </si>
  <si>
    <t>K84O0RC34G від 04.08.20</t>
  </si>
  <si>
    <t>K8KO0RSDSA  від 20.08.20</t>
  </si>
  <si>
    <t>ARБ/Н від 02.09.20</t>
  </si>
  <si>
    <t>K93O0S4P54</t>
  </si>
  <si>
    <t>6.00</t>
  </si>
  <si>
    <t>DT09HSAATP від 17.09.20</t>
  </si>
  <si>
    <t>K9HO0SI8HJ від 17.09.20</t>
  </si>
  <si>
    <t>ARБ/Н від 04.09.20</t>
  </si>
  <si>
    <t>AS09UYIEJP  від 01.10.20</t>
  </si>
  <si>
    <t>DT0A2TRNKP ВІД 02.10.20</t>
  </si>
  <si>
    <t>KA2O0SXZKE від 02.10.20</t>
  </si>
  <si>
    <t>A803TU7ERY від 08.10.20</t>
  </si>
  <si>
    <t>A803TU7FAY від 08.10.20</t>
  </si>
  <si>
    <t>A803TU7EQY від 08.10.20</t>
  </si>
  <si>
    <t>A8O3TU7EFY від 08.10.20</t>
  </si>
  <si>
    <t>A8O3TWZSDY від 08.10.20</t>
  </si>
  <si>
    <t>AGO3UYMVOY ВІД 16.10.20</t>
  </si>
  <si>
    <t>AGO3UYMVKY від 16.10.20</t>
  </si>
  <si>
    <t>AGO3UYMV3Y від 16.10.20</t>
  </si>
  <si>
    <t>AGO3UZBXEY від 16.10.20</t>
  </si>
  <si>
    <t>DT0AG2OLUP від 16.10.20</t>
  </si>
  <si>
    <t>KAGO0TAFPN від 16.10.20</t>
  </si>
  <si>
    <t>AJO3V7D58Y від 19.10.20</t>
  </si>
  <si>
    <t>ANO3W0HQUY від 23.10.20</t>
  </si>
  <si>
    <t>ASO3WIDD7Y від 28.10.20</t>
  </si>
  <si>
    <t>ARБ/Н від 04.11.20</t>
  </si>
  <si>
    <t>KB2O0TQ26Sвід 02.11.20</t>
  </si>
  <si>
    <t>ЗАГАЛЬНА СУМА:</t>
  </si>
  <si>
    <t>Витрати за даними звіту за рахунок співфінансування</t>
  </si>
  <si>
    <t>5.4.</t>
  </si>
  <si>
    <t xml:space="preserve">Оренда </t>
  </si>
  <si>
    <t>Оренда сцен</t>
  </si>
  <si>
    <t>3192203438 Фізична особа підприємець Шуплат Ігор Орестович</t>
  </si>
  <si>
    <t>1310/3 від 13.10.20</t>
  </si>
  <si>
    <t>79 від 13.10.20</t>
  </si>
  <si>
    <t>13 від 16.10.20</t>
  </si>
  <si>
    <t>Оренда звукового обладнання</t>
  </si>
  <si>
    <t>1310/4 від 13.10.20</t>
  </si>
  <si>
    <t>78 від 13.10.20</t>
  </si>
  <si>
    <t>12 від 16.10.20</t>
  </si>
  <si>
    <t>Оренда світлового обладнання</t>
  </si>
  <si>
    <t>1310/5 від 13.10.20</t>
  </si>
  <si>
    <t>80 від 13.10.20</t>
  </si>
  <si>
    <t>14 від 16.10.20</t>
  </si>
  <si>
    <t>Оренда мультемедійного обладнання</t>
  </si>
  <si>
    <t>81 від 15.10.20</t>
  </si>
  <si>
    <t>18 від 19.10.20</t>
  </si>
  <si>
    <t>Організація харчування</t>
  </si>
  <si>
    <t>2553313328 Фізична особа підприємець Шкрібляк Марія Василівна</t>
  </si>
  <si>
    <t>2909/4 від 29.09.20</t>
  </si>
  <si>
    <t>11 від 12.10.20</t>
  </si>
  <si>
    <t>10 від 16.10.20</t>
  </si>
  <si>
    <t>Організація кейтерингу</t>
  </si>
  <si>
    <t>2909/5 від 29.09.20</t>
  </si>
  <si>
    <t>15 від 12.10.20</t>
  </si>
  <si>
    <t>11 від 16.10.20</t>
  </si>
  <si>
    <t>7.1.</t>
  </si>
  <si>
    <t>Канцелярське приладдя</t>
  </si>
  <si>
    <t>2757219712 Фізична особа підприємець Ілюк Володимир Ярославович</t>
  </si>
  <si>
    <t>2309/1 від 23.09.20</t>
  </si>
  <si>
    <t>232 від 25.09.20</t>
  </si>
  <si>
    <t>1 від 25.09.20</t>
  </si>
  <si>
    <t>7.2.</t>
  </si>
  <si>
    <t>флеш накопичувач брендований</t>
  </si>
  <si>
    <t>35276632 Товариство з обмеженою відповідальністю "Друкарня Отто Ганс"</t>
  </si>
  <si>
    <t>2909/1 від 29.09.20</t>
  </si>
  <si>
    <t>878 від 05.10.20</t>
  </si>
  <si>
    <t>2 від 07.10.20</t>
  </si>
  <si>
    <t xml:space="preserve">7.3. </t>
  </si>
  <si>
    <t>Розміщення в готелі</t>
  </si>
  <si>
    <t>136608809157 Товариство з обмеженою відповідальністю "Фірма"Надія"</t>
  </si>
  <si>
    <t>договір від 07.10.20</t>
  </si>
  <si>
    <t>акт від 15.10.20</t>
  </si>
  <si>
    <t>15 від 19.10.20</t>
  </si>
  <si>
    <t>Організація зустрічей і конференцій</t>
  </si>
  <si>
    <t>2974218077 Фізична особа підприємець Чупак Віталій Петрович</t>
  </si>
  <si>
    <t>Угода 0610/1 від 06.10.20</t>
  </si>
  <si>
    <t>33 від 15.10.20</t>
  </si>
  <si>
    <t>17 від 19.10.20</t>
  </si>
  <si>
    <t>Послуги молодіжних хостелів</t>
  </si>
  <si>
    <t>0610/2 від 06.10.20</t>
  </si>
  <si>
    <t>32 від 15.10.20</t>
  </si>
  <si>
    <t>16 від 19.10.20</t>
  </si>
  <si>
    <t xml:space="preserve">9 </t>
  </si>
  <si>
    <t>Послуги он лайн трасляції</t>
  </si>
  <si>
    <t>2837609449 Фізична особа підприємець Пушик Леся Степанівна</t>
  </si>
  <si>
    <t>1310/1 від13.10.20</t>
  </si>
  <si>
    <t>51 від 13.10.20</t>
  </si>
  <si>
    <t>Послуги відеозйомки</t>
  </si>
  <si>
    <t>52 від 13.10 20</t>
  </si>
  <si>
    <t>9 від 16.10.20</t>
  </si>
  <si>
    <t>14.4.</t>
  </si>
  <si>
    <t>Послуги з виготовлення Еко торби брендовані</t>
  </si>
  <si>
    <t>2909/3 від 29.09.20</t>
  </si>
  <si>
    <t>879 від 05.10.20</t>
  </si>
  <si>
    <t>3 від 07.10.20</t>
  </si>
  <si>
    <t>Послуги з виготовлення термочашки брендованої,</t>
  </si>
  <si>
    <t>2909/2 від 29.09.20</t>
  </si>
  <si>
    <t>880 від 05.10.20</t>
  </si>
  <si>
    <t>4 від 07.10.20</t>
  </si>
  <si>
    <t>Послуги з організації фаєр шоу, пакет</t>
  </si>
  <si>
    <t>3234805630 Фізична особа підприємець Кондратович Орест Зіновійович</t>
  </si>
  <si>
    <t>0610/3 від 06.10.20</t>
  </si>
  <si>
    <t>15 від 15.10.20</t>
  </si>
  <si>
    <t>19 від 19.10.20</t>
  </si>
  <si>
    <t>Послуги по розробці мобільного додатку для міського квесту AR quest</t>
  </si>
  <si>
    <t>Програмне забезпечення</t>
  </si>
  <si>
    <t>3345108210 Фізична особа підприємець Цюпа Роман Васильович</t>
  </si>
  <si>
    <t>0110/2 від 01.10.20</t>
  </si>
  <si>
    <t>5 від 07.10.20</t>
  </si>
  <si>
    <t>5 від 08.10.20</t>
  </si>
  <si>
    <t>1.2.</t>
  </si>
  <si>
    <t>Розробка програмного забезпечення</t>
  </si>
  <si>
    <t>0110/3 від 01.10.20</t>
  </si>
  <si>
    <t>6 від07.10.20</t>
  </si>
  <si>
    <t>6 від 08.10.20</t>
  </si>
  <si>
    <t>підтримка систем</t>
  </si>
  <si>
    <t>0110/4 від 01.10.20</t>
  </si>
  <si>
    <t>7 від 07.10.20</t>
  </si>
  <si>
    <t>7 від 08.10.20</t>
  </si>
  <si>
    <t>Витрати за даними звіту за рахунок реінвестицій</t>
  </si>
  <si>
    <t>2.2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</si>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</sst>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d\.m"/>
    <numFmt numFmtId="168" formatCode="#,##0_ ;\-#,##0\ "/>
    <numFmt numFmtId="169" formatCode="_(* #,##0_);_(* \(#,##0\);_(* &quot;-&quot;_);_(@_)"/>
    <numFmt numFmtId="170" formatCode="_(&quot;$&quot;* #,##0_);_(&quot;$&quot;* \(#,##0\);_(&quot;$&quot;* &quot;-&quot;??_);_(@_)"/>
    <numFmt numFmtId="171" formatCode="d\.m\.yy"/>
    <numFmt numFmtId="172" formatCode="dd\.mm\.yy"/>
  </numFmts>
  <fonts count="34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rgb="FF222222"/>
      <name val="Arial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1"/>
      <color rgb="FF000000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sz val="11"/>
      <color rgb="FF000000"/>
      <name val="Roboto"/>
    </font>
    <font>
      <sz val="11"/>
      <color rgb="FF000000"/>
      <name val="Arial"/>
    </font>
    <font>
      <b/>
      <i/>
      <sz val="12"/>
      <color theme="1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rgb="FF000000"/>
      <name val="Calibri"/>
    </font>
    <font>
      <b/>
      <sz val="11"/>
      <color rgb="FF000000"/>
      <name val="Inconsolata"/>
    </font>
    <font>
      <sz val="11"/>
      <color rgb="FF000000"/>
      <name val="Calibri"/>
    </font>
    <font>
      <sz val="11"/>
      <color theme="1"/>
      <name val="Calibri"/>
    </font>
    <font>
      <i/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1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3" fillId="2" borderId="24" xfId="0" applyNumberFormat="1" applyFont="1" applyFill="1" applyBorder="1" applyAlignment="1"/>
    <xf numFmtId="0" fontId="2" fillId="0" borderId="25" xfId="0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9" xfId="0" applyFont="1" applyBorder="1"/>
    <xf numFmtId="10" fontId="1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164" fontId="5" fillId="3" borderId="41" xfId="0" applyNumberFormat="1" applyFont="1" applyFill="1" applyBorder="1" applyAlignment="1">
      <alignment horizontal="center" vertical="center" wrapText="1"/>
    </xf>
    <xf numFmtId="164" fontId="5" fillId="3" borderId="42" xfId="0" applyNumberFormat="1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3" fontId="5" fillId="4" borderId="37" xfId="0" applyNumberFormat="1" applyFont="1" applyFill="1" applyBorder="1" applyAlignment="1">
      <alignment horizontal="center" vertical="center" wrapText="1"/>
    </xf>
    <xf numFmtId="3" fontId="5" fillId="4" borderId="38" xfId="0" applyNumberFormat="1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horizontal="center" vertical="center"/>
    </xf>
    <xf numFmtId="3" fontId="5" fillId="4" borderId="43" xfId="0" applyNumberFormat="1" applyFont="1" applyFill="1" applyBorder="1" applyAlignment="1">
      <alignment horizontal="center" vertical="center" wrapText="1"/>
    </xf>
    <xf numFmtId="3" fontId="5" fillId="4" borderId="39" xfId="0" applyNumberFormat="1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vertical="top"/>
    </xf>
    <xf numFmtId="0" fontId="9" fillId="5" borderId="43" xfId="0" applyFont="1" applyFill="1" applyBorder="1" applyAlignment="1">
      <alignment horizontal="center" vertical="top"/>
    </xf>
    <xf numFmtId="0" fontId="9" fillId="5" borderId="43" xfId="0" applyFont="1" applyFill="1" applyBorder="1" applyAlignment="1">
      <alignment vertical="top" wrapText="1"/>
    </xf>
    <xf numFmtId="165" fontId="17" fillId="5" borderId="43" xfId="0" applyNumberFormat="1" applyFont="1" applyFill="1" applyBorder="1" applyAlignment="1">
      <alignment vertical="top"/>
    </xf>
    <xf numFmtId="165" fontId="17" fillId="5" borderId="37" xfId="0" applyNumberFormat="1" applyFont="1" applyFill="1" applyBorder="1" applyAlignment="1">
      <alignment vertical="top"/>
    </xf>
    <xf numFmtId="165" fontId="17" fillId="5" borderId="39" xfId="0" applyNumberFormat="1" applyFont="1" applyFill="1" applyBorder="1" applyAlignment="1">
      <alignment vertical="top"/>
    </xf>
    <xf numFmtId="165" fontId="18" fillId="5" borderId="37" xfId="0" applyNumberFormat="1" applyFont="1" applyFill="1" applyBorder="1" applyAlignment="1">
      <alignment vertical="top"/>
    </xf>
    <xf numFmtId="165" fontId="18" fillId="5" borderId="43" xfId="0" applyNumberFormat="1" applyFont="1" applyFill="1" applyBorder="1" applyAlignment="1">
      <alignment vertical="top"/>
    </xf>
    <xf numFmtId="0" fontId="18" fillId="5" borderId="38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6" borderId="38" xfId="0" applyFont="1" applyFill="1" applyBorder="1" applyAlignment="1">
      <alignment vertical="top"/>
    </xf>
    <xf numFmtId="0" fontId="5" fillId="6" borderId="37" xfId="0" applyFont="1" applyFill="1" applyBorder="1" applyAlignment="1">
      <alignment horizontal="center" vertical="top"/>
    </xf>
    <xf numFmtId="0" fontId="5" fillId="6" borderId="44" xfId="0" applyFont="1" applyFill="1" applyBorder="1" applyAlignment="1">
      <alignment vertical="top" wrapText="1"/>
    </xf>
    <xf numFmtId="165" fontId="7" fillId="6" borderId="45" xfId="0" applyNumberFormat="1" applyFont="1" applyFill="1" applyBorder="1" applyAlignment="1">
      <alignment vertical="top"/>
    </xf>
    <xf numFmtId="4" fontId="7" fillId="6" borderId="44" xfId="0" applyNumberFormat="1" applyFont="1" applyFill="1" applyBorder="1" applyAlignment="1">
      <alignment horizontal="right" vertical="top"/>
    </xf>
    <xf numFmtId="4" fontId="7" fillId="6" borderId="45" xfId="0" applyNumberFormat="1" applyFont="1" applyFill="1" applyBorder="1" applyAlignment="1">
      <alignment horizontal="right" vertical="top"/>
    </xf>
    <xf numFmtId="4" fontId="7" fillId="6" borderId="46" xfId="0" applyNumberFormat="1" applyFont="1" applyFill="1" applyBorder="1" applyAlignment="1">
      <alignment horizontal="right" vertical="top"/>
    </xf>
    <xf numFmtId="4" fontId="7" fillId="6" borderId="47" xfId="0" applyNumberFormat="1" applyFont="1" applyFill="1" applyBorder="1" applyAlignment="1">
      <alignment horizontal="right" vertical="top"/>
    </xf>
    <xf numFmtId="4" fontId="7" fillId="6" borderId="48" xfId="0" applyNumberFormat="1" applyFont="1" applyFill="1" applyBorder="1" applyAlignment="1">
      <alignment horizontal="right" vertical="top"/>
    </xf>
    <xf numFmtId="4" fontId="7" fillId="6" borderId="49" xfId="0" applyNumberFormat="1" applyFont="1" applyFill="1" applyBorder="1" applyAlignment="1">
      <alignment horizontal="right" vertical="top"/>
    </xf>
    <xf numFmtId="4" fontId="19" fillId="6" borderId="44" xfId="0" applyNumberFormat="1" applyFont="1" applyFill="1" applyBorder="1" applyAlignment="1">
      <alignment horizontal="right" vertical="top"/>
    </xf>
    <xf numFmtId="4" fontId="19" fillId="6" borderId="45" xfId="0" applyNumberFormat="1" applyFont="1" applyFill="1" applyBorder="1" applyAlignment="1">
      <alignment horizontal="right" vertical="top"/>
    </xf>
    <xf numFmtId="10" fontId="19" fillId="6" borderId="45" xfId="0" applyNumberFormat="1" applyFont="1" applyFill="1" applyBorder="1" applyAlignment="1">
      <alignment horizontal="right" vertical="top"/>
    </xf>
    <xf numFmtId="0" fontId="19" fillId="6" borderId="50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5" fillId="7" borderId="51" xfId="0" applyNumberFormat="1" applyFont="1" applyFill="1" applyBorder="1" applyAlignment="1">
      <alignment vertical="top"/>
    </xf>
    <xf numFmtId="49" fontId="5" fillId="7" borderId="52" xfId="0" applyNumberFormat="1" applyFont="1" applyFill="1" applyBorder="1" applyAlignment="1">
      <alignment horizontal="center" vertical="top"/>
    </xf>
    <xf numFmtId="166" fontId="16" fillId="7" borderId="53" xfId="0" applyNumberFormat="1" applyFont="1" applyFill="1" applyBorder="1" applyAlignment="1">
      <alignment vertical="top" wrapText="1"/>
    </xf>
    <xf numFmtId="166" fontId="5" fillId="7" borderId="54" xfId="0" applyNumberFormat="1" applyFont="1" applyFill="1" applyBorder="1" applyAlignment="1">
      <alignment vertical="top"/>
    </xf>
    <xf numFmtId="4" fontId="5" fillId="7" borderId="51" xfId="0" applyNumberFormat="1" applyFont="1" applyFill="1" applyBorder="1" applyAlignment="1">
      <alignment horizontal="right" vertical="top"/>
    </xf>
    <xf numFmtId="4" fontId="5" fillId="7" borderId="52" xfId="0" applyNumberFormat="1" applyFont="1" applyFill="1" applyBorder="1" applyAlignment="1">
      <alignment horizontal="right" vertical="top"/>
    </xf>
    <xf numFmtId="4" fontId="5" fillId="7" borderId="53" xfId="0" applyNumberFormat="1" applyFont="1" applyFill="1" applyBorder="1" applyAlignment="1">
      <alignment horizontal="right" vertical="top"/>
    </xf>
    <xf numFmtId="4" fontId="19" fillId="7" borderId="55" xfId="0" applyNumberFormat="1" applyFont="1" applyFill="1" applyBorder="1" applyAlignment="1">
      <alignment horizontal="right" vertical="top"/>
    </xf>
    <xf numFmtId="4" fontId="19" fillId="7" borderId="39" xfId="0" applyNumberFormat="1" applyFont="1" applyFill="1" applyBorder="1" applyAlignment="1">
      <alignment horizontal="right" vertical="top"/>
    </xf>
    <xf numFmtId="4" fontId="19" fillId="7" borderId="56" xfId="0" applyNumberFormat="1" applyFont="1" applyFill="1" applyBorder="1" applyAlignment="1">
      <alignment horizontal="right" vertical="top"/>
    </xf>
    <xf numFmtId="10" fontId="19" fillId="7" borderId="57" xfId="0" applyNumberFormat="1" applyFont="1" applyFill="1" applyBorder="1" applyAlignment="1">
      <alignment horizontal="right" vertical="top"/>
    </xf>
    <xf numFmtId="0" fontId="19" fillId="7" borderId="58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5" fillId="0" borderId="1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166" fontId="7" fillId="0" borderId="13" xfId="0" applyNumberFormat="1" applyFont="1" applyBorder="1" applyAlignment="1">
      <alignment vertical="top" wrapText="1"/>
    </xf>
    <xf numFmtId="166" fontId="7" fillId="0" borderId="59" xfId="0" applyNumberFormat="1" applyFont="1" applyBorder="1" applyAlignment="1">
      <alignment horizontal="center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4" fontId="19" fillId="0" borderId="11" xfId="0" applyNumberFormat="1" applyFont="1" applyBorder="1" applyAlignment="1">
      <alignment horizontal="right" vertical="top"/>
    </xf>
    <xf numFmtId="4" fontId="19" fillId="0" borderId="17" xfId="0" applyNumberFormat="1" applyFont="1" applyBorder="1" applyAlignment="1">
      <alignment horizontal="right" vertical="top"/>
    </xf>
    <xf numFmtId="4" fontId="19" fillId="0" borderId="60" xfId="0" applyNumberFormat="1" applyFont="1" applyBorder="1" applyAlignment="1">
      <alignment horizontal="right" vertical="top"/>
    </xf>
    <xf numFmtId="10" fontId="20" fillId="0" borderId="13" xfId="0" applyNumberFormat="1" applyFont="1" applyBorder="1" applyAlignment="1">
      <alignment horizontal="right" vertical="top"/>
    </xf>
    <xf numFmtId="0" fontId="20" fillId="0" borderId="22" xfId="0" applyFont="1" applyBorder="1" applyAlignment="1">
      <alignment horizontal="right" vertical="top" wrapText="1"/>
    </xf>
    <xf numFmtId="4" fontId="5" fillId="7" borderId="61" xfId="0" applyNumberFormat="1" applyFont="1" applyFill="1" applyBorder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/>
    </xf>
    <xf numFmtId="49" fontId="5" fillId="0" borderId="62" xfId="0" applyNumberFormat="1" applyFont="1" applyBorder="1" applyAlignment="1">
      <alignment horizontal="center" vertical="top"/>
    </xf>
    <xf numFmtId="166" fontId="7" fillId="0" borderId="63" xfId="0" applyNumberFormat="1" applyFont="1" applyBorder="1" applyAlignment="1">
      <alignment vertical="top" wrapText="1"/>
    </xf>
    <xf numFmtId="166" fontId="7" fillId="0" borderId="64" xfId="0" applyNumberFormat="1" applyFont="1" applyBorder="1" applyAlignment="1">
      <alignment horizontal="center" vertical="top"/>
    </xf>
    <xf numFmtId="4" fontId="7" fillId="0" borderId="65" xfId="0" applyNumberFormat="1" applyFont="1" applyBorder="1" applyAlignment="1">
      <alignment horizontal="right" vertical="top"/>
    </xf>
    <xf numFmtId="4" fontId="7" fillId="0" borderId="62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4" fontId="7" fillId="0" borderId="62" xfId="0" applyNumberFormat="1" applyFont="1" applyBorder="1" applyAlignment="1">
      <alignment horizontal="right" vertical="top"/>
    </xf>
    <xf numFmtId="4" fontId="7" fillId="0" borderId="63" xfId="0" applyNumberFormat="1" applyFont="1" applyBorder="1" applyAlignment="1">
      <alignment horizontal="right" vertical="top"/>
    </xf>
    <xf numFmtId="4" fontId="7" fillId="0" borderId="66" xfId="0" applyNumberFormat="1" applyFont="1" applyBorder="1" applyAlignment="1">
      <alignment horizontal="right" vertical="top"/>
    </xf>
    <xf numFmtId="166" fontId="5" fillId="0" borderId="67" xfId="0" applyNumberFormat="1" applyFont="1" applyBorder="1" applyAlignment="1">
      <alignment vertical="top"/>
    </xf>
    <xf numFmtId="49" fontId="5" fillId="0" borderId="68" xfId="0" applyNumberFormat="1" applyFont="1" applyBorder="1" applyAlignment="1">
      <alignment horizontal="center" vertical="top"/>
    </xf>
    <xf numFmtId="166" fontId="7" fillId="0" borderId="69" xfId="0" applyNumberFormat="1" applyFont="1" applyBorder="1" applyAlignment="1">
      <alignment vertical="top" wrapText="1"/>
    </xf>
    <xf numFmtId="166" fontId="7" fillId="0" borderId="70" xfId="0" applyNumberFormat="1" applyFont="1" applyBorder="1" applyAlignment="1">
      <alignment horizontal="center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68" xfId="0" applyNumberFormat="1" applyFont="1" applyBorder="1" applyAlignment="1">
      <alignment horizontal="right" vertical="top"/>
    </xf>
    <xf numFmtId="4" fontId="7" fillId="0" borderId="69" xfId="0" applyNumberFormat="1" applyFont="1" applyBorder="1" applyAlignment="1">
      <alignment horizontal="right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68" xfId="0" applyNumberFormat="1" applyFont="1" applyBorder="1" applyAlignment="1">
      <alignment horizontal="right" vertical="top"/>
    </xf>
    <xf numFmtId="4" fontId="7" fillId="0" borderId="71" xfId="0" applyNumberFormat="1" applyFont="1" applyBorder="1" applyAlignment="1">
      <alignment horizontal="right" vertical="top"/>
    </xf>
    <xf numFmtId="4" fontId="19" fillId="0" borderId="65" xfId="0" applyNumberFormat="1" applyFont="1" applyBorder="1" applyAlignment="1">
      <alignment horizontal="right" vertical="top"/>
    </xf>
    <xf numFmtId="4" fontId="19" fillId="0" borderId="66" xfId="0" applyNumberFormat="1" applyFont="1" applyBorder="1" applyAlignment="1">
      <alignment horizontal="right" vertical="top"/>
    </xf>
    <xf numFmtId="4" fontId="19" fillId="0" borderId="72" xfId="0" applyNumberFormat="1" applyFont="1" applyBorder="1" applyAlignment="1">
      <alignment horizontal="right" vertical="top"/>
    </xf>
    <xf numFmtId="0" fontId="19" fillId="7" borderId="22" xfId="0" applyFont="1" applyFill="1" applyBorder="1" applyAlignment="1">
      <alignment horizontal="right" vertical="top" wrapText="1"/>
    </xf>
    <xf numFmtId="166" fontId="7" fillId="0" borderId="13" xfId="0" applyNumberFormat="1" applyFont="1" applyBorder="1" applyAlignment="1">
      <alignment vertical="top" wrapText="1"/>
    </xf>
    <xf numFmtId="166" fontId="16" fillId="8" borderId="50" xfId="0" applyNumberFormat="1" applyFont="1" applyFill="1" applyBorder="1" applyAlignment="1">
      <alignment vertical="top"/>
    </xf>
    <xf numFmtId="166" fontId="5" fillId="8" borderId="73" xfId="0" applyNumberFormat="1" applyFont="1" applyFill="1" applyBorder="1" applyAlignment="1">
      <alignment horizontal="center" vertical="top"/>
    </xf>
    <xf numFmtId="166" fontId="5" fillId="8" borderId="74" xfId="0" applyNumberFormat="1" applyFont="1" applyFill="1" applyBorder="1" applyAlignment="1">
      <alignment vertical="top" wrapText="1"/>
    </xf>
    <xf numFmtId="166" fontId="5" fillId="8" borderId="37" xfId="0" applyNumberFormat="1" applyFont="1" applyFill="1" applyBorder="1" applyAlignment="1">
      <alignment vertical="top"/>
    </xf>
    <xf numFmtId="4" fontId="5" fillId="8" borderId="46" xfId="0" applyNumberFormat="1" applyFont="1" applyFill="1" applyBorder="1" applyAlignment="1">
      <alignment horizontal="right" vertical="top"/>
    </xf>
    <xf numFmtId="4" fontId="5" fillId="8" borderId="44" xfId="0" applyNumberFormat="1" applyFont="1" applyFill="1" applyBorder="1" applyAlignment="1">
      <alignment horizontal="right" vertical="top"/>
    </xf>
    <xf numFmtId="4" fontId="5" fillId="8" borderId="47" xfId="0" applyNumberFormat="1" applyFont="1" applyFill="1" applyBorder="1" applyAlignment="1">
      <alignment horizontal="right" vertical="top"/>
    </xf>
    <xf numFmtId="4" fontId="5" fillId="8" borderId="50" xfId="0" applyNumberFormat="1" applyFont="1" applyFill="1" applyBorder="1" applyAlignment="1">
      <alignment horizontal="right" vertical="top"/>
    </xf>
    <xf numFmtId="4" fontId="5" fillId="8" borderId="73" xfId="0" applyNumberFormat="1" applyFont="1" applyFill="1" applyBorder="1" applyAlignment="1">
      <alignment horizontal="right" vertical="top"/>
    </xf>
    <xf numFmtId="4" fontId="5" fillId="8" borderId="45" xfId="0" applyNumberFormat="1" applyFont="1" applyFill="1" applyBorder="1" applyAlignment="1">
      <alignment horizontal="right" vertical="top"/>
    </xf>
    <xf numFmtId="10" fontId="5" fillId="8" borderId="75" xfId="0" applyNumberFormat="1" applyFont="1" applyFill="1" applyBorder="1" applyAlignment="1">
      <alignment horizontal="right" vertical="top"/>
    </xf>
    <xf numFmtId="0" fontId="5" fillId="8" borderId="50" xfId="0" applyFont="1" applyFill="1" applyBorder="1" applyAlignment="1">
      <alignment horizontal="right" vertical="top" wrapText="1"/>
    </xf>
    <xf numFmtId="166" fontId="5" fillId="6" borderId="76" xfId="0" applyNumberFormat="1" applyFont="1" applyFill="1" applyBorder="1" applyAlignment="1">
      <alignment vertical="top"/>
    </xf>
    <xf numFmtId="0" fontId="5" fillId="6" borderId="77" xfId="0" applyFont="1" applyFill="1" applyBorder="1" applyAlignment="1">
      <alignment horizontal="center" vertical="top"/>
    </xf>
    <xf numFmtId="166" fontId="5" fillId="6" borderId="44" xfId="0" applyNumberFormat="1" applyFont="1" applyFill="1" applyBorder="1" applyAlignment="1">
      <alignment horizontal="left" vertical="top" wrapText="1"/>
    </xf>
    <xf numFmtId="166" fontId="7" fillId="6" borderId="49" xfId="0" applyNumberFormat="1" applyFont="1" applyFill="1" applyBorder="1" applyAlignment="1">
      <alignment vertical="top"/>
    </xf>
    <xf numFmtId="4" fontId="7" fillId="6" borderId="42" xfId="0" applyNumberFormat="1" applyFont="1" applyFill="1" applyBorder="1" applyAlignment="1">
      <alignment horizontal="right" vertical="top"/>
    </xf>
    <xf numFmtId="4" fontId="7" fillId="6" borderId="77" xfId="0" applyNumberFormat="1" applyFont="1" applyFill="1" applyBorder="1" applyAlignment="1">
      <alignment horizontal="right" vertical="top"/>
    </xf>
    <xf numFmtId="4" fontId="7" fillId="6" borderId="41" xfId="0" applyNumberFormat="1" applyFont="1" applyFill="1" applyBorder="1" applyAlignment="1">
      <alignment horizontal="right" vertical="top"/>
    </xf>
    <xf numFmtId="166" fontId="16" fillId="7" borderId="57" xfId="0" applyNumberFormat="1" applyFont="1" applyFill="1" applyBorder="1" applyAlignment="1">
      <alignment vertical="top" wrapText="1"/>
    </xf>
    <xf numFmtId="166" fontId="5" fillId="7" borderId="78" xfId="0" applyNumberFormat="1" applyFont="1" applyFill="1" applyBorder="1" applyAlignment="1">
      <alignment horizontal="center" vertical="top"/>
    </xf>
    <xf numFmtId="166" fontId="5" fillId="0" borderId="65" xfId="0" applyNumberFormat="1" applyFont="1" applyBorder="1" applyAlignment="1">
      <alignment vertical="top"/>
    </xf>
    <xf numFmtId="49" fontId="5" fillId="0" borderId="62" xfId="0" applyNumberFormat="1" applyFont="1" applyBorder="1" applyAlignment="1">
      <alignment horizontal="center" vertical="top"/>
    </xf>
    <xf numFmtId="166" fontId="7" fillId="0" borderId="63" xfId="0" applyNumberFormat="1" applyFont="1" applyBorder="1" applyAlignment="1">
      <alignment vertical="top" wrapText="1"/>
    </xf>
    <xf numFmtId="166" fontId="7" fillId="0" borderId="64" xfId="0" applyNumberFormat="1" applyFont="1" applyBorder="1" applyAlignment="1">
      <alignment horizontal="center" vertical="top"/>
    </xf>
    <xf numFmtId="10" fontId="20" fillId="0" borderId="63" xfId="0" applyNumberFormat="1" applyFont="1" applyBorder="1" applyAlignment="1">
      <alignment horizontal="right" vertical="top"/>
    </xf>
    <xf numFmtId="0" fontId="20" fillId="0" borderId="79" xfId="0" applyFont="1" applyBorder="1" applyAlignment="1">
      <alignment horizontal="right" vertical="top" wrapText="1"/>
    </xf>
    <xf numFmtId="166" fontId="5" fillId="8" borderId="75" xfId="0" applyNumberFormat="1" applyFont="1" applyFill="1" applyBorder="1" applyAlignment="1">
      <alignment vertical="top" wrapText="1"/>
    </xf>
    <xf numFmtId="166" fontId="5" fillId="8" borderId="44" xfId="0" applyNumberFormat="1" applyFont="1" applyFill="1" applyBorder="1" applyAlignment="1">
      <alignment vertical="top"/>
    </xf>
    <xf numFmtId="49" fontId="5" fillId="6" borderId="80" xfId="0" applyNumberFormat="1" applyFont="1" applyFill="1" applyBorder="1" applyAlignment="1">
      <alignment horizontal="center" vertical="top"/>
    </xf>
    <xf numFmtId="166" fontId="5" fillId="6" borderId="81" xfId="0" applyNumberFormat="1" applyFont="1" applyFill="1" applyBorder="1" applyAlignment="1">
      <alignment horizontal="left" vertical="top" wrapText="1"/>
    </xf>
    <xf numFmtId="166" fontId="7" fillId="6" borderId="82" xfId="0" applyNumberFormat="1" applyFont="1" applyFill="1" applyBorder="1" applyAlignment="1">
      <alignment vertical="top"/>
    </xf>
    <xf numFmtId="4" fontId="7" fillId="6" borderId="81" xfId="0" applyNumberFormat="1" applyFont="1" applyFill="1" applyBorder="1" applyAlignment="1">
      <alignment horizontal="right" vertical="top"/>
    </xf>
    <xf numFmtId="4" fontId="7" fillId="6" borderId="82" xfId="0" applyNumberFormat="1" applyFont="1" applyFill="1" applyBorder="1" applyAlignment="1">
      <alignment horizontal="right" vertical="top"/>
    </xf>
    <xf numFmtId="166" fontId="5" fillId="7" borderId="78" xfId="0" applyNumberFormat="1" applyFont="1" applyFill="1" applyBorder="1" applyAlignment="1">
      <alignment vertical="top"/>
    </xf>
    <xf numFmtId="10" fontId="19" fillId="7" borderId="83" xfId="0" applyNumberFormat="1" applyFont="1" applyFill="1" applyBorder="1" applyAlignment="1">
      <alignment horizontal="right" vertical="top"/>
    </xf>
    <xf numFmtId="4" fontId="19" fillId="0" borderId="14" xfId="0" applyNumberFormat="1" applyFont="1" applyBorder="1" applyAlignment="1">
      <alignment horizontal="right" vertical="top"/>
    </xf>
    <xf numFmtId="10" fontId="20" fillId="0" borderId="84" xfId="0" applyNumberFormat="1" applyFont="1" applyBorder="1" applyAlignment="1">
      <alignment horizontal="right" vertical="top"/>
    </xf>
    <xf numFmtId="10" fontId="19" fillId="7" borderId="85" xfId="0" applyNumberFormat="1" applyFont="1" applyFill="1" applyBorder="1" applyAlignment="1">
      <alignment horizontal="right" vertical="top"/>
    </xf>
    <xf numFmtId="166" fontId="16" fillId="8" borderId="46" xfId="0" applyNumberFormat="1" applyFont="1" applyFill="1" applyBorder="1" applyAlignment="1">
      <alignment vertical="top"/>
    </xf>
    <xf numFmtId="166" fontId="5" fillId="8" borderId="47" xfId="0" applyNumberFormat="1" applyFont="1" applyFill="1" applyBorder="1" applyAlignment="1">
      <alignment horizontal="center" vertical="top"/>
    </xf>
    <xf numFmtId="166" fontId="7" fillId="8" borderId="74" xfId="0" applyNumberFormat="1" applyFont="1" applyFill="1" applyBorder="1" applyAlignment="1">
      <alignment vertical="top" wrapText="1"/>
    </xf>
    <xf numFmtId="166" fontId="7" fillId="8" borderId="37" xfId="0" applyNumberFormat="1" applyFont="1" applyFill="1" applyBorder="1" applyAlignment="1">
      <alignment vertical="top"/>
    </xf>
    <xf numFmtId="4" fontId="5" fillId="8" borderId="55" xfId="0" applyNumberFormat="1" applyFont="1" applyFill="1" applyBorder="1" applyAlignment="1">
      <alignment horizontal="right" vertical="top"/>
    </xf>
    <xf numFmtId="4" fontId="5" fillId="8" borderId="86" xfId="0" applyNumberFormat="1" applyFont="1" applyFill="1" applyBorder="1" applyAlignment="1">
      <alignment horizontal="right" vertical="top"/>
    </xf>
    <xf numFmtId="4" fontId="5" fillId="8" borderId="74" xfId="0" applyNumberFormat="1" applyFont="1" applyFill="1" applyBorder="1" applyAlignment="1">
      <alignment horizontal="right" vertical="top"/>
    </xf>
    <xf numFmtId="4" fontId="5" fillId="8" borderId="56" xfId="0" applyNumberFormat="1" applyFont="1" applyFill="1" applyBorder="1" applyAlignment="1">
      <alignment horizontal="right" vertical="top"/>
    </xf>
    <xf numFmtId="4" fontId="5" fillId="8" borderId="87" xfId="0" applyNumberFormat="1" applyFont="1" applyFill="1" applyBorder="1" applyAlignment="1">
      <alignment horizontal="right" vertical="top"/>
    </xf>
    <xf numFmtId="4" fontId="5" fillId="8" borderId="12" xfId="0" applyNumberFormat="1" applyFont="1" applyFill="1" applyBorder="1" applyAlignment="1">
      <alignment horizontal="right" vertical="top"/>
    </xf>
    <xf numFmtId="10" fontId="5" fillId="8" borderId="88" xfId="0" applyNumberFormat="1" applyFont="1" applyFill="1" applyBorder="1" applyAlignment="1">
      <alignment horizontal="right" vertical="top"/>
    </xf>
    <xf numFmtId="0" fontId="5" fillId="8" borderId="89" xfId="0" applyFont="1" applyFill="1" applyBorder="1" applyAlignment="1">
      <alignment horizontal="right" vertical="top" wrapText="1"/>
    </xf>
    <xf numFmtId="166" fontId="5" fillId="6" borderId="90" xfId="0" applyNumberFormat="1" applyFont="1" applyFill="1" applyBorder="1" applyAlignment="1">
      <alignment vertical="top"/>
    </xf>
    <xf numFmtId="49" fontId="5" fillId="6" borderId="77" xfId="0" applyNumberFormat="1" applyFont="1" applyFill="1" applyBorder="1" applyAlignment="1">
      <alignment horizontal="center" vertical="top"/>
    </xf>
    <xf numFmtId="166" fontId="7" fillId="6" borderId="45" xfId="0" applyNumberFormat="1" applyFont="1" applyFill="1" applyBorder="1" applyAlignment="1">
      <alignment vertical="top"/>
    </xf>
    <xf numFmtId="4" fontId="19" fillId="6" borderId="28" xfId="0" applyNumberFormat="1" applyFont="1" applyFill="1" applyBorder="1" applyAlignment="1">
      <alignment horizontal="right" vertical="top"/>
    </xf>
    <xf numFmtId="4" fontId="19" fillId="6" borderId="12" xfId="0" applyNumberFormat="1" applyFont="1" applyFill="1" applyBorder="1" applyAlignment="1">
      <alignment horizontal="right" vertical="top"/>
    </xf>
    <xf numFmtId="4" fontId="19" fillId="6" borderId="31" xfId="0" applyNumberFormat="1" applyFont="1" applyFill="1" applyBorder="1" applyAlignment="1">
      <alignment horizontal="right" vertical="top"/>
    </xf>
    <xf numFmtId="4" fontId="5" fillId="7" borderId="91" xfId="0" applyNumberFormat="1" applyFont="1" applyFill="1" applyBorder="1" applyAlignment="1">
      <alignment horizontal="right" vertical="top"/>
    </xf>
    <xf numFmtId="4" fontId="5" fillId="7" borderId="92" xfId="0" applyNumberFormat="1" applyFont="1" applyFill="1" applyBorder="1" applyAlignment="1">
      <alignment horizontal="right" vertical="top"/>
    </xf>
    <xf numFmtId="4" fontId="5" fillId="7" borderId="57" xfId="0" applyNumberFormat="1" applyFont="1" applyFill="1" applyBorder="1" applyAlignment="1">
      <alignment horizontal="right" vertical="top"/>
    </xf>
    <xf numFmtId="4" fontId="19" fillId="7" borderId="12" xfId="0" applyNumberFormat="1" applyFont="1" applyFill="1" applyBorder="1" applyAlignment="1">
      <alignment horizontal="right" vertical="top"/>
    </xf>
    <xf numFmtId="4" fontId="19" fillId="7" borderId="93" xfId="0" applyNumberFormat="1" applyFont="1" applyFill="1" applyBorder="1" applyAlignment="1">
      <alignment horizontal="right" vertical="top"/>
    </xf>
    <xf numFmtId="4" fontId="19" fillId="0" borderId="12" xfId="0" applyNumberFormat="1" applyFont="1" applyBorder="1" applyAlignment="1">
      <alignment horizontal="right" vertical="top"/>
    </xf>
    <xf numFmtId="4" fontId="5" fillId="7" borderId="94" xfId="0" applyNumberFormat="1" applyFont="1" applyFill="1" applyBorder="1" applyAlignment="1">
      <alignment horizontal="right" vertical="top"/>
    </xf>
    <xf numFmtId="10" fontId="19" fillId="7" borderId="95" xfId="0" applyNumberFormat="1" applyFont="1" applyFill="1" applyBorder="1" applyAlignment="1">
      <alignment horizontal="right" vertical="top"/>
    </xf>
    <xf numFmtId="166" fontId="7" fillId="0" borderId="59" xfId="0" applyNumberFormat="1" applyFont="1" applyBorder="1" applyAlignment="1">
      <alignment vertical="top"/>
    </xf>
    <xf numFmtId="4" fontId="7" fillId="0" borderId="60" xfId="0" applyNumberFormat="1" applyFont="1" applyBorder="1" applyAlignment="1">
      <alignment horizontal="right" vertical="top"/>
    </xf>
    <xf numFmtId="4" fontId="5" fillId="8" borderId="48" xfId="0" applyNumberFormat="1" applyFont="1" applyFill="1" applyBorder="1" applyAlignment="1">
      <alignment horizontal="right" vertical="top"/>
    </xf>
    <xf numFmtId="4" fontId="5" fillId="8" borderId="96" xfId="0" applyNumberFormat="1" applyFont="1" applyFill="1" applyBorder="1" applyAlignment="1">
      <alignment horizontal="right" vertical="top"/>
    </xf>
    <xf numFmtId="10" fontId="5" fillId="8" borderId="74" xfId="0" applyNumberFormat="1" applyFont="1" applyFill="1" applyBorder="1" applyAlignment="1">
      <alignment horizontal="right" vertical="top"/>
    </xf>
    <xf numFmtId="0" fontId="5" fillId="8" borderId="38" xfId="0" applyFont="1" applyFill="1" applyBorder="1" applyAlignment="1">
      <alignment horizontal="right" vertical="top" wrapText="1"/>
    </xf>
    <xf numFmtId="166" fontId="5" fillId="6" borderId="55" xfId="0" applyNumberFormat="1" applyFont="1" applyFill="1" applyBorder="1" applyAlignment="1">
      <alignment vertical="top"/>
    </xf>
    <xf numFmtId="49" fontId="5" fillId="6" borderId="74" xfId="0" applyNumberFormat="1" applyFont="1" applyFill="1" applyBorder="1" applyAlignment="1">
      <alignment horizontal="center" vertical="top"/>
    </xf>
    <xf numFmtId="4" fontId="5" fillId="7" borderId="97" xfId="0" applyNumberFormat="1" applyFont="1" applyFill="1" applyBorder="1" applyAlignment="1">
      <alignment horizontal="right" vertical="top"/>
    </xf>
    <xf numFmtId="4" fontId="5" fillId="7" borderId="98" xfId="0" applyNumberFormat="1" applyFont="1" applyFill="1" applyBorder="1" applyAlignment="1">
      <alignment horizontal="right" vertical="top"/>
    </xf>
    <xf numFmtId="166" fontId="7" fillId="0" borderId="59" xfId="0" applyNumberFormat="1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7" fillId="0" borderId="12" xfId="0" applyNumberFormat="1" applyFont="1" applyBorder="1" applyAlignment="1">
      <alignment horizontal="right" vertical="top" wrapText="1"/>
    </xf>
    <xf numFmtId="4" fontId="7" fillId="0" borderId="13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horizontal="right" vertical="top" wrapText="1"/>
    </xf>
    <xf numFmtId="4" fontId="7" fillId="0" borderId="12" xfId="0" applyNumberFormat="1" applyFont="1" applyBorder="1" applyAlignment="1">
      <alignment horizontal="right" vertical="top" wrapText="1"/>
    </xf>
    <xf numFmtId="166" fontId="7" fillId="0" borderId="13" xfId="0" applyNumberFormat="1" applyFont="1" applyBorder="1" applyAlignment="1">
      <alignment horizontal="left" vertical="top" wrapText="1"/>
    </xf>
    <xf numFmtId="4" fontId="5" fillId="7" borderId="99" xfId="0" applyNumberFormat="1" applyFont="1" applyFill="1" applyBorder="1" applyAlignment="1">
      <alignment horizontal="right" vertical="top"/>
    </xf>
    <xf numFmtId="4" fontId="19" fillId="7" borderId="3" xfId="0" applyNumberFormat="1" applyFont="1" applyFill="1" applyBorder="1" applyAlignment="1">
      <alignment horizontal="right" vertical="top"/>
    </xf>
    <xf numFmtId="166" fontId="5" fillId="0" borderId="100" xfId="0" applyNumberFormat="1" applyFont="1" applyBorder="1" applyAlignment="1">
      <alignment vertical="top"/>
    </xf>
    <xf numFmtId="49" fontId="5" fillId="0" borderId="24" xfId="0" applyNumberFormat="1" applyFont="1" applyBorder="1" applyAlignment="1">
      <alignment horizontal="center" vertical="top"/>
    </xf>
    <xf numFmtId="166" fontId="7" fillId="0" borderId="101" xfId="0" applyNumberFormat="1" applyFont="1" applyBorder="1" applyAlignment="1">
      <alignment vertical="top" wrapText="1"/>
    </xf>
    <xf numFmtId="166" fontId="7" fillId="0" borderId="15" xfId="0" applyNumberFormat="1" applyFont="1" applyBorder="1" applyAlignment="1">
      <alignment horizontal="center" vertical="top"/>
    </xf>
    <xf numFmtId="4" fontId="7" fillId="0" borderId="100" xfId="0" applyNumberFormat="1" applyFont="1" applyBorder="1" applyAlignment="1">
      <alignment horizontal="right" vertical="top"/>
    </xf>
    <xf numFmtId="4" fontId="7" fillId="0" borderId="24" xfId="0" applyNumberFormat="1" applyFont="1" applyBorder="1" applyAlignment="1">
      <alignment horizontal="right" vertical="top"/>
    </xf>
    <xf numFmtId="4" fontId="7" fillId="0" borderId="102" xfId="0" applyNumberFormat="1" applyFont="1" applyBorder="1" applyAlignment="1">
      <alignment horizontal="right" vertical="top"/>
    </xf>
    <xf numFmtId="4" fontId="7" fillId="0" borderId="24" xfId="0" applyNumberFormat="1" applyFont="1" applyBorder="1" applyAlignment="1">
      <alignment horizontal="right" vertical="top"/>
    </xf>
    <xf numFmtId="4" fontId="7" fillId="0" borderId="100" xfId="0" applyNumberFormat="1" applyFont="1" applyBorder="1" applyAlignment="1">
      <alignment horizontal="right" vertical="top"/>
    </xf>
    <xf numFmtId="4" fontId="21" fillId="0" borderId="66" xfId="0" applyNumberFormat="1" applyFont="1" applyBorder="1" applyAlignment="1">
      <alignment horizontal="right" vertical="top"/>
    </xf>
    <xf numFmtId="4" fontId="7" fillId="0" borderId="102" xfId="0" applyNumberFormat="1" applyFont="1" applyBorder="1" applyAlignment="1">
      <alignment horizontal="right" vertical="top"/>
    </xf>
    <xf numFmtId="4" fontId="7" fillId="0" borderId="103" xfId="0" applyNumberFormat="1" applyFont="1" applyBorder="1" applyAlignment="1">
      <alignment horizontal="right" vertical="top"/>
    </xf>
    <xf numFmtId="4" fontId="7" fillId="0" borderId="101" xfId="0" applyNumberFormat="1" applyFont="1" applyBorder="1" applyAlignment="1">
      <alignment horizontal="right" vertical="top"/>
    </xf>
    <xf numFmtId="4" fontId="19" fillId="0" borderId="104" xfId="0" applyNumberFormat="1" applyFont="1" applyBorder="1" applyAlignment="1">
      <alignment horizontal="right" vertical="top"/>
    </xf>
    <xf numFmtId="166" fontId="22" fillId="2" borderId="12" xfId="0" applyNumberFormat="1" applyFont="1" applyFill="1" applyBorder="1" applyAlignment="1"/>
    <xf numFmtId="166" fontId="5" fillId="0" borderId="12" xfId="0" applyNumberFormat="1" applyFont="1" applyBorder="1" applyAlignment="1">
      <alignment vertical="top"/>
    </xf>
    <xf numFmtId="166" fontId="5" fillId="0" borderId="13" xfId="0" applyNumberFormat="1" applyFont="1" applyBorder="1" applyAlignment="1">
      <alignment vertical="top" wrapText="1"/>
    </xf>
    <xf numFmtId="4" fontId="21" fillId="0" borderId="17" xfId="0" applyNumberFormat="1" applyFont="1" applyBorder="1" applyAlignment="1">
      <alignment horizontal="right" vertical="top"/>
    </xf>
    <xf numFmtId="4" fontId="7" fillId="0" borderId="72" xfId="0" applyNumberFormat="1" applyFont="1" applyBorder="1" applyAlignment="1">
      <alignment horizontal="right" vertical="top"/>
    </xf>
    <xf numFmtId="4" fontId="7" fillId="0" borderId="72" xfId="0" applyNumberFormat="1" applyFont="1" applyBorder="1" applyAlignment="1">
      <alignment horizontal="right" vertical="top"/>
    </xf>
    <xf numFmtId="166" fontId="5" fillId="0" borderId="63" xfId="0" applyNumberFormat="1" applyFont="1" applyBorder="1" applyAlignment="1">
      <alignment vertical="top" wrapText="1"/>
    </xf>
    <xf numFmtId="166" fontId="5" fillId="7" borderId="100" xfId="0" applyNumberFormat="1" applyFont="1" applyFill="1" applyBorder="1" applyAlignment="1">
      <alignment vertical="top"/>
    </xf>
    <xf numFmtId="4" fontId="5" fillId="8" borderId="105" xfId="0" applyNumberFormat="1" applyFont="1" applyFill="1" applyBorder="1" applyAlignment="1">
      <alignment horizontal="right" vertical="top"/>
    </xf>
    <xf numFmtId="49" fontId="5" fillId="6" borderId="74" xfId="0" applyNumberFormat="1" applyFont="1" applyFill="1" applyBorder="1" applyAlignment="1">
      <alignment horizontal="center" vertical="top" wrapText="1"/>
    </xf>
    <xf numFmtId="4" fontId="19" fillId="6" borderId="106" xfId="0" applyNumberFormat="1" applyFont="1" applyFill="1" applyBorder="1" applyAlignment="1">
      <alignment horizontal="right" vertical="top"/>
    </xf>
    <xf numFmtId="4" fontId="19" fillId="6" borderId="92" xfId="0" applyNumberFormat="1" applyFont="1" applyFill="1" applyBorder="1" applyAlignment="1">
      <alignment horizontal="right" vertical="top"/>
    </xf>
    <xf numFmtId="10" fontId="19" fillId="6" borderId="57" xfId="0" applyNumberFormat="1" applyFont="1" applyFill="1" applyBorder="1" applyAlignment="1">
      <alignment horizontal="right" vertical="top"/>
    </xf>
    <xf numFmtId="0" fontId="19" fillId="6" borderId="58" xfId="0" applyFont="1" applyFill="1" applyBorder="1" applyAlignment="1">
      <alignment horizontal="right" vertical="top" wrapText="1"/>
    </xf>
    <xf numFmtId="4" fontId="7" fillId="0" borderId="60" xfId="0" applyNumberFormat="1" applyFont="1" applyBorder="1" applyAlignment="1">
      <alignment horizontal="right" vertical="top"/>
    </xf>
    <xf numFmtId="166" fontId="5" fillId="6" borderId="45" xfId="0" applyNumberFormat="1" applyFont="1" applyFill="1" applyBorder="1" applyAlignment="1">
      <alignment vertical="top"/>
    </xf>
    <xf numFmtId="4" fontId="5" fillId="6" borderId="44" xfId="0" applyNumberFormat="1" applyFont="1" applyFill="1" applyBorder="1" applyAlignment="1">
      <alignment horizontal="right" vertical="top"/>
    </xf>
    <xf numFmtId="4" fontId="5" fillId="6" borderId="45" xfId="0" applyNumberFormat="1" applyFont="1" applyFill="1" applyBorder="1" applyAlignment="1">
      <alignment horizontal="right" vertical="top"/>
    </xf>
    <xf numFmtId="4" fontId="5" fillId="6" borderId="49" xfId="0" applyNumberFormat="1" applyFont="1" applyFill="1" applyBorder="1" applyAlignment="1">
      <alignment horizontal="right" vertical="top"/>
    </xf>
    <xf numFmtId="4" fontId="19" fillId="6" borderId="7" xfId="0" applyNumberFormat="1" applyFont="1" applyFill="1" applyBorder="1" applyAlignment="1">
      <alignment horizontal="right" vertical="top"/>
    </xf>
    <xf numFmtId="4" fontId="19" fillId="6" borderId="107" xfId="0" applyNumberFormat="1" applyFont="1" applyFill="1" applyBorder="1" applyAlignment="1">
      <alignment horizontal="right" vertical="top"/>
    </xf>
    <xf numFmtId="166" fontId="16" fillId="7" borderId="57" xfId="0" applyNumberFormat="1" applyFont="1" applyFill="1" applyBorder="1" applyAlignment="1">
      <alignment horizontal="left" vertical="top" wrapText="1"/>
    </xf>
    <xf numFmtId="49" fontId="5" fillId="0" borderId="24" xfId="0" applyNumberFormat="1" applyFont="1" applyBorder="1" applyAlignment="1">
      <alignment horizontal="center" vertical="top"/>
    </xf>
    <xf numFmtId="166" fontId="7" fillId="0" borderId="15" xfId="0" applyNumberFormat="1" applyFont="1" applyBorder="1" applyAlignment="1">
      <alignment horizontal="center" vertical="top"/>
    </xf>
    <xf numFmtId="0" fontId="20" fillId="0" borderId="16" xfId="0" applyFont="1" applyBorder="1" applyAlignment="1">
      <alignment horizontal="right" vertical="top" wrapText="1"/>
    </xf>
    <xf numFmtId="166" fontId="16" fillId="7" borderId="53" xfId="0" applyNumberFormat="1" applyFont="1" applyFill="1" applyBorder="1" applyAlignment="1">
      <alignment horizontal="left" vertical="top" wrapText="1"/>
    </xf>
    <xf numFmtId="4" fontId="19" fillId="7" borderId="108" xfId="0" applyNumberFormat="1" applyFont="1" applyFill="1" applyBorder="1" applyAlignment="1">
      <alignment horizontal="right" vertical="top"/>
    </xf>
    <xf numFmtId="4" fontId="19" fillId="7" borderId="35" xfId="0" applyNumberFormat="1" applyFont="1" applyFill="1" applyBorder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10" fontId="5" fillId="8" borderId="43" xfId="0" applyNumberFormat="1" applyFont="1" applyFill="1" applyBorder="1" applyAlignment="1">
      <alignment horizontal="right" vertical="top"/>
    </xf>
    <xf numFmtId="166" fontId="5" fillId="6" borderId="38" xfId="0" applyNumberFormat="1" applyFont="1" applyFill="1" applyBorder="1" applyAlignment="1">
      <alignment vertical="top"/>
    </xf>
    <xf numFmtId="49" fontId="5" fillId="6" borderId="37" xfId="0" applyNumberFormat="1" applyFont="1" applyFill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166" fontId="5" fillId="0" borderId="11" xfId="0" applyNumberFormat="1" applyFont="1" applyBorder="1" applyAlignment="1">
      <alignment vertical="top"/>
    </xf>
    <xf numFmtId="166" fontId="7" fillId="0" borderId="59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right" vertical="top"/>
    </xf>
    <xf numFmtId="167" fontId="7" fillId="0" borderId="12" xfId="0" applyNumberFormat="1" applyFont="1" applyBorder="1" applyAlignment="1">
      <alignment horizontal="right" vertical="top"/>
    </xf>
    <xf numFmtId="4" fontId="5" fillId="8" borderId="43" xfId="0" applyNumberFormat="1" applyFont="1" applyFill="1" applyBorder="1" applyAlignment="1">
      <alignment horizontal="right" vertical="top"/>
    </xf>
    <xf numFmtId="10" fontId="5" fillId="8" borderId="109" xfId="0" applyNumberFormat="1" applyFont="1" applyFill="1" applyBorder="1" applyAlignment="1">
      <alignment horizontal="right" vertical="top"/>
    </xf>
    <xf numFmtId="166" fontId="5" fillId="6" borderId="37" xfId="0" applyNumberFormat="1" applyFont="1" applyFill="1" applyBorder="1" applyAlignment="1">
      <alignment horizontal="left" vertical="top" wrapText="1"/>
    </xf>
    <xf numFmtId="166" fontId="7" fillId="6" borderId="43" xfId="0" applyNumberFormat="1" applyFont="1" applyFill="1" applyBorder="1" applyAlignment="1">
      <alignment horizontal="center" vertical="top"/>
    </xf>
    <xf numFmtId="4" fontId="7" fillId="6" borderId="37" xfId="0" applyNumberFormat="1" applyFont="1" applyFill="1" applyBorder="1" applyAlignment="1">
      <alignment horizontal="right" vertical="top"/>
    </xf>
    <xf numFmtId="4" fontId="7" fillId="6" borderId="43" xfId="0" applyNumberFormat="1" applyFont="1" applyFill="1" applyBorder="1" applyAlignment="1">
      <alignment horizontal="right" vertical="top"/>
    </xf>
    <xf numFmtId="4" fontId="7" fillId="6" borderId="39" xfId="0" applyNumberFormat="1" applyFont="1" applyFill="1" applyBorder="1" applyAlignment="1">
      <alignment horizontal="right" vertical="top"/>
    </xf>
    <xf numFmtId="10" fontId="5" fillId="6" borderId="45" xfId="0" applyNumberFormat="1" applyFont="1" applyFill="1" applyBorder="1" applyAlignment="1">
      <alignment horizontal="right" vertical="top"/>
    </xf>
    <xf numFmtId="0" fontId="5" fillId="6" borderId="50" xfId="0" applyFont="1" applyFill="1" applyBorder="1" applyAlignment="1">
      <alignment horizontal="right" vertical="top" wrapText="1"/>
    </xf>
    <xf numFmtId="166" fontId="5" fillId="0" borderId="51" xfId="0" applyNumberFormat="1" applyFont="1" applyBorder="1" applyAlignment="1">
      <alignment vertical="top"/>
    </xf>
    <xf numFmtId="168" fontId="5" fillId="0" borderId="52" xfId="0" applyNumberFormat="1" applyFont="1" applyBorder="1" applyAlignment="1">
      <alignment horizontal="center" vertical="top"/>
    </xf>
    <xf numFmtId="166" fontId="7" fillId="0" borderId="52" xfId="0" applyNumberFormat="1" applyFont="1" applyBorder="1" applyAlignment="1">
      <alignment vertical="top" wrapText="1"/>
    </xf>
    <xf numFmtId="166" fontId="7" fillId="0" borderId="99" xfId="0" applyNumberFormat="1" applyFont="1" applyBorder="1" applyAlignment="1">
      <alignment horizontal="center" vertical="top"/>
    </xf>
    <xf numFmtId="4" fontId="7" fillId="0" borderId="51" xfId="0" applyNumberFormat="1" applyFont="1" applyBorder="1" applyAlignment="1">
      <alignment horizontal="right" vertical="top"/>
    </xf>
    <xf numFmtId="4" fontId="7" fillId="0" borderId="52" xfId="0" applyNumberFormat="1" applyFont="1" applyBorder="1" applyAlignment="1">
      <alignment horizontal="right" vertical="top"/>
    </xf>
    <xf numFmtId="4" fontId="7" fillId="0" borderId="99" xfId="0" applyNumberFormat="1" applyFont="1" applyBorder="1" applyAlignment="1">
      <alignment horizontal="right" vertical="top"/>
    </xf>
    <xf numFmtId="4" fontId="7" fillId="0" borderId="61" xfId="0" applyNumberFormat="1" applyFont="1" applyBorder="1" applyAlignment="1">
      <alignment horizontal="right" vertical="top"/>
    </xf>
    <xf numFmtId="4" fontId="7" fillId="0" borderId="110" xfId="0" applyNumberFormat="1" applyFont="1" applyBorder="1" applyAlignment="1">
      <alignment horizontal="right" vertical="top"/>
    </xf>
    <xf numFmtId="4" fontId="7" fillId="0" borderId="52" xfId="0" applyNumberFormat="1" applyFont="1" applyBorder="1" applyAlignment="1">
      <alignment horizontal="right" vertical="top"/>
    </xf>
    <xf numFmtId="4" fontId="7" fillId="0" borderId="51" xfId="0" applyNumberFormat="1" applyFont="1" applyBorder="1" applyAlignment="1">
      <alignment horizontal="right" vertical="top"/>
    </xf>
    <xf numFmtId="4" fontId="19" fillId="0" borderId="51" xfId="0" applyNumberFormat="1" applyFont="1" applyBorder="1" applyAlignment="1">
      <alignment horizontal="right" vertical="top"/>
    </xf>
    <xf numFmtId="4" fontId="19" fillId="0" borderId="61" xfId="0" applyNumberFormat="1" applyFont="1" applyBorder="1" applyAlignment="1">
      <alignment horizontal="right" vertical="top"/>
    </xf>
    <xf numFmtId="4" fontId="19" fillId="0" borderId="6" xfId="0" applyNumberFormat="1" applyFont="1" applyBorder="1" applyAlignment="1">
      <alignment horizontal="right" vertical="top"/>
    </xf>
    <xf numFmtId="10" fontId="19" fillId="0" borderId="99" xfId="0" applyNumberFormat="1" applyFont="1" applyBorder="1" applyAlignment="1">
      <alignment horizontal="right" vertical="top"/>
    </xf>
    <xf numFmtId="0" fontId="19" fillId="0" borderId="111" xfId="0" applyFont="1" applyBorder="1" applyAlignment="1">
      <alignment horizontal="right" vertical="top" wrapText="1"/>
    </xf>
    <xf numFmtId="168" fontId="5" fillId="0" borderId="1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vertical="top" wrapText="1"/>
    </xf>
    <xf numFmtId="166" fontId="7" fillId="0" borderId="13" xfId="0" applyNumberFormat="1" applyFont="1" applyBorder="1" applyAlignment="1">
      <alignment horizontal="center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8" fontId="5" fillId="0" borderId="1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vertical="top" wrapText="1"/>
    </xf>
    <xf numFmtId="166" fontId="7" fillId="0" borderId="13" xfId="0" applyNumberFormat="1" applyFont="1" applyBorder="1" applyAlignment="1">
      <alignment horizontal="center" vertical="top"/>
    </xf>
    <xf numFmtId="168" fontId="5" fillId="0" borderId="68" xfId="0" applyNumberFormat="1" applyFont="1" applyBorder="1" applyAlignment="1">
      <alignment horizontal="center" vertical="top"/>
    </xf>
    <xf numFmtId="166" fontId="7" fillId="0" borderId="68" xfId="0" applyNumberFormat="1" applyFont="1" applyBorder="1" applyAlignment="1">
      <alignment vertical="top" wrapText="1"/>
    </xf>
    <xf numFmtId="166" fontId="7" fillId="0" borderId="69" xfId="0" applyNumberFormat="1" applyFont="1" applyBorder="1" applyAlignment="1">
      <alignment horizontal="center" vertical="top"/>
    </xf>
    <xf numFmtId="4" fontId="7" fillId="0" borderId="112" xfId="0" applyNumberFormat="1" applyFont="1" applyBorder="1" applyAlignment="1">
      <alignment horizontal="right" vertical="top"/>
    </xf>
    <xf numFmtId="4" fontId="7" fillId="0" borderId="71" xfId="0" applyNumberFormat="1" applyFont="1" applyBorder="1" applyAlignment="1">
      <alignment horizontal="right" vertical="top"/>
    </xf>
    <xf numFmtId="166" fontId="16" fillId="8" borderId="113" xfId="0" applyNumberFormat="1" applyFont="1" applyFill="1" applyBorder="1" applyAlignment="1">
      <alignment vertical="top"/>
    </xf>
    <xf numFmtId="166" fontId="5" fillId="8" borderId="114" xfId="0" applyNumberFormat="1" applyFont="1" applyFill="1" applyBorder="1" applyAlignment="1">
      <alignment horizontal="center" vertical="top"/>
    </xf>
    <xf numFmtId="166" fontId="7" fillId="8" borderId="80" xfId="0" applyNumberFormat="1" applyFont="1" applyFill="1" applyBorder="1" applyAlignment="1">
      <alignment vertical="top" wrapText="1"/>
    </xf>
    <xf numFmtId="166" fontId="7" fillId="8" borderId="77" xfId="0" applyNumberFormat="1" applyFont="1" applyFill="1" applyBorder="1" applyAlignment="1">
      <alignment vertical="top"/>
    </xf>
    <xf numFmtId="4" fontId="5" fillId="8" borderId="76" xfId="0" applyNumberFormat="1" applyFont="1" applyFill="1" applyBorder="1" applyAlignment="1">
      <alignment horizontal="right" vertical="top"/>
    </xf>
    <xf numFmtId="4" fontId="5" fillId="8" borderId="115" xfId="0" applyNumberFormat="1" applyFont="1" applyFill="1" applyBorder="1" applyAlignment="1">
      <alignment horizontal="right" vertical="top"/>
    </xf>
    <xf numFmtId="4" fontId="5" fillId="8" borderId="80" xfId="0" applyNumberFormat="1" applyFont="1" applyFill="1" applyBorder="1" applyAlignment="1">
      <alignment horizontal="right" vertical="top"/>
    </xf>
    <xf numFmtId="4" fontId="5" fillId="8" borderId="113" xfId="0" applyNumberFormat="1" applyFont="1" applyFill="1" applyBorder="1" applyAlignment="1">
      <alignment horizontal="right" vertical="top"/>
    </xf>
    <xf numFmtId="4" fontId="5" fillId="8" borderId="114" xfId="0" applyNumberFormat="1" applyFont="1" applyFill="1" applyBorder="1" applyAlignment="1">
      <alignment horizontal="right" vertical="top"/>
    </xf>
    <xf numFmtId="4" fontId="5" fillId="8" borderId="116" xfId="0" applyNumberFormat="1" applyFont="1" applyFill="1" applyBorder="1" applyAlignment="1">
      <alignment horizontal="right" vertical="top"/>
    </xf>
    <xf numFmtId="4" fontId="5" fillId="8" borderId="117" xfId="0" applyNumberFormat="1" applyFont="1" applyFill="1" applyBorder="1" applyAlignment="1">
      <alignment horizontal="right" vertical="top"/>
    </xf>
    <xf numFmtId="4" fontId="5" fillId="8" borderId="118" xfId="0" applyNumberFormat="1" applyFont="1" applyFill="1" applyBorder="1" applyAlignment="1">
      <alignment horizontal="right" vertical="top"/>
    </xf>
    <xf numFmtId="49" fontId="5" fillId="6" borderId="54" xfId="0" applyNumberFormat="1" applyFont="1" applyFill="1" applyBorder="1" applyAlignment="1">
      <alignment horizontal="center" vertical="top"/>
    </xf>
    <xf numFmtId="166" fontId="7" fillId="6" borderId="45" xfId="0" applyNumberFormat="1" applyFont="1" applyFill="1" applyBorder="1" applyAlignment="1">
      <alignment horizontal="center" vertical="top"/>
    </xf>
    <xf numFmtId="166" fontId="5" fillId="0" borderId="22" xfId="0" applyNumberFormat="1" applyFont="1" applyBorder="1" applyAlignment="1">
      <alignment vertical="top"/>
    </xf>
    <xf numFmtId="168" fontId="5" fillId="0" borderId="22" xfId="0" applyNumberFormat="1" applyFont="1" applyBorder="1" applyAlignment="1">
      <alignment horizontal="center" vertical="top"/>
    </xf>
    <xf numFmtId="166" fontId="7" fillId="0" borderId="9" xfId="0" applyNumberFormat="1" applyFont="1" applyBorder="1" applyAlignment="1">
      <alignment vertical="top" wrapText="1"/>
    </xf>
    <xf numFmtId="0" fontId="19" fillId="0" borderId="111" xfId="0" applyFont="1" applyBorder="1" applyAlignment="1">
      <alignment horizontal="right" vertical="top" wrapText="1"/>
    </xf>
    <xf numFmtId="10" fontId="5" fillId="8" borderId="119" xfId="0" applyNumberFormat="1" applyFont="1" applyFill="1" applyBorder="1" applyAlignment="1">
      <alignment horizontal="right" vertical="top"/>
    </xf>
    <xf numFmtId="0" fontId="5" fillId="8" borderId="25" xfId="0" applyFont="1" applyFill="1" applyBorder="1" applyAlignment="1">
      <alignment horizontal="right" vertical="top" wrapText="1"/>
    </xf>
    <xf numFmtId="166" fontId="5" fillId="6" borderId="58" xfId="0" applyNumberFormat="1" applyFont="1" applyFill="1" applyBorder="1" applyAlignment="1">
      <alignment vertical="top"/>
    </xf>
    <xf numFmtId="166" fontId="5" fillId="9" borderId="37" xfId="0" applyNumberFormat="1" applyFont="1" applyFill="1" applyBorder="1" applyAlignment="1">
      <alignment horizontal="center" vertical="top"/>
    </xf>
    <xf numFmtId="4" fontId="5" fillId="9" borderId="38" xfId="0" applyNumberFormat="1" applyFont="1" applyFill="1" applyBorder="1" applyAlignment="1">
      <alignment horizontal="right" vertical="top"/>
    </xf>
    <xf numFmtId="4" fontId="5" fillId="9" borderId="87" xfId="0" applyNumberFormat="1" applyFont="1" applyFill="1" applyBorder="1" applyAlignment="1">
      <alignment horizontal="right" vertical="top"/>
    </xf>
    <xf numFmtId="4" fontId="5" fillId="9" borderId="74" xfId="0" applyNumberFormat="1" applyFont="1" applyFill="1" applyBorder="1" applyAlignment="1">
      <alignment horizontal="right" vertical="top"/>
    </xf>
    <xf numFmtId="4" fontId="5" fillId="9" borderId="50" xfId="0" applyNumberFormat="1" applyFont="1" applyFill="1" applyBorder="1" applyAlignment="1">
      <alignment horizontal="right" vertical="top"/>
    </xf>
    <xf numFmtId="4" fontId="5" fillId="9" borderId="48" xfId="0" applyNumberFormat="1" applyFont="1" applyFill="1" applyBorder="1" applyAlignment="1">
      <alignment horizontal="right" vertical="top"/>
    </xf>
    <xf numFmtId="4" fontId="5" fillId="9" borderId="39" xfId="0" applyNumberFormat="1" applyFont="1" applyFill="1" applyBorder="1" applyAlignment="1">
      <alignment horizontal="right" vertical="top"/>
    </xf>
    <xf numFmtId="10" fontId="5" fillId="9" borderId="95" xfId="0" applyNumberFormat="1" applyFont="1" applyFill="1" applyBorder="1" applyAlignment="1">
      <alignment horizontal="right" vertical="top"/>
    </xf>
    <xf numFmtId="0" fontId="5" fillId="9" borderId="22" xfId="0" applyFont="1" applyFill="1" applyBorder="1" applyAlignment="1">
      <alignment horizontal="right" vertical="top" wrapText="1"/>
    </xf>
    <xf numFmtId="166" fontId="5" fillId="6" borderId="43" xfId="0" applyNumberFormat="1" applyFont="1" applyFill="1" applyBorder="1" applyAlignment="1">
      <alignment horizontal="center" vertical="top"/>
    </xf>
    <xf numFmtId="4" fontId="5" fillId="6" borderId="37" xfId="0" applyNumberFormat="1" applyFont="1" applyFill="1" applyBorder="1" applyAlignment="1">
      <alignment horizontal="right" vertical="top"/>
    </xf>
    <xf numFmtId="4" fontId="5" fillId="6" borderId="43" xfId="0" applyNumberFormat="1" applyFont="1" applyFill="1" applyBorder="1" applyAlignment="1">
      <alignment horizontal="right" vertical="top"/>
    </xf>
    <xf numFmtId="4" fontId="5" fillId="6" borderId="39" xfId="0" applyNumberFormat="1" applyFont="1" applyFill="1" applyBorder="1" applyAlignment="1">
      <alignment horizontal="right" vertical="top"/>
    </xf>
    <xf numFmtId="166" fontId="7" fillId="0" borderId="52" xfId="0" applyNumberFormat="1" applyFont="1" applyBorder="1" applyAlignment="1">
      <alignment vertical="top" wrapText="1"/>
    </xf>
    <xf numFmtId="166" fontId="7" fillId="0" borderId="99" xfId="0" applyNumberFormat="1" applyFont="1" applyBorder="1" applyAlignment="1">
      <alignment horizontal="center" vertical="top"/>
    </xf>
    <xf numFmtId="4" fontId="19" fillId="0" borderId="99" xfId="0" applyNumberFormat="1" applyFont="1" applyBorder="1" applyAlignment="1">
      <alignment horizontal="right" vertical="top"/>
    </xf>
    <xf numFmtId="4" fontId="19" fillId="0" borderId="111" xfId="0" applyNumberFormat="1" applyFont="1" applyBorder="1" applyAlignment="1">
      <alignment horizontal="right" vertical="top"/>
    </xf>
    <xf numFmtId="10" fontId="19" fillId="0" borderId="84" xfId="0" applyNumberFormat="1" applyFont="1" applyBorder="1" applyAlignment="1">
      <alignment horizontal="right" vertical="top"/>
    </xf>
    <xf numFmtId="166" fontId="5" fillId="9" borderId="77" xfId="0" applyNumberFormat="1" applyFont="1" applyFill="1" applyBorder="1" applyAlignment="1">
      <alignment horizontal="center" vertical="top"/>
    </xf>
    <xf numFmtId="4" fontId="5" fillId="9" borderId="90" xfId="0" applyNumberFormat="1" applyFont="1" applyFill="1" applyBorder="1" applyAlignment="1">
      <alignment horizontal="right" vertical="top"/>
    </xf>
    <xf numFmtId="4" fontId="5" fillId="9" borderId="118" xfId="0" applyNumberFormat="1" applyFont="1" applyFill="1" applyBorder="1" applyAlignment="1">
      <alignment horizontal="right" vertical="top"/>
    </xf>
    <xf numFmtId="4" fontId="5" fillId="9" borderId="80" xfId="0" applyNumberFormat="1" applyFont="1" applyFill="1" applyBorder="1" applyAlignment="1">
      <alignment horizontal="right" vertical="top"/>
    </xf>
    <xf numFmtId="4" fontId="5" fillId="9" borderId="123" xfId="0" applyNumberFormat="1" applyFont="1" applyFill="1" applyBorder="1" applyAlignment="1">
      <alignment horizontal="right" vertical="top"/>
    </xf>
    <xf numFmtId="4" fontId="5" fillId="9" borderId="116" xfId="0" applyNumberFormat="1" applyFont="1" applyFill="1" applyBorder="1" applyAlignment="1">
      <alignment horizontal="right" vertical="top"/>
    </xf>
    <xf numFmtId="4" fontId="5" fillId="9" borderId="41" xfId="0" applyNumberFormat="1" applyFont="1" applyFill="1" applyBorder="1" applyAlignment="1">
      <alignment horizontal="right" vertical="top"/>
    </xf>
    <xf numFmtId="4" fontId="5" fillId="8" borderId="82" xfId="0" applyNumberFormat="1" applyFont="1" applyFill="1" applyBorder="1" applyAlignment="1">
      <alignment horizontal="right" vertical="top"/>
    </xf>
    <xf numFmtId="4" fontId="5" fillId="8" borderId="25" xfId="0" applyNumberFormat="1" applyFont="1" applyFill="1" applyBorder="1" applyAlignment="1">
      <alignment horizontal="right" vertical="top"/>
    </xf>
    <xf numFmtId="10" fontId="5" fillId="9" borderId="85" xfId="0" applyNumberFormat="1" applyFont="1" applyFill="1" applyBorder="1" applyAlignment="1">
      <alignment horizontal="right" vertical="top"/>
    </xf>
    <xf numFmtId="4" fontId="5" fillId="6" borderId="42" xfId="0" applyNumberFormat="1" applyFont="1" applyFill="1" applyBorder="1" applyAlignment="1">
      <alignment horizontal="right" vertical="top"/>
    </xf>
    <xf numFmtId="10" fontId="5" fillId="6" borderId="43" xfId="0" applyNumberFormat="1" applyFont="1" applyFill="1" applyBorder="1" applyAlignment="1">
      <alignment horizontal="right" vertical="top"/>
    </xf>
    <xf numFmtId="0" fontId="5" fillId="6" borderId="38" xfId="0" applyFont="1" applyFill="1" applyBorder="1" applyAlignment="1">
      <alignment horizontal="right" vertical="top" wrapText="1"/>
    </xf>
    <xf numFmtId="4" fontId="19" fillId="0" borderId="13" xfId="0" applyNumberFormat="1" applyFont="1" applyBorder="1" applyAlignment="1">
      <alignment horizontal="right" vertical="top"/>
    </xf>
    <xf numFmtId="4" fontId="5" fillId="8" borderId="123" xfId="0" applyNumberFormat="1" applyFont="1" applyFill="1" applyBorder="1" applyAlignment="1">
      <alignment horizontal="right" vertical="top"/>
    </xf>
    <xf numFmtId="10" fontId="5" fillId="9" borderId="57" xfId="0" applyNumberFormat="1" applyFont="1" applyFill="1" applyBorder="1" applyAlignment="1">
      <alignment horizontal="right" vertical="top"/>
    </xf>
    <xf numFmtId="0" fontId="5" fillId="9" borderId="58" xfId="0" applyFont="1" applyFill="1" applyBorder="1" applyAlignment="1">
      <alignment horizontal="right" vertical="top" wrapText="1"/>
    </xf>
    <xf numFmtId="166" fontId="5" fillId="6" borderId="50" xfId="0" applyNumberFormat="1" applyFont="1" applyFill="1" applyBorder="1" applyAlignment="1">
      <alignment vertical="top"/>
    </xf>
    <xf numFmtId="4" fontId="19" fillId="7" borderId="43" xfId="0" applyNumberFormat="1" applyFont="1" applyFill="1" applyBorder="1" applyAlignment="1">
      <alignment horizontal="right" vertical="top"/>
    </xf>
    <xf numFmtId="4" fontId="19" fillId="7" borderId="51" xfId="0" applyNumberFormat="1" applyFont="1" applyFill="1" applyBorder="1" applyAlignment="1">
      <alignment horizontal="right" vertical="top"/>
    </xf>
    <xf numFmtId="10" fontId="19" fillId="7" borderId="53" xfId="0" applyNumberFormat="1" applyFont="1" applyFill="1" applyBorder="1" applyAlignment="1">
      <alignment horizontal="right" vertical="top"/>
    </xf>
    <xf numFmtId="0" fontId="19" fillId="7" borderId="111" xfId="0" applyFont="1" applyFill="1" applyBorder="1" applyAlignment="1">
      <alignment horizontal="right" vertical="top" wrapText="1"/>
    </xf>
    <xf numFmtId="166" fontId="23" fillId="0" borderId="12" xfId="0" applyNumberFormat="1" applyFont="1" applyBorder="1" applyAlignment="1">
      <alignment vertical="top"/>
    </xf>
    <xf numFmtId="4" fontId="19" fillId="7" borderId="53" xfId="0" applyNumberFormat="1" applyFont="1" applyFill="1" applyBorder="1" applyAlignment="1">
      <alignment horizontal="right" vertical="top"/>
    </xf>
    <xf numFmtId="0" fontId="19" fillId="0" borderId="16" xfId="0" applyFont="1" applyBorder="1" applyAlignment="1">
      <alignment horizontal="right" vertical="top" wrapText="1"/>
    </xf>
    <xf numFmtId="166" fontId="5" fillId="9" borderId="44" xfId="0" applyNumberFormat="1" applyFont="1" applyFill="1" applyBorder="1" applyAlignment="1">
      <alignment horizontal="center" vertical="top"/>
    </xf>
    <xf numFmtId="4" fontId="5" fillId="9" borderId="49" xfId="0" applyNumberFormat="1" applyFont="1" applyFill="1" applyBorder="1" applyAlignment="1">
      <alignment horizontal="right" vertical="top"/>
    </xf>
    <xf numFmtId="10" fontId="5" fillId="9" borderId="81" xfId="0" applyNumberFormat="1" applyFont="1" applyFill="1" applyBorder="1" applyAlignment="1">
      <alignment horizontal="right" vertical="top"/>
    </xf>
    <xf numFmtId="0" fontId="5" fillId="9" borderId="123" xfId="0" applyFont="1" applyFill="1" applyBorder="1" applyAlignment="1">
      <alignment horizontal="right" vertical="top" wrapText="1"/>
    </xf>
    <xf numFmtId="166" fontId="24" fillId="5" borderId="123" xfId="0" applyNumberFormat="1" applyFont="1" applyFill="1" applyBorder="1" applyAlignment="1">
      <alignment vertical="top"/>
    </xf>
    <xf numFmtId="166" fontId="9" fillId="5" borderId="124" xfId="0" applyNumberFormat="1" applyFont="1" applyFill="1" applyBorder="1" applyAlignment="1">
      <alignment horizontal="center" vertical="top"/>
    </xf>
    <xf numFmtId="166" fontId="9" fillId="5" borderId="125" xfId="0" applyNumberFormat="1" applyFont="1" applyFill="1" applyBorder="1" applyAlignment="1">
      <alignment vertical="top" wrapText="1"/>
    </xf>
    <xf numFmtId="166" fontId="9" fillId="5" borderId="81" xfId="0" applyNumberFormat="1" applyFont="1" applyFill="1" applyBorder="1" applyAlignment="1">
      <alignment vertical="top"/>
    </xf>
    <xf numFmtId="4" fontId="9" fillId="5" borderId="113" xfId="0" applyNumberFormat="1" applyFont="1" applyFill="1" applyBorder="1" applyAlignment="1">
      <alignment horizontal="right" vertical="top"/>
    </xf>
    <xf numFmtId="4" fontId="9" fillId="5" borderId="123" xfId="0" applyNumberFormat="1" applyFont="1" applyFill="1" applyBorder="1" applyAlignment="1">
      <alignment horizontal="right" vertical="top"/>
    </xf>
    <xf numFmtId="4" fontId="9" fillId="5" borderId="81" xfId="0" applyNumberFormat="1" applyFont="1" applyFill="1" applyBorder="1" applyAlignment="1">
      <alignment horizontal="right" vertical="top"/>
    </xf>
    <xf numFmtId="10" fontId="9" fillId="5" borderId="81" xfId="0" applyNumberFormat="1" applyFont="1" applyFill="1" applyBorder="1" applyAlignment="1">
      <alignment horizontal="right" vertical="top"/>
    </xf>
    <xf numFmtId="0" fontId="9" fillId="5" borderId="123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wrapText="1"/>
    </xf>
    <xf numFmtId="166" fontId="5" fillId="5" borderId="50" xfId="0" applyNumberFormat="1" applyFont="1" applyFill="1" applyBorder="1"/>
    <xf numFmtId="4" fontId="5" fillId="5" borderId="46" xfId="0" applyNumberFormat="1" applyFont="1" applyFill="1" applyBorder="1" applyAlignment="1">
      <alignment horizontal="right"/>
    </xf>
    <xf numFmtId="4" fontId="5" fillId="5" borderId="44" xfId="0" applyNumberFormat="1" applyFont="1" applyFill="1" applyBorder="1" applyAlignment="1">
      <alignment horizontal="right"/>
    </xf>
    <xf numFmtId="10" fontId="5" fillId="5" borderId="44" xfId="0" applyNumberFormat="1" applyFont="1" applyFill="1" applyBorder="1" applyAlignment="1">
      <alignment horizontal="right"/>
    </xf>
    <xf numFmtId="0" fontId="5" fillId="5" borderId="50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9" fontId="7" fillId="0" borderId="0" xfId="0" applyNumberFormat="1" applyFont="1"/>
    <xf numFmtId="170" fontId="19" fillId="0" borderId="0" xfId="0" applyNumberFormat="1" applyFont="1"/>
    <xf numFmtId="0" fontId="19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5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49" fontId="1" fillId="0" borderId="12" xfId="0" applyNumberFormat="1" applyFont="1" applyBorder="1" applyAlignment="1">
      <alignment horizontal="right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/>
    <xf numFmtId="0" fontId="2" fillId="0" borderId="12" xfId="0" applyFont="1" applyBorder="1" applyAlignment="1">
      <alignment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 applyAlignment="1"/>
    <xf numFmtId="0" fontId="29" fillId="2" borderId="0" xfId="0" applyFont="1" applyFill="1" applyAlignment="1"/>
    <xf numFmtId="4" fontId="2" fillId="0" borderId="12" xfId="0" applyNumberFormat="1" applyFont="1" applyBorder="1"/>
    <xf numFmtId="0" fontId="30" fillId="2" borderId="0" xfId="0" applyFont="1" applyFill="1" applyAlignment="1"/>
    <xf numFmtId="0" fontId="31" fillId="2" borderId="0" xfId="0" applyFont="1" applyFill="1" applyAlignment="1"/>
    <xf numFmtId="0" fontId="2" fillId="0" borderId="0" xfId="0" applyFont="1" applyAlignment="1"/>
    <xf numFmtId="0" fontId="13" fillId="2" borderId="0" xfId="0" applyFont="1" applyFill="1" applyAlignment="1">
      <alignment wrapText="1"/>
    </xf>
    <xf numFmtId="49" fontId="7" fillId="0" borderId="24" xfId="0" applyNumberFormat="1" applyFont="1" applyBorder="1" applyAlignment="1">
      <alignment horizontal="right" vertical="top"/>
    </xf>
    <xf numFmtId="0" fontId="29" fillId="2" borderId="12" xfId="0" applyFont="1" applyFill="1" applyBorder="1" applyAlignment="1">
      <alignment wrapText="1"/>
    </xf>
    <xf numFmtId="171" fontId="2" fillId="0" borderId="12" xfId="0" applyNumberFormat="1" applyFont="1" applyBorder="1" applyAlignment="1">
      <alignment wrapText="1"/>
    </xf>
    <xf numFmtId="172" fontId="2" fillId="0" borderId="12" xfId="0" applyNumberFormat="1" applyFont="1" applyBorder="1" applyAlignment="1">
      <alignment wrapText="1"/>
    </xf>
    <xf numFmtId="0" fontId="29" fillId="2" borderId="0" xfId="0" applyFont="1" applyFill="1" applyAlignment="1">
      <alignment wrapText="1"/>
    </xf>
    <xf numFmtId="0" fontId="32" fillId="0" borderId="0" xfId="0" applyFont="1" applyAlignment="1"/>
    <xf numFmtId="166" fontId="5" fillId="0" borderId="13" xfId="0" applyNumberFormat="1" applyFont="1" applyBorder="1" applyAlignment="1">
      <alignment vertical="top" wrapText="1"/>
    </xf>
    <xf numFmtId="4" fontId="2" fillId="0" borderId="1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13" fillId="2" borderId="12" xfId="0" applyFont="1" applyFill="1" applyBorder="1" applyAlignment="1">
      <alignment wrapText="1"/>
    </xf>
    <xf numFmtId="4" fontId="1" fillId="0" borderId="12" xfId="0" applyNumberFormat="1" applyFont="1" applyBorder="1"/>
    <xf numFmtId="0" fontId="33" fillId="0" borderId="0" xfId="0" applyFont="1"/>
    <xf numFmtId="4" fontId="33" fillId="0" borderId="0" xfId="0" applyNumberFormat="1" applyFont="1"/>
    <xf numFmtId="0" fontId="10" fillId="0" borderId="7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15" xfId="0" applyFont="1" applyBorder="1"/>
    <xf numFmtId="0" fontId="11" fillId="0" borderId="10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10" fontId="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5" fillId="3" borderId="28" xfId="0" applyFont="1" applyFill="1" applyBorder="1" applyAlignment="1">
      <alignment horizontal="center" vertical="center"/>
    </xf>
    <xf numFmtId="0" fontId="11" fillId="0" borderId="29" xfId="0" applyFont="1" applyBorder="1"/>
    <xf numFmtId="0" fontId="11" fillId="0" borderId="30" xfId="0" applyFont="1" applyBorder="1"/>
    <xf numFmtId="164" fontId="5" fillId="3" borderId="28" xfId="0" applyNumberFormat="1" applyFont="1" applyFill="1" applyBorder="1" applyAlignment="1">
      <alignment horizontal="center" vertical="center" wrapText="1"/>
    </xf>
    <xf numFmtId="0" fontId="11" fillId="0" borderId="3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11" fillId="0" borderId="40" xfId="0" applyFont="1" applyBorder="1"/>
    <xf numFmtId="0" fontId="5" fillId="3" borderId="28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6" fontId="16" fillId="9" borderId="28" xfId="0" applyNumberFormat="1" applyFont="1" applyFill="1" applyBorder="1" applyAlignment="1">
      <alignment horizontal="left" vertical="top" wrapText="1"/>
    </xf>
    <xf numFmtId="166" fontId="5" fillId="9" borderId="120" xfId="0" applyNumberFormat="1" applyFont="1" applyFill="1" applyBorder="1" applyAlignment="1">
      <alignment horizontal="left" vertical="top"/>
    </xf>
    <xf numFmtId="0" fontId="11" fillId="0" borderId="121" xfId="0" applyFont="1" applyBorder="1"/>
    <xf numFmtId="0" fontId="11" fillId="0" borderId="122" xfId="0" applyFont="1" applyBorder="1"/>
    <xf numFmtId="166" fontId="5" fillId="9" borderId="28" xfId="0" applyNumberFormat="1" applyFont="1" applyFill="1" applyBorder="1" applyAlignment="1">
      <alignment horizontal="left" vertical="top"/>
    </xf>
    <xf numFmtId="166" fontId="7" fillId="0" borderId="0" xfId="0" applyNumberFormat="1" applyFont="1" applyAlignment="1">
      <alignment horizontal="center"/>
    </xf>
    <xf numFmtId="166" fontId="9" fillId="5" borderId="28" xfId="0" applyNumberFormat="1" applyFont="1" applyFill="1" applyBorder="1" applyAlignment="1">
      <alignment horizontal="left"/>
    </xf>
    <xf numFmtId="0" fontId="11" fillId="0" borderId="34" xfId="0" applyFont="1" applyBorder="1"/>
    <xf numFmtId="0" fontId="5" fillId="3" borderId="26" xfId="0" applyFont="1" applyFill="1" applyBorder="1" applyAlignment="1">
      <alignment horizontal="center" vertical="center"/>
    </xf>
    <xf numFmtId="0" fontId="11" fillId="0" borderId="32" xfId="0" applyFont="1" applyBorder="1"/>
    <xf numFmtId="0" fontId="11" fillId="0" borderId="35" xfId="0" applyFont="1" applyBorder="1"/>
    <xf numFmtId="0" fontId="5" fillId="3" borderId="27" xfId="0" applyFont="1" applyFill="1" applyBorder="1" applyAlignment="1">
      <alignment horizontal="center" vertical="center" wrapText="1"/>
    </xf>
    <xf numFmtId="0" fontId="11" fillId="0" borderId="33" xfId="0" applyFont="1" applyBorder="1"/>
    <xf numFmtId="0" fontId="11" fillId="0" borderId="36" xfId="0" applyFont="1" applyBorder="1"/>
    <xf numFmtId="3" fontId="5" fillId="3" borderId="2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1" fillId="0" borderId="84" xfId="0" applyFont="1" applyBorder="1"/>
    <xf numFmtId="0" fontId="1" fillId="6" borderId="13" xfId="0" applyFont="1" applyFill="1" applyBorder="1" applyAlignment="1">
      <alignment horizontal="center" vertical="center" wrapText="1"/>
    </xf>
    <xf numFmtId="0" fontId="11" fillId="0" borderId="60" xfId="0" applyFont="1" applyBorder="1"/>
    <xf numFmtId="4" fontId="1" fillId="6" borderId="1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workbookViewId="0"/>
  </sheetViews>
  <sheetFormatPr defaultColWidth="12.59765625" defaultRowHeight="15" customHeight="1"/>
  <cols>
    <col min="1" max="1" width="12.3984375" customWidth="1"/>
    <col min="2" max="16" width="12" customWidth="1"/>
    <col min="17" max="26" width="6.59765625" customWidth="1"/>
  </cols>
  <sheetData>
    <row r="1" spans="1:26" ht="14.4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5.6">
      <c r="D2" s="2"/>
      <c r="E2" s="2"/>
      <c r="F2" s="2"/>
      <c r="G2" s="2"/>
      <c r="H2" s="2"/>
      <c r="I2" s="2"/>
      <c r="J2" s="3"/>
      <c r="K2" s="3" t="s">
        <v>1</v>
      </c>
      <c r="L2" s="3"/>
      <c r="M2" s="4" t="s">
        <v>2</v>
      </c>
      <c r="N2" s="3"/>
      <c r="O2" s="2"/>
      <c r="P2" s="3"/>
    </row>
    <row r="3" spans="1:26" ht="15.6">
      <c r="A3" s="5"/>
      <c r="B3" s="5"/>
      <c r="C3" s="5"/>
      <c r="D3" s="6"/>
      <c r="E3" s="6"/>
      <c r="F3" s="6"/>
      <c r="G3" s="6"/>
      <c r="H3" s="6"/>
      <c r="I3" s="6"/>
      <c r="J3" s="7"/>
      <c r="K3" s="2" t="s">
        <v>3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5"/>
      <c r="B5" s="12"/>
      <c r="C5" s="5"/>
      <c r="D5" s="12" t="s">
        <v>4</v>
      </c>
      <c r="E5" s="5"/>
      <c r="F5" s="5" t="s">
        <v>5</v>
      </c>
      <c r="G5" s="5"/>
      <c r="H5" s="5"/>
      <c r="I5" s="5"/>
      <c r="J5" s="5"/>
      <c r="K5" s="5"/>
      <c r="L5" s="13"/>
      <c r="M5" s="13"/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6">
      <c r="A6" s="5"/>
      <c r="B6" s="12"/>
      <c r="C6" s="5"/>
      <c r="D6" s="12" t="s">
        <v>6</v>
      </c>
      <c r="F6" s="12" t="s">
        <v>7</v>
      </c>
      <c r="G6" s="12"/>
      <c r="H6" s="12"/>
      <c r="I6" s="12"/>
      <c r="J6" s="14"/>
      <c r="K6" s="5"/>
      <c r="L6" s="5"/>
      <c r="M6" s="5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6">
      <c r="A7" s="5"/>
      <c r="B7" s="5"/>
      <c r="C7" s="5"/>
      <c r="D7" s="12" t="s">
        <v>8</v>
      </c>
      <c r="E7" s="12"/>
      <c r="F7" s="12" t="s">
        <v>9</v>
      </c>
      <c r="G7" s="12"/>
      <c r="H7" s="12"/>
      <c r="I7" s="12"/>
      <c r="J7" s="14"/>
      <c r="K7" s="5"/>
      <c r="L7" s="15"/>
      <c r="M7" s="15"/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6">
      <c r="A8" s="5"/>
      <c r="B8" s="5"/>
      <c r="C8" s="5"/>
      <c r="D8" s="12" t="s">
        <v>10</v>
      </c>
      <c r="E8" s="12"/>
      <c r="F8" s="12" t="s">
        <v>11</v>
      </c>
      <c r="G8" s="12"/>
      <c r="H8" s="12"/>
      <c r="I8" s="12"/>
      <c r="J8" s="14"/>
      <c r="K8" s="5"/>
      <c r="L8" s="14"/>
      <c r="M8" s="14"/>
      <c r="N8" s="1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6">
      <c r="A9" s="5"/>
      <c r="B9" s="5"/>
      <c r="C9" s="5"/>
      <c r="D9" s="11"/>
      <c r="E9" s="11"/>
      <c r="F9" s="11"/>
      <c r="G9" s="11"/>
      <c r="H9" s="11"/>
      <c r="I9" s="11"/>
      <c r="J9" s="10"/>
      <c r="K9" s="11"/>
      <c r="L9" s="10"/>
      <c r="M9" s="11"/>
      <c r="N9" s="10"/>
      <c r="O9" s="8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6">
      <c r="A10" s="5"/>
      <c r="B10" s="5"/>
      <c r="C10" s="5"/>
      <c r="D10" s="11"/>
      <c r="E10" s="11"/>
      <c r="F10" s="11"/>
      <c r="G10" s="11"/>
      <c r="H10" s="11"/>
      <c r="I10" s="11"/>
      <c r="J10" s="10"/>
      <c r="K10" s="11"/>
      <c r="L10" s="10"/>
      <c r="M10" s="11"/>
      <c r="N10" s="10"/>
      <c r="O10" s="8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6">
      <c r="A11" s="5"/>
      <c r="B11" s="467" t="s">
        <v>12</v>
      </c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8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6">
      <c r="A12" s="5"/>
      <c r="B12" s="467" t="s">
        <v>13</v>
      </c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8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6">
      <c r="A13" s="5"/>
      <c r="B13" s="469" t="s">
        <v>14</v>
      </c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6">
      <c r="A14" s="5"/>
      <c r="B14" s="12"/>
      <c r="C14" s="14"/>
      <c r="D14" s="11"/>
      <c r="E14" s="11"/>
      <c r="F14" s="11"/>
      <c r="G14" s="11"/>
      <c r="H14" s="11"/>
      <c r="I14" s="11"/>
      <c r="J14" s="10"/>
      <c r="K14" s="11"/>
      <c r="L14" s="10"/>
      <c r="M14" s="11"/>
      <c r="N14" s="10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4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70"/>
      <c r="B16" s="473" t="s">
        <v>15</v>
      </c>
      <c r="C16" s="462"/>
      <c r="D16" s="475" t="s">
        <v>16</v>
      </c>
      <c r="E16" s="476"/>
      <c r="F16" s="476"/>
      <c r="G16" s="476"/>
      <c r="H16" s="476"/>
      <c r="I16" s="476"/>
      <c r="J16" s="477"/>
      <c r="K16" s="461" t="s">
        <v>17</v>
      </c>
      <c r="L16" s="462"/>
      <c r="M16" s="461" t="s">
        <v>18</v>
      </c>
      <c r="N16" s="462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51" customHeight="1">
      <c r="A17" s="471"/>
      <c r="B17" s="474"/>
      <c r="C17" s="464"/>
      <c r="D17" s="17" t="s">
        <v>19</v>
      </c>
      <c r="E17" s="18" t="s">
        <v>20</v>
      </c>
      <c r="F17" s="18" t="s">
        <v>21</v>
      </c>
      <c r="G17" s="18" t="s">
        <v>22</v>
      </c>
      <c r="H17" s="18" t="s">
        <v>23</v>
      </c>
      <c r="I17" s="465" t="s">
        <v>24</v>
      </c>
      <c r="J17" s="466"/>
      <c r="K17" s="463"/>
      <c r="L17" s="464"/>
      <c r="M17" s="463"/>
      <c r="N17" s="464"/>
    </row>
    <row r="18" spans="1:26" ht="47.25" customHeight="1">
      <c r="A18" s="472"/>
      <c r="B18" s="19" t="s">
        <v>25</v>
      </c>
      <c r="C18" s="20" t="s">
        <v>26</v>
      </c>
      <c r="D18" s="19" t="s">
        <v>26</v>
      </c>
      <c r="E18" s="21" t="s">
        <v>26</v>
      </c>
      <c r="F18" s="21" t="s">
        <v>26</v>
      </c>
      <c r="G18" s="21" t="s">
        <v>26</v>
      </c>
      <c r="H18" s="21" t="s">
        <v>26</v>
      </c>
      <c r="I18" s="21" t="s">
        <v>25</v>
      </c>
      <c r="J18" s="22" t="s">
        <v>27</v>
      </c>
      <c r="K18" s="19" t="s">
        <v>25</v>
      </c>
      <c r="L18" s="20" t="s">
        <v>26</v>
      </c>
      <c r="M18" s="23" t="s">
        <v>25</v>
      </c>
      <c r="N18" s="24" t="s">
        <v>26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" customHeight="1">
      <c r="A19" s="26" t="s">
        <v>28</v>
      </c>
      <c r="B19" s="27" t="s">
        <v>29</v>
      </c>
      <c r="C19" s="28" t="s">
        <v>30</v>
      </c>
      <c r="D19" s="29" t="s">
        <v>31</v>
      </c>
      <c r="E19" s="30" t="s">
        <v>32</v>
      </c>
      <c r="F19" s="30" t="s">
        <v>33</v>
      </c>
      <c r="G19" s="30" t="s">
        <v>34</v>
      </c>
      <c r="H19" s="30" t="s">
        <v>35</v>
      </c>
      <c r="I19" s="30" t="s">
        <v>36</v>
      </c>
      <c r="J19" s="28" t="s">
        <v>37</v>
      </c>
      <c r="K19" s="29" t="s">
        <v>38</v>
      </c>
      <c r="L19" s="28" t="s">
        <v>39</v>
      </c>
      <c r="M19" s="29" t="s">
        <v>40</v>
      </c>
      <c r="N19" s="28" t="s">
        <v>41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39.75" customHeight="1">
      <c r="A20" s="32" t="s">
        <v>42</v>
      </c>
      <c r="B20" s="33">
        <v>1</v>
      </c>
      <c r="C20" s="34">
        <v>1098599</v>
      </c>
      <c r="D20" s="35"/>
      <c r="E20" s="36">
        <v>882948</v>
      </c>
      <c r="F20" s="37"/>
      <c r="G20" s="37"/>
      <c r="H20" s="37"/>
      <c r="I20" s="38">
        <v>1</v>
      </c>
      <c r="J20" s="39">
        <f t="shared" ref="J20:J23" si="0">D20+E20+F20+G20+H20</f>
        <v>882948</v>
      </c>
      <c r="K20" s="40"/>
      <c r="L20" s="39"/>
      <c r="M20" s="41">
        <v>1</v>
      </c>
      <c r="N20" s="42">
        <f t="shared" ref="N20:N23" si="1">C20+J20+L20</f>
        <v>1981547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45" customHeight="1">
      <c r="A21" s="43" t="s">
        <v>43</v>
      </c>
      <c r="B21" s="33">
        <v>0.96</v>
      </c>
      <c r="C21" s="34">
        <v>1054730.1599999999</v>
      </c>
      <c r="D21" s="35"/>
      <c r="E21" s="44">
        <v>875511.47</v>
      </c>
      <c r="F21" s="37"/>
      <c r="G21" s="37"/>
      <c r="H21" s="37"/>
      <c r="I21" s="38">
        <v>0.99</v>
      </c>
      <c r="J21" s="39">
        <f t="shared" si="0"/>
        <v>875511.47</v>
      </c>
      <c r="K21" s="40"/>
      <c r="L21" s="39"/>
      <c r="M21" s="45">
        <v>0.97</v>
      </c>
      <c r="N21" s="42">
        <f t="shared" si="1"/>
        <v>1930241.63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8.75" customHeight="1">
      <c r="A22" s="43" t="s">
        <v>44</v>
      </c>
      <c r="B22" s="33">
        <v>0.81</v>
      </c>
      <c r="C22" s="34">
        <v>856908</v>
      </c>
      <c r="D22" s="35"/>
      <c r="E22" s="46">
        <v>875511.47</v>
      </c>
      <c r="F22" s="37"/>
      <c r="G22" s="37"/>
      <c r="H22" s="37"/>
      <c r="I22" s="38">
        <v>1</v>
      </c>
      <c r="J22" s="39">
        <f t="shared" si="0"/>
        <v>875511.47</v>
      </c>
      <c r="K22" s="40"/>
      <c r="L22" s="39"/>
      <c r="M22" s="45">
        <v>0.9</v>
      </c>
      <c r="N22" s="42">
        <f t="shared" si="1"/>
        <v>1732419.47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39.75" customHeight="1">
      <c r="A23" s="47" t="s">
        <v>45</v>
      </c>
      <c r="B23" s="33">
        <v>0.19</v>
      </c>
      <c r="C23" s="39">
        <f t="shared" ref="C23:H23" si="2">C21-C22</f>
        <v>197822.15999999992</v>
      </c>
      <c r="D23" s="35">
        <f t="shared" si="2"/>
        <v>0</v>
      </c>
      <c r="E23" s="37">
        <f t="shared" si="2"/>
        <v>0</v>
      </c>
      <c r="F23" s="37">
        <f t="shared" si="2"/>
        <v>0</v>
      </c>
      <c r="G23" s="37">
        <f t="shared" si="2"/>
        <v>0</v>
      </c>
      <c r="H23" s="37">
        <f t="shared" si="2"/>
        <v>0</v>
      </c>
      <c r="I23" s="48"/>
      <c r="J23" s="39">
        <f t="shared" si="0"/>
        <v>0</v>
      </c>
      <c r="K23" s="40"/>
      <c r="L23" s="39">
        <f>L21-L22</f>
        <v>0</v>
      </c>
      <c r="M23" s="45">
        <v>0.1</v>
      </c>
      <c r="N23" s="42">
        <f t="shared" si="1"/>
        <v>197822.15999999992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9"/>
      <c r="B26" s="49" t="s">
        <v>46</v>
      </c>
      <c r="C26" s="50"/>
      <c r="D26" s="50"/>
      <c r="E26" s="50"/>
      <c r="F26" s="49"/>
      <c r="G26" s="50"/>
      <c r="H26" s="50"/>
      <c r="I26" s="51"/>
      <c r="J26" s="50"/>
      <c r="K26" s="50"/>
      <c r="L26" s="50"/>
      <c r="M26" s="50"/>
      <c r="N26" s="50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>
      <c r="D27" s="52" t="s">
        <v>47</v>
      </c>
      <c r="F27" s="53"/>
      <c r="G27" s="52" t="s">
        <v>48</v>
      </c>
      <c r="I27" s="2"/>
      <c r="K27" s="53" t="s">
        <v>49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/>
    <row r="229" spans="4:16" ht="15.75" customHeight="1"/>
    <row r="230" spans="4:16" ht="15.75" customHeight="1"/>
    <row r="231" spans="4:16" ht="15.75" customHeight="1"/>
    <row r="232" spans="4:16" ht="15.75" customHeight="1"/>
    <row r="233" spans="4:16" ht="15.75" customHeight="1"/>
    <row r="234" spans="4:16" ht="15.75" customHeight="1"/>
    <row r="235" spans="4:16" ht="15.75" customHeight="1"/>
    <row r="236" spans="4:16" ht="15.75" customHeight="1"/>
    <row r="237" spans="4:16" ht="15.75" customHeight="1"/>
    <row r="238" spans="4:16" ht="15.75" customHeight="1"/>
    <row r="239" spans="4:16" ht="15.75" customHeight="1"/>
    <row r="240" spans="4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1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12.59765625" defaultRowHeight="15" customHeight="1" outlineLevelCol="1"/>
  <cols>
    <col min="1" max="1" width="10.3984375" customWidth="1"/>
    <col min="2" max="2" width="5.09765625" customWidth="1"/>
    <col min="3" max="3" width="27.5" customWidth="1"/>
    <col min="4" max="4" width="9.09765625" customWidth="1"/>
    <col min="5" max="5" width="9.3984375" customWidth="1"/>
    <col min="6" max="6" width="9.69921875" customWidth="1"/>
    <col min="7" max="7" width="14.3984375" customWidth="1"/>
    <col min="8" max="8" width="7.8984375" customWidth="1"/>
    <col min="9" max="9" width="10" customWidth="1"/>
    <col min="10" max="10" width="14.3984375" customWidth="1"/>
    <col min="11" max="11" width="8.19921875" customWidth="1" outlineLevel="1"/>
    <col min="12" max="12" width="9.69921875" customWidth="1" outlineLevel="1"/>
    <col min="13" max="13" width="14.3984375" customWidth="1" outlineLevel="1"/>
    <col min="14" max="14" width="8.19921875" customWidth="1" outlineLevel="1"/>
    <col min="15" max="15" width="9.69921875" customWidth="1" outlineLevel="1"/>
    <col min="16" max="16" width="14.3984375" customWidth="1" outlineLevel="1"/>
    <col min="17" max="17" width="8.19921875" customWidth="1" outlineLevel="1"/>
    <col min="18" max="18" width="9.69921875" customWidth="1" outlineLevel="1"/>
    <col min="19" max="19" width="14.3984375" customWidth="1" outlineLevel="1"/>
    <col min="20" max="20" width="8.19921875" customWidth="1" outlineLevel="1"/>
    <col min="21" max="21" width="9.69921875" customWidth="1" outlineLevel="1"/>
    <col min="22" max="22" width="0.3984375" customWidth="1" outlineLevel="1"/>
    <col min="23" max="23" width="8.19921875" customWidth="1" outlineLevel="1"/>
    <col min="24" max="24" width="9.69921875" customWidth="1" outlineLevel="1"/>
    <col min="25" max="25" width="14.3984375" customWidth="1" outlineLevel="1"/>
    <col min="26" max="26" width="8.19921875" customWidth="1" outlineLevel="1"/>
    <col min="27" max="27" width="9.69921875" customWidth="1" outlineLevel="1"/>
    <col min="28" max="28" width="14.3984375" customWidth="1" outlineLevel="1"/>
    <col min="29" max="29" width="14.3984375" customWidth="1"/>
    <col min="30" max="30" width="16" customWidth="1"/>
    <col min="31" max="31" width="14.3984375" customWidth="1"/>
    <col min="32" max="32" width="18.5" customWidth="1"/>
    <col min="33" max="33" width="18" customWidth="1"/>
    <col min="34" max="35" width="6.69921875" customWidth="1"/>
  </cols>
  <sheetData>
    <row r="1" spans="1:35" ht="15.6">
      <c r="A1" s="54" t="s">
        <v>50</v>
      </c>
      <c r="B1" s="54"/>
      <c r="C1" s="54"/>
      <c r="D1" s="54"/>
      <c r="E1" s="5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2"/>
      <c r="AD1" s="12"/>
      <c r="AE1" s="12"/>
      <c r="AF1" s="12"/>
      <c r="AG1" s="55"/>
    </row>
    <row r="2" spans="1:35" ht="15.6">
      <c r="A2" s="56" t="s">
        <v>4</v>
      </c>
      <c r="B2" s="54"/>
      <c r="C2" s="54" t="s">
        <v>5</v>
      </c>
      <c r="D2" s="54"/>
      <c r="E2" s="5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2"/>
      <c r="AD2" s="12"/>
      <c r="AE2" s="12"/>
      <c r="AF2" s="12"/>
      <c r="AG2" s="12"/>
      <c r="AH2" s="53"/>
      <c r="AI2" s="53"/>
    </row>
    <row r="3" spans="1:35" ht="14.4">
      <c r="A3" s="56" t="s">
        <v>51</v>
      </c>
      <c r="B3" s="57"/>
      <c r="C3" s="56" t="s">
        <v>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9"/>
      <c r="AD3" s="59"/>
      <c r="AE3" s="59"/>
      <c r="AF3" s="59"/>
      <c r="AG3" s="59"/>
      <c r="AH3" s="53"/>
      <c r="AI3" s="53"/>
    </row>
    <row r="4" spans="1:35" ht="15.75" customHeight="1">
      <c r="A4" s="12" t="s">
        <v>10</v>
      </c>
      <c r="B4" s="57"/>
      <c r="C4" s="56" t="s">
        <v>52</v>
      </c>
      <c r="D4" s="58"/>
      <c r="E4" s="58"/>
      <c r="F4" s="58"/>
      <c r="G4" s="58"/>
      <c r="H4" s="58"/>
      <c r="I4" s="58"/>
      <c r="J4" s="58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  <c r="AD4" s="61"/>
      <c r="AE4" s="61"/>
      <c r="AF4" s="61"/>
      <c r="AG4" s="61"/>
      <c r="AH4" s="53"/>
      <c r="AI4" s="53"/>
    </row>
    <row r="5" spans="1:35" ht="13.8">
      <c r="A5" s="12"/>
      <c r="B5" s="57"/>
      <c r="C5" s="62"/>
      <c r="D5" s="58"/>
      <c r="E5" s="58"/>
      <c r="F5" s="58"/>
      <c r="G5" s="58"/>
      <c r="H5" s="58"/>
      <c r="I5" s="58"/>
      <c r="J5" s="58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64"/>
      <c r="AE5" s="64"/>
      <c r="AF5" s="64"/>
      <c r="AG5" s="64"/>
    </row>
    <row r="6" spans="1:35" ht="26.25" customHeight="1">
      <c r="A6" s="483" t="s">
        <v>53</v>
      </c>
      <c r="B6" s="495" t="s">
        <v>54</v>
      </c>
      <c r="C6" s="498" t="s">
        <v>55</v>
      </c>
      <c r="D6" s="501" t="s">
        <v>56</v>
      </c>
      <c r="E6" s="478" t="s">
        <v>57</v>
      </c>
      <c r="F6" s="479"/>
      <c r="G6" s="479"/>
      <c r="H6" s="479"/>
      <c r="I6" s="479"/>
      <c r="J6" s="480"/>
      <c r="K6" s="478" t="s">
        <v>58</v>
      </c>
      <c r="L6" s="479"/>
      <c r="M6" s="479"/>
      <c r="N6" s="479"/>
      <c r="O6" s="479"/>
      <c r="P6" s="480"/>
      <c r="Q6" s="478" t="s">
        <v>58</v>
      </c>
      <c r="R6" s="479"/>
      <c r="S6" s="479"/>
      <c r="T6" s="479"/>
      <c r="U6" s="479"/>
      <c r="V6" s="480"/>
      <c r="W6" s="478" t="s">
        <v>58</v>
      </c>
      <c r="X6" s="479"/>
      <c r="Y6" s="479"/>
      <c r="Z6" s="479"/>
      <c r="AA6" s="479"/>
      <c r="AB6" s="480"/>
      <c r="AC6" s="481" t="s">
        <v>59</v>
      </c>
      <c r="AD6" s="479"/>
      <c r="AE6" s="479"/>
      <c r="AF6" s="482"/>
      <c r="AG6" s="483" t="s">
        <v>60</v>
      </c>
    </row>
    <row r="7" spans="1:35" ht="71.25" customHeight="1">
      <c r="A7" s="471"/>
      <c r="B7" s="496"/>
      <c r="C7" s="499"/>
      <c r="D7" s="499"/>
      <c r="E7" s="485" t="s">
        <v>61</v>
      </c>
      <c r="F7" s="479"/>
      <c r="G7" s="480"/>
      <c r="H7" s="485" t="s">
        <v>62</v>
      </c>
      <c r="I7" s="479"/>
      <c r="J7" s="480"/>
      <c r="K7" s="485" t="s">
        <v>61</v>
      </c>
      <c r="L7" s="479"/>
      <c r="M7" s="480"/>
      <c r="N7" s="485" t="s">
        <v>62</v>
      </c>
      <c r="O7" s="479"/>
      <c r="P7" s="480"/>
      <c r="Q7" s="485" t="s">
        <v>61</v>
      </c>
      <c r="R7" s="479"/>
      <c r="S7" s="480"/>
      <c r="T7" s="485" t="s">
        <v>62</v>
      </c>
      <c r="U7" s="479"/>
      <c r="V7" s="480"/>
      <c r="W7" s="485" t="s">
        <v>61</v>
      </c>
      <c r="X7" s="479"/>
      <c r="Y7" s="480"/>
      <c r="Z7" s="485" t="s">
        <v>62</v>
      </c>
      <c r="AA7" s="479"/>
      <c r="AB7" s="480"/>
      <c r="AC7" s="486" t="s">
        <v>63</v>
      </c>
      <c r="AD7" s="486" t="s">
        <v>64</v>
      </c>
      <c r="AE7" s="481" t="s">
        <v>65</v>
      </c>
      <c r="AF7" s="482"/>
      <c r="AG7" s="471"/>
    </row>
    <row r="8" spans="1:35" ht="41.25" customHeight="1">
      <c r="A8" s="494"/>
      <c r="B8" s="497"/>
      <c r="C8" s="500"/>
      <c r="D8" s="500"/>
      <c r="E8" s="65" t="s">
        <v>66</v>
      </c>
      <c r="F8" s="66" t="s">
        <v>67</v>
      </c>
      <c r="G8" s="67" t="s">
        <v>68</v>
      </c>
      <c r="H8" s="65" t="s">
        <v>66</v>
      </c>
      <c r="I8" s="66" t="s">
        <v>67</v>
      </c>
      <c r="J8" s="67" t="s">
        <v>69</v>
      </c>
      <c r="K8" s="65" t="s">
        <v>66</v>
      </c>
      <c r="L8" s="66" t="s">
        <v>70</v>
      </c>
      <c r="M8" s="67" t="s">
        <v>71</v>
      </c>
      <c r="N8" s="65" t="s">
        <v>66</v>
      </c>
      <c r="O8" s="66" t="s">
        <v>70</v>
      </c>
      <c r="P8" s="67" t="s">
        <v>72</v>
      </c>
      <c r="Q8" s="65" t="s">
        <v>66</v>
      </c>
      <c r="R8" s="66" t="s">
        <v>70</v>
      </c>
      <c r="S8" s="67" t="s">
        <v>73</v>
      </c>
      <c r="T8" s="65" t="s">
        <v>66</v>
      </c>
      <c r="U8" s="66" t="s">
        <v>70</v>
      </c>
      <c r="V8" s="67" t="s">
        <v>74</v>
      </c>
      <c r="W8" s="65" t="s">
        <v>66</v>
      </c>
      <c r="X8" s="66" t="s">
        <v>70</v>
      </c>
      <c r="Y8" s="67" t="s">
        <v>75</v>
      </c>
      <c r="Z8" s="65" t="s">
        <v>66</v>
      </c>
      <c r="AA8" s="66" t="s">
        <v>70</v>
      </c>
      <c r="AB8" s="67" t="s">
        <v>76</v>
      </c>
      <c r="AC8" s="484"/>
      <c r="AD8" s="484"/>
      <c r="AE8" s="68" t="s">
        <v>77</v>
      </c>
      <c r="AF8" s="69" t="s">
        <v>25</v>
      </c>
      <c r="AG8" s="484"/>
    </row>
    <row r="9" spans="1:35" ht="13.8">
      <c r="A9" s="70" t="s">
        <v>78</v>
      </c>
      <c r="B9" s="71">
        <v>1</v>
      </c>
      <c r="C9" s="72">
        <v>2</v>
      </c>
      <c r="D9" s="73">
        <v>3</v>
      </c>
      <c r="E9" s="74">
        <v>4</v>
      </c>
      <c r="F9" s="74">
        <v>5</v>
      </c>
      <c r="G9" s="74">
        <v>6</v>
      </c>
      <c r="H9" s="74">
        <v>7</v>
      </c>
      <c r="I9" s="74">
        <v>8</v>
      </c>
      <c r="J9" s="74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5">
        <v>16</v>
      </c>
      <c r="R9" s="75">
        <v>17</v>
      </c>
      <c r="S9" s="75">
        <v>18</v>
      </c>
      <c r="T9" s="75">
        <v>19</v>
      </c>
      <c r="U9" s="75">
        <v>20</v>
      </c>
      <c r="V9" s="75">
        <v>21</v>
      </c>
      <c r="W9" s="75">
        <v>22</v>
      </c>
      <c r="X9" s="75">
        <v>23</v>
      </c>
      <c r="Y9" s="75">
        <v>24</v>
      </c>
      <c r="Z9" s="75">
        <v>25</v>
      </c>
      <c r="AA9" s="75">
        <v>26</v>
      </c>
      <c r="AB9" s="75">
        <v>27</v>
      </c>
      <c r="AC9" s="76">
        <v>28</v>
      </c>
      <c r="AD9" s="76">
        <v>29</v>
      </c>
      <c r="AE9" s="76">
        <v>30</v>
      </c>
      <c r="AF9" s="77">
        <v>31</v>
      </c>
      <c r="AG9" s="75">
        <v>32</v>
      </c>
    </row>
    <row r="10" spans="1:35" ht="66">
      <c r="A10" s="78"/>
      <c r="B10" s="79"/>
      <c r="C10" s="77" t="s">
        <v>79</v>
      </c>
      <c r="D10" s="80"/>
      <c r="E10" s="73" t="s">
        <v>80</v>
      </c>
      <c r="F10" s="80" t="s">
        <v>81</v>
      </c>
      <c r="G10" s="81" t="s">
        <v>82</v>
      </c>
      <c r="H10" s="80" t="s">
        <v>83</v>
      </c>
      <c r="I10" s="80" t="s">
        <v>84</v>
      </c>
      <c r="J10" s="80" t="s">
        <v>85</v>
      </c>
      <c r="K10" s="72" t="s">
        <v>86</v>
      </c>
      <c r="L10" s="77" t="s">
        <v>87</v>
      </c>
      <c r="M10" s="76" t="s">
        <v>88</v>
      </c>
      <c r="N10" s="72" t="s">
        <v>89</v>
      </c>
      <c r="O10" s="77" t="s">
        <v>90</v>
      </c>
      <c r="P10" s="76" t="s">
        <v>91</v>
      </c>
      <c r="Q10" s="72" t="s">
        <v>92</v>
      </c>
      <c r="R10" s="77" t="s">
        <v>93</v>
      </c>
      <c r="S10" s="76" t="s">
        <v>94</v>
      </c>
      <c r="T10" s="72" t="s">
        <v>95</v>
      </c>
      <c r="U10" s="77" t="s">
        <v>96</v>
      </c>
      <c r="V10" s="76" t="s">
        <v>97</v>
      </c>
      <c r="W10" s="72" t="s">
        <v>98</v>
      </c>
      <c r="X10" s="77" t="s">
        <v>99</v>
      </c>
      <c r="Y10" s="76" t="s">
        <v>100</v>
      </c>
      <c r="Z10" s="72" t="s">
        <v>101</v>
      </c>
      <c r="AA10" s="77" t="s">
        <v>102</v>
      </c>
      <c r="AB10" s="76" t="s">
        <v>103</v>
      </c>
      <c r="AC10" s="77" t="s">
        <v>104</v>
      </c>
      <c r="AD10" s="77" t="s">
        <v>105</v>
      </c>
      <c r="AE10" s="77" t="s">
        <v>106</v>
      </c>
      <c r="AF10" s="77" t="s">
        <v>107</v>
      </c>
      <c r="AG10" s="75"/>
    </row>
    <row r="11" spans="1:35" ht="19.5" customHeight="1">
      <c r="A11" s="82"/>
      <c r="B11" s="83"/>
      <c r="C11" s="84" t="s">
        <v>108</v>
      </c>
      <c r="D11" s="85"/>
      <c r="E11" s="86"/>
      <c r="F11" s="85"/>
      <c r="G11" s="87"/>
      <c r="H11" s="85"/>
      <c r="I11" s="85"/>
      <c r="J11" s="85"/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88"/>
      <c r="AD11" s="89"/>
      <c r="AE11" s="89"/>
      <c r="AF11" s="89"/>
      <c r="AG11" s="90"/>
      <c r="AH11" s="91"/>
      <c r="AI11" s="91"/>
    </row>
    <row r="12" spans="1:35" ht="22.5" customHeight="1">
      <c r="A12" s="92" t="s">
        <v>109</v>
      </c>
      <c r="B12" s="93">
        <v>1</v>
      </c>
      <c r="C12" s="94" t="s">
        <v>110</v>
      </c>
      <c r="D12" s="95"/>
      <c r="E12" s="96"/>
      <c r="F12" s="97"/>
      <c r="G12" s="97"/>
      <c r="H12" s="98"/>
      <c r="I12" s="99"/>
      <c r="J12" s="100"/>
      <c r="K12" s="97"/>
      <c r="L12" s="97"/>
      <c r="M12" s="101"/>
      <c r="N12" s="96"/>
      <c r="O12" s="97"/>
      <c r="P12" s="101"/>
      <c r="Q12" s="97"/>
      <c r="R12" s="97"/>
      <c r="S12" s="101"/>
      <c r="T12" s="96"/>
      <c r="U12" s="97"/>
      <c r="V12" s="101"/>
      <c r="W12" s="97"/>
      <c r="X12" s="97"/>
      <c r="Y12" s="101"/>
      <c r="Z12" s="96"/>
      <c r="AA12" s="97"/>
      <c r="AB12" s="97"/>
      <c r="AC12" s="102"/>
      <c r="AD12" s="103"/>
      <c r="AE12" s="103"/>
      <c r="AF12" s="104"/>
      <c r="AG12" s="105"/>
      <c r="AH12" s="106"/>
      <c r="AI12" s="106"/>
    </row>
    <row r="13" spans="1:35" ht="30" customHeight="1">
      <c r="A13" s="107" t="s">
        <v>111</v>
      </c>
      <c r="B13" s="108" t="s">
        <v>112</v>
      </c>
      <c r="C13" s="109" t="s">
        <v>113</v>
      </c>
      <c r="D13" s="110"/>
      <c r="E13" s="111"/>
      <c r="F13" s="112"/>
      <c r="G13" s="113">
        <f>SUM(G14)</f>
        <v>30000</v>
      </c>
      <c r="H13" s="111"/>
      <c r="I13" s="112"/>
      <c r="J13" s="113">
        <f>SUM(J14)</f>
        <v>30000</v>
      </c>
      <c r="K13" s="111"/>
      <c r="L13" s="112"/>
      <c r="M13" s="113">
        <f>SUM(M14)</f>
        <v>0</v>
      </c>
      <c r="N13" s="111"/>
      <c r="O13" s="112"/>
      <c r="P13" s="113">
        <f>SUM(P14)</f>
        <v>0</v>
      </c>
      <c r="Q13" s="111"/>
      <c r="R13" s="112"/>
      <c r="S13" s="113">
        <f>SUM(S14)</f>
        <v>0</v>
      </c>
      <c r="T13" s="111"/>
      <c r="U13" s="112"/>
      <c r="V13" s="113">
        <f>SUM(V14)</f>
        <v>0</v>
      </c>
      <c r="W13" s="111"/>
      <c r="X13" s="112"/>
      <c r="Y13" s="113">
        <f>SUM(Y14)</f>
        <v>0</v>
      </c>
      <c r="Z13" s="111"/>
      <c r="AA13" s="112"/>
      <c r="AB13" s="113">
        <f>SUM(AB14)</f>
        <v>0</v>
      </c>
      <c r="AC13" s="114">
        <f t="shared" ref="AC13:AC24" si="0">G13+M13+S13+Y13</f>
        <v>30000</v>
      </c>
      <c r="AD13" s="115">
        <f t="shared" ref="AD13:AD24" si="1">J13+P13+V13+AB13</f>
        <v>30000</v>
      </c>
      <c r="AE13" s="116">
        <f t="shared" ref="AE13:AE25" si="2">AC13-AD13</f>
        <v>0</v>
      </c>
      <c r="AF13" s="117">
        <f t="shared" ref="AF13:AF25" si="3">AE13/AC13</f>
        <v>0</v>
      </c>
      <c r="AG13" s="118"/>
      <c r="AH13" s="119"/>
      <c r="AI13" s="119"/>
    </row>
    <row r="14" spans="1:35" ht="30" customHeight="1">
      <c r="A14" s="120" t="s">
        <v>114</v>
      </c>
      <c r="B14" s="121" t="s">
        <v>115</v>
      </c>
      <c r="C14" s="122" t="s">
        <v>116</v>
      </c>
      <c r="D14" s="123" t="s">
        <v>117</v>
      </c>
      <c r="E14" s="124">
        <v>5</v>
      </c>
      <c r="F14" s="125">
        <v>6000</v>
      </c>
      <c r="G14" s="126">
        <f>E14*F14</f>
        <v>30000</v>
      </c>
      <c r="H14" s="124">
        <v>5</v>
      </c>
      <c r="I14" s="125">
        <v>6000</v>
      </c>
      <c r="J14" s="126">
        <f>H14*I14</f>
        <v>30000</v>
      </c>
      <c r="K14" s="127"/>
      <c r="L14" s="128"/>
      <c r="M14" s="126">
        <f>K14*L14</f>
        <v>0</v>
      </c>
      <c r="N14" s="127"/>
      <c r="O14" s="128"/>
      <c r="P14" s="126">
        <f>N14*O14</f>
        <v>0</v>
      </c>
      <c r="Q14" s="127"/>
      <c r="R14" s="128"/>
      <c r="S14" s="126">
        <f>Q14*R14</f>
        <v>0</v>
      </c>
      <c r="T14" s="127"/>
      <c r="U14" s="128"/>
      <c r="V14" s="126">
        <f>T14*U14</f>
        <v>0</v>
      </c>
      <c r="W14" s="127"/>
      <c r="X14" s="128"/>
      <c r="Y14" s="126">
        <f>W14*X14</f>
        <v>0</v>
      </c>
      <c r="Z14" s="127"/>
      <c r="AA14" s="128"/>
      <c r="AB14" s="126">
        <f>Z14*AA14</f>
        <v>0</v>
      </c>
      <c r="AC14" s="129">
        <f t="shared" si="0"/>
        <v>30000</v>
      </c>
      <c r="AD14" s="130">
        <f t="shared" si="1"/>
        <v>30000</v>
      </c>
      <c r="AE14" s="131">
        <f t="shared" si="2"/>
        <v>0</v>
      </c>
      <c r="AF14" s="132">
        <f t="shared" si="3"/>
        <v>0</v>
      </c>
      <c r="AG14" s="133"/>
      <c r="AH14" s="106"/>
      <c r="AI14" s="106"/>
    </row>
    <row r="15" spans="1:35" ht="30" customHeight="1">
      <c r="A15" s="107" t="s">
        <v>111</v>
      </c>
      <c r="B15" s="108" t="s">
        <v>118</v>
      </c>
      <c r="C15" s="109" t="s">
        <v>119</v>
      </c>
      <c r="D15" s="110"/>
      <c r="E15" s="111"/>
      <c r="F15" s="112"/>
      <c r="G15" s="113">
        <f>SUM(G16:G22)</f>
        <v>155000</v>
      </c>
      <c r="H15" s="111"/>
      <c r="I15" s="112"/>
      <c r="J15" s="113">
        <f>SUM(J16:J22)</f>
        <v>155000</v>
      </c>
      <c r="K15" s="111"/>
      <c r="L15" s="112"/>
      <c r="M15" s="113">
        <f>SUM(M16:M22)</f>
        <v>0</v>
      </c>
      <c r="N15" s="111"/>
      <c r="O15" s="112"/>
      <c r="P15" s="134">
        <v>0</v>
      </c>
      <c r="Q15" s="111"/>
      <c r="R15" s="112"/>
      <c r="S15" s="113">
        <f>SUM(S16:S22)</f>
        <v>0</v>
      </c>
      <c r="T15" s="111"/>
      <c r="U15" s="112"/>
      <c r="V15" s="134">
        <v>0</v>
      </c>
      <c r="W15" s="111"/>
      <c r="X15" s="112"/>
      <c r="Y15" s="113">
        <f>SUM(Y16:Y22)</f>
        <v>0</v>
      </c>
      <c r="Z15" s="111"/>
      <c r="AA15" s="112"/>
      <c r="AB15" s="134">
        <v>0</v>
      </c>
      <c r="AC15" s="114">
        <f t="shared" si="0"/>
        <v>155000</v>
      </c>
      <c r="AD15" s="115">
        <f t="shared" si="1"/>
        <v>155000</v>
      </c>
      <c r="AE15" s="116">
        <f t="shared" si="2"/>
        <v>0</v>
      </c>
      <c r="AF15" s="117">
        <f t="shared" si="3"/>
        <v>0</v>
      </c>
      <c r="AG15" s="118"/>
      <c r="AH15" s="119"/>
      <c r="AI15" s="119"/>
    </row>
    <row r="16" spans="1:35" ht="30" customHeight="1">
      <c r="A16" s="120" t="s">
        <v>114</v>
      </c>
      <c r="B16" s="121" t="s">
        <v>115</v>
      </c>
      <c r="C16" s="122" t="s">
        <v>120</v>
      </c>
      <c r="D16" s="123" t="s">
        <v>117</v>
      </c>
      <c r="E16" s="124">
        <v>5</v>
      </c>
      <c r="F16" s="125">
        <v>5000</v>
      </c>
      <c r="G16" s="126">
        <f t="shared" ref="G16:G22" si="4">E16*F16</f>
        <v>25000</v>
      </c>
      <c r="H16" s="124">
        <v>5</v>
      </c>
      <c r="I16" s="125">
        <v>5000</v>
      </c>
      <c r="J16" s="126">
        <f>H16*I16</f>
        <v>25000</v>
      </c>
      <c r="K16" s="127"/>
      <c r="L16" s="128"/>
      <c r="M16" s="126">
        <f t="shared" ref="M16:M17" si="5">K16*L16</f>
        <v>0</v>
      </c>
      <c r="N16" s="127"/>
      <c r="O16" s="128"/>
      <c r="P16" s="135">
        <v>0</v>
      </c>
      <c r="Q16" s="127"/>
      <c r="R16" s="128"/>
      <c r="S16" s="126">
        <f t="shared" ref="S16:S17" si="6">Q16*R16</f>
        <v>0</v>
      </c>
      <c r="T16" s="127"/>
      <c r="U16" s="128"/>
      <c r="V16" s="135">
        <v>0</v>
      </c>
      <c r="W16" s="127"/>
      <c r="X16" s="128"/>
      <c r="Y16" s="126">
        <f t="shared" ref="Y16:Y17" si="7">W16*X16</f>
        <v>0</v>
      </c>
      <c r="Z16" s="127"/>
      <c r="AA16" s="128"/>
      <c r="AB16" s="135">
        <v>0</v>
      </c>
      <c r="AC16" s="129">
        <f t="shared" si="0"/>
        <v>25000</v>
      </c>
      <c r="AD16" s="130">
        <f t="shared" si="1"/>
        <v>25000</v>
      </c>
      <c r="AE16" s="131">
        <f t="shared" si="2"/>
        <v>0</v>
      </c>
      <c r="AF16" s="132">
        <f t="shared" si="3"/>
        <v>0</v>
      </c>
      <c r="AG16" s="133"/>
      <c r="AH16" s="106"/>
      <c r="AI16" s="106"/>
    </row>
    <row r="17" spans="1:35" ht="30" customHeight="1">
      <c r="A17" s="120" t="s">
        <v>114</v>
      </c>
      <c r="B17" s="121" t="s">
        <v>121</v>
      </c>
      <c r="C17" s="122" t="s">
        <v>122</v>
      </c>
      <c r="D17" s="123" t="s">
        <v>117</v>
      </c>
      <c r="E17" s="124">
        <v>5</v>
      </c>
      <c r="F17" s="125">
        <v>5000</v>
      </c>
      <c r="G17" s="126">
        <f t="shared" si="4"/>
        <v>25000</v>
      </c>
      <c r="H17" s="124">
        <v>5</v>
      </c>
      <c r="I17" s="125">
        <v>5000</v>
      </c>
      <c r="J17" s="136">
        <v>25000</v>
      </c>
      <c r="K17" s="127"/>
      <c r="L17" s="128"/>
      <c r="M17" s="126">
        <f t="shared" si="5"/>
        <v>0</v>
      </c>
      <c r="N17" s="127"/>
      <c r="O17" s="128"/>
      <c r="P17" s="135">
        <v>0</v>
      </c>
      <c r="Q17" s="127"/>
      <c r="R17" s="128"/>
      <c r="S17" s="126">
        <f t="shared" si="6"/>
        <v>0</v>
      </c>
      <c r="T17" s="127"/>
      <c r="U17" s="128"/>
      <c r="V17" s="135">
        <v>0</v>
      </c>
      <c r="W17" s="127"/>
      <c r="X17" s="128"/>
      <c r="Y17" s="126">
        <f t="shared" si="7"/>
        <v>0</v>
      </c>
      <c r="Z17" s="127"/>
      <c r="AA17" s="128"/>
      <c r="AB17" s="135">
        <v>0</v>
      </c>
      <c r="AC17" s="129">
        <f t="shared" si="0"/>
        <v>25000</v>
      </c>
      <c r="AD17" s="130">
        <f t="shared" si="1"/>
        <v>25000</v>
      </c>
      <c r="AE17" s="131">
        <f t="shared" si="2"/>
        <v>0</v>
      </c>
      <c r="AF17" s="132">
        <f t="shared" si="3"/>
        <v>0</v>
      </c>
      <c r="AG17" s="133"/>
      <c r="AH17" s="106"/>
      <c r="AI17" s="106"/>
    </row>
    <row r="18" spans="1:35" ht="30" customHeight="1">
      <c r="A18" s="120" t="s">
        <v>114</v>
      </c>
      <c r="B18" s="137" t="s">
        <v>123</v>
      </c>
      <c r="C18" s="138" t="s">
        <v>124</v>
      </c>
      <c r="D18" s="139" t="s">
        <v>117</v>
      </c>
      <c r="E18" s="140">
        <v>5</v>
      </c>
      <c r="F18" s="141">
        <v>5000</v>
      </c>
      <c r="G18" s="126">
        <f t="shared" si="4"/>
        <v>25000</v>
      </c>
      <c r="H18" s="124">
        <v>5</v>
      </c>
      <c r="I18" s="141">
        <v>5000</v>
      </c>
      <c r="J18" s="126">
        <f t="shared" ref="J18:J22" si="8">H18*I18</f>
        <v>25000</v>
      </c>
      <c r="K18" s="142"/>
      <c r="L18" s="143"/>
      <c r="M18" s="144"/>
      <c r="N18" s="142"/>
      <c r="O18" s="143"/>
      <c r="P18" s="145"/>
      <c r="Q18" s="142"/>
      <c r="R18" s="143"/>
      <c r="S18" s="144"/>
      <c r="T18" s="142"/>
      <c r="U18" s="143"/>
      <c r="V18" s="145"/>
      <c r="W18" s="142"/>
      <c r="X18" s="143"/>
      <c r="Y18" s="144"/>
      <c r="Z18" s="142"/>
      <c r="AA18" s="143"/>
      <c r="AB18" s="145"/>
      <c r="AC18" s="129">
        <f t="shared" si="0"/>
        <v>25000</v>
      </c>
      <c r="AD18" s="130">
        <f t="shared" si="1"/>
        <v>25000</v>
      </c>
      <c r="AE18" s="131">
        <f t="shared" si="2"/>
        <v>0</v>
      </c>
      <c r="AF18" s="132">
        <f t="shared" si="3"/>
        <v>0</v>
      </c>
      <c r="AG18" s="133"/>
      <c r="AH18" s="106"/>
      <c r="AI18" s="106"/>
    </row>
    <row r="19" spans="1:35" ht="30" customHeight="1">
      <c r="A19" s="120" t="s">
        <v>114</v>
      </c>
      <c r="B19" s="137" t="s">
        <v>125</v>
      </c>
      <c r="C19" s="138" t="s">
        <v>126</v>
      </c>
      <c r="D19" s="139" t="s">
        <v>117</v>
      </c>
      <c r="E19" s="140">
        <v>5</v>
      </c>
      <c r="F19" s="141">
        <v>5000</v>
      </c>
      <c r="G19" s="126">
        <f t="shared" si="4"/>
        <v>25000</v>
      </c>
      <c r="H19" s="140">
        <v>5</v>
      </c>
      <c r="I19" s="141">
        <v>5000</v>
      </c>
      <c r="J19" s="126">
        <f t="shared" si="8"/>
        <v>25000</v>
      </c>
      <c r="K19" s="142"/>
      <c r="L19" s="143"/>
      <c r="M19" s="144"/>
      <c r="N19" s="142"/>
      <c r="O19" s="143"/>
      <c r="P19" s="145"/>
      <c r="Q19" s="142"/>
      <c r="R19" s="143"/>
      <c r="S19" s="144"/>
      <c r="T19" s="142"/>
      <c r="U19" s="143"/>
      <c r="V19" s="145"/>
      <c r="W19" s="142"/>
      <c r="X19" s="143"/>
      <c r="Y19" s="144"/>
      <c r="Z19" s="142"/>
      <c r="AA19" s="143"/>
      <c r="AB19" s="145"/>
      <c r="AC19" s="129">
        <f t="shared" si="0"/>
        <v>25000</v>
      </c>
      <c r="AD19" s="130">
        <f t="shared" si="1"/>
        <v>25000</v>
      </c>
      <c r="AE19" s="131">
        <f t="shared" si="2"/>
        <v>0</v>
      </c>
      <c r="AF19" s="132">
        <f t="shared" si="3"/>
        <v>0</v>
      </c>
      <c r="AG19" s="133"/>
      <c r="AH19" s="106"/>
      <c r="AI19" s="106"/>
    </row>
    <row r="20" spans="1:35" ht="30" customHeight="1">
      <c r="A20" s="120" t="s">
        <v>114</v>
      </c>
      <c r="B20" s="137" t="s">
        <v>127</v>
      </c>
      <c r="C20" s="138" t="s">
        <v>128</v>
      </c>
      <c r="D20" s="139" t="s">
        <v>117</v>
      </c>
      <c r="E20" s="140">
        <v>5</v>
      </c>
      <c r="F20" s="141">
        <v>5000</v>
      </c>
      <c r="G20" s="126">
        <f t="shared" si="4"/>
        <v>25000</v>
      </c>
      <c r="H20" s="140">
        <v>5</v>
      </c>
      <c r="I20" s="141">
        <v>5000</v>
      </c>
      <c r="J20" s="126">
        <f t="shared" si="8"/>
        <v>25000</v>
      </c>
      <c r="K20" s="142"/>
      <c r="L20" s="143"/>
      <c r="M20" s="144"/>
      <c r="N20" s="142"/>
      <c r="O20" s="143"/>
      <c r="P20" s="145"/>
      <c r="Q20" s="142"/>
      <c r="R20" s="143"/>
      <c r="S20" s="144"/>
      <c r="T20" s="142"/>
      <c r="U20" s="143"/>
      <c r="V20" s="145"/>
      <c r="W20" s="142"/>
      <c r="X20" s="143"/>
      <c r="Y20" s="144"/>
      <c r="Z20" s="142"/>
      <c r="AA20" s="143"/>
      <c r="AB20" s="145"/>
      <c r="AC20" s="129">
        <f t="shared" si="0"/>
        <v>25000</v>
      </c>
      <c r="AD20" s="130">
        <f t="shared" si="1"/>
        <v>25000</v>
      </c>
      <c r="AE20" s="131">
        <f t="shared" si="2"/>
        <v>0</v>
      </c>
      <c r="AF20" s="132">
        <f t="shared" si="3"/>
        <v>0</v>
      </c>
      <c r="AG20" s="133"/>
      <c r="AH20" s="106"/>
      <c r="AI20" s="106"/>
    </row>
    <row r="21" spans="1:35" ht="30" customHeight="1">
      <c r="A21" s="120" t="s">
        <v>114</v>
      </c>
      <c r="B21" s="137" t="s">
        <v>129</v>
      </c>
      <c r="C21" s="138" t="s">
        <v>130</v>
      </c>
      <c r="D21" s="139" t="s">
        <v>117</v>
      </c>
      <c r="E21" s="140">
        <v>5</v>
      </c>
      <c r="F21" s="141">
        <v>5000</v>
      </c>
      <c r="G21" s="126">
        <f t="shared" si="4"/>
        <v>25000</v>
      </c>
      <c r="H21" s="140">
        <v>5</v>
      </c>
      <c r="I21" s="141">
        <v>5000</v>
      </c>
      <c r="J21" s="126">
        <f t="shared" si="8"/>
        <v>25000</v>
      </c>
      <c r="K21" s="142"/>
      <c r="L21" s="143"/>
      <c r="M21" s="144"/>
      <c r="N21" s="142"/>
      <c r="O21" s="143"/>
      <c r="P21" s="145"/>
      <c r="Q21" s="142"/>
      <c r="R21" s="143"/>
      <c r="S21" s="144"/>
      <c r="T21" s="142"/>
      <c r="U21" s="143"/>
      <c r="V21" s="145"/>
      <c r="W21" s="142"/>
      <c r="X21" s="143"/>
      <c r="Y21" s="144"/>
      <c r="Z21" s="142"/>
      <c r="AA21" s="143"/>
      <c r="AB21" s="145"/>
      <c r="AC21" s="129">
        <f t="shared" si="0"/>
        <v>25000</v>
      </c>
      <c r="AD21" s="130">
        <f t="shared" si="1"/>
        <v>25000</v>
      </c>
      <c r="AE21" s="131">
        <f t="shared" si="2"/>
        <v>0</v>
      </c>
      <c r="AF21" s="132">
        <f t="shared" si="3"/>
        <v>0</v>
      </c>
      <c r="AG21" s="133"/>
      <c r="AH21" s="106"/>
      <c r="AI21" s="106"/>
    </row>
    <row r="22" spans="1:35" ht="30" customHeight="1">
      <c r="A22" s="146" t="s">
        <v>114</v>
      </c>
      <c r="B22" s="147" t="s">
        <v>131</v>
      </c>
      <c r="C22" s="148" t="s">
        <v>132</v>
      </c>
      <c r="D22" s="149" t="s">
        <v>117</v>
      </c>
      <c r="E22" s="150">
        <v>1</v>
      </c>
      <c r="F22" s="151">
        <v>5000</v>
      </c>
      <c r="G22" s="152">
        <f t="shared" si="4"/>
        <v>5000</v>
      </c>
      <c r="H22" s="150">
        <v>1</v>
      </c>
      <c r="I22" s="151">
        <v>5000</v>
      </c>
      <c r="J22" s="152">
        <f t="shared" si="8"/>
        <v>5000</v>
      </c>
      <c r="K22" s="153"/>
      <c r="L22" s="154"/>
      <c r="M22" s="152">
        <f>K22*L22</f>
        <v>0</v>
      </c>
      <c r="N22" s="153"/>
      <c r="O22" s="154"/>
      <c r="P22" s="155">
        <v>0</v>
      </c>
      <c r="Q22" s="153"/>
      <c r="R22" s="154"/>
      <c r="S22" s="152">
        <f>Q22*R22</f>
        <v>0</v>
      </c>
      <c r="T22" s="153"/>
      <c r="U22" s="154"/>
      <c r="V22" s="155">
        <v>0</v>
      </c>
      <c r="W22" s="153"/>
      <c r="X22" s="154"/>
      <c r="Y22" s="152">
        <f>W22*X22</f>
        <v>0</v>
      </c>
      <c r="Z22" s="153"/>
      <c r="AA22" s="154"/>
      <c r="AB22" s="155">
        <v>0</v>
      </c>
      <c r="AC22" s="156">
        <f t="shared" si="0"/>
        <v>5000</v>
      </c>
      <c r="AD22" s="157">
        <f t="shared" si="1"/>
        <v>5000</v>
      </c>
      <c r="AE22" s="158">
        <f t="shared" si="2"/>
        <v>0</v>
      </c>
      <c r="AF22" s="132">
        <f t="shared" si="3"/>
        <v>0</v>
      </c>
      <c r="AG22" s="133"/>
      <c r="AH22" s="106"/>
      <c r="AI22" s="106"/>
    </row>
    <row r="23" spans="1:35" ht="30" customHeight="1">
      <c r="A23" s="107" t="s">
        <v>111</v>
      </c>
      <c r="B23" s="108" t="s">
        <v>133</v>
      </c>
      <c r="C23" s="109" t="s">
        <v>134</v>
      </c>
      <c r="D23" s="110"/>
      <c r="E23" s="111"/>
      <c r="F23" s="112"/>
      <c r="G23" s="113">
        <f>SUM(G24)</f>
        <v>0</v>
      </c>
      <c r="H23" s="111"/>
      <c r="I23" s="112"/>
      <c r="J23" s="113">
        <f>SUM(J24)</f>
        <v>0</v>
      </c>
      <c r="K23" s="111"/>
      <c r="L23" s="112"/>
      <c r="M23" s="113">
        <f>SUM(M24)</f>
        <v>0</v>
      </c>
      <c r="N23" s="111"/>
      <c r="O23" s="112"/>
      <c r="P23" s="134">
        <f>SUM(P24)</f>
        <v>0</v>
      </c>
      <c r="Q23" s="111"/>
      <c r="R23" s="112"/>
      <c r="S23" s="113">
        <f>SUM(S24)</f>
        <v>0</v>
      </c>
      <c r="T23" s="111"/>
      <c r="U23" s="112"/>
      <c r="V23" s="134">
        <f>SUM(V24)</f>
        <v>0</v>
      </c>
      <c r="W23" s="111"/>
      <c r="X23" s="112"/>
      <c r="Y23" s="113">
        <f>SUM(Y24)</f>
        <v>0</v>
      </c>
      <c r="Z23" s="111"/>
      <c r="AA23" s="112"/>
      <c r="AB23" s="134">
        <f>SUM(AB24)</f>
        <v>0</v>
      </c>
      <c r="AC23" s="114">
        <f t="shared" si="0"/>
        <v>0</v>
      </c>
      <c r="AD23" s="115">
        <f t="shared" si="1"/>
        <v>0</v>
      </c>
      <c r="AE23" s="116">
        <f t="shared" si="2"/>
        <v>0</v>
      </c>
      <c r="AF23" s="132" t="e">
        <f t="shared" si="3"/>
        <v>#DIV/0!</v>
      </c>
      <c r="AG23" s="159"/>
      <c r="AH23" s="119"/>
      <c r="AI23" s="119"/>
    </row>
    <row r="24" spans="1:35" ht="30" customHeight="1">
      <c r="A24" s="120" t="s">
        <v>114</v>
      </c>
      <c r="B24" s="121" t="s">
        <v>115</v>
      </c>
      <c r="C24" s="160" t="s">
        <v>135</v>
      </c>
      <c r="D24" s="123" t="s">
        <v>117</v>
      </c>
      <c r="E24" s="127"/>
      <c r="F24" s="128"/>
      <c r="G24" s="126">
        <f>E24*F24</f>
        <v>0</v>
      </c>
      <c r="H24" s="127"/>
      <c r="I24" s="128"/>
      <c r="J24" s="126">
        <f>H24*I24</f>
        <v>0</v>
      </c>
      <c r="K24" s="127"/>
      <c r="L24" s="128"/>
      <c r="M24" s="126">
        <f>K24*L24</f>
        <v>0</v>
      </c>
      <c r="N24" s="127"/>
      <c r="O24" s="128"/>
      <c r="P24" s="135">
        <f>N24*O24</f>
        <v>0</v>
      </c>
      <c r="Q24" s="127"/>
      <c r="R24" s="128"/>
      <c r="S24" s="126">
        <f>Q24*R24</f>
        <v>0</v>
      </c>
      <c r="T24" s="127"/>
      <c r="U24" s="128"/>
      <c r="V24" s="135">
        <f>T24*U24</f>
        <v>0</v>
      </c>
      <c r="W24" s="127"/>
      <c r="X24" s="128"/>
      <c r="Y24" s="126">
        <f>W24*X24</f>
        <v>0</v>
      </c>
      <c r="Z24" s="127"/>
      <c r="AA24" s="128"/>
      <c r="AB24" s="135">
        <f>Z24*AA24</f>
        <v>0</v>
      </c>
      <c r="AC24" s="129">
        <f t="shared" si="0"/>
        <v>0</v>
      </c>
      <c r="AD24" s="130">
        <f t="shared" si="1"/>
        <v>0</v>
      </c>
      <c r="AE24" s="131">
        <f t="shared" si="2"/>
        <v>0</v>
      </c>
      <c r="AF24" s="132" t="e">
        <f t="shared" si="3"/>
        <v>#DIV/0!</v>
      </c>
      <c r="AG24" s="133"/>
      <c r="AH24" s="106"/>
      <c r="AI24" s="106"/>
    </row>
    <row r="25" spans="1:35" ht="15.75" customHeight="1">
      <c r="A25" s="161" t="s">
        <v>136</v>
      </c>
      <c r="B25" s="162"/>
      <c r="C25" s="163"/>
      <c r="D25" s="164"/>
      <c r="E25" s="165"/>
      <c r="F25" s="165"/>
      <c r="G25" s="166">
        <f>G23+G15+G13</f>
        <v>185000</v>
      </c>
      <c r="H25" s="165"/>
      <c r="I25" s="167"/>
      <c r="J25" s="168">
        <f>J23+J15+J13</f>
        <v>185000</v>
      </c>
      <c r="K25" s="169"/>
      <c r="L25" s="165"/>
      <c r="M25" s="166">
        <f>M23+M15+M13</f>
        <v>0</v>
      </c>
      <c r="N25" s="165"/>
      <c r="O25" s="165"/>
      <c r="P25" s="168">
        <f>P23+P15+P13</f>
        <v>0</v>
      </c>
      <c r="Q25" s="169"/>
      <c r="R25" s="165"/>
      <c r="S25" s="166">
        <f>S23+S15+S13</f>
        <v>0</v>
      </c>
      <c r="T25" s="165"/>
      <c r="U25" s="165"/>
      <c r="V25" s="168">
        <f>V23+V15+V13</f>
        <v>0</v>
      </c>
      <c r="W25" s="169"/>
      <c r="X25" s="165"/>
      <c r="Y25" s="166">
        <f>Y23+Y15+Y13</f>
        <v>0</v>
      </c>
      <c r="Z25" s="165"/>
      <c r="AA25" s="165"/>
      <c r="AB25" s="168">
        <f t="shared" ref="AB25:AD25" si="9">AB23+AB15+AB13</f>
        <v>0</v>
      </c>
      <c r="AC25" s="168">
        <f t="shared" si="9"/>
        <v>185000</v>
      </c>
      <c r="AD25" s="170">
        <f t="shared" si="9"/>
        <v>185000</v>
      </c>
      <c r="AE25" s="167">
        <f t="shared" si="2"/>
        <v>0</v>
      </c>
      <c r="AF25" s="171">
        <f t="shared" si="3"/>
        <v>0</v>
      </c>
      <c r="AG25" s="172"/>
      <c r="AH25" s="106"/>
      <c r="AI25" s="106"/>
    </row>
    <row r="26" spans="1:35" ht="30" customHeight="1">
      <c r="A26" s="173" t="s">
        <v>109</v>
      </c>
      <c r="B26" s="174">
        <v>2</v>
      </c>
      <c r="C26" s="175" t="s">
        <v>137</v>
      </c>
      <c r="D26" s="176"/>
      <c r="E26" s="177"/>
      <c r="F26" s="177"/>
      <c r="G26" s="177"/>
      <c r="H26" s="178"/>
      <c r="I26" s="177"/>
      <c r="J26" s="177"/>
      <c r="K26" s="177"/>
      <c r="L26" s="177"/>
      <c r="M26" s="179"/>
      <c r="N26" s="178"/>
      <c r="O26" s="177"/>
      <c r="P26" s="179"/>
      <c r="Q26" s="177"/>
      <c r="R26" s="177"/>
      <c r="S26" s="179"/>
      <c r="T26" s="178"/>
      <c r="U26" s="177"/>
      <c r="V26" s="179"/>
      <c r="W26" s="177"/>
      <c r="X26" s="177"/>
      <c r="Y26" s="179"/>
      <c r="Z26" s="178"/>
      <c r="AA26" s="177"/>
      <c r="AB26" s="177"/>
      <c r="AC26" s="102"/>
      <c r="AD26" s="103"/>
      <c r="AE26" s="103"/>
      <c r="AF26" s="104"/>
      <c r="AG26" s="105"/>
      <c r="AH26" s="106"/>
      <c r="AI26" s="106"/>
    </row>
    <row r="27" spans="1:35" ht="30" customHeight="1">
      <c r="A27" s="107" t="s">
        <v>111</v>
      </c>
      <c r="B27" s="108" t="s">
        <v>138</v>
      </c>
      <c r="C27" s="180" t="s">
        <v>139</v>
      </c>
      <c r="D27" s="181"/>
      <c r="E27" s="111"/>
      <c r="F27" s="112"/>
      <c r="G27" s="113">
        <f>G28</f>
        <v>40700</v>
      </c>
      <c r="H27" s="111"/>
      <c r="I27" s="112"/>
      <c r="J27" s="113">
        <f>J28</f>
        <v>40700</v>
      </c>
      <c r="K27" s="111"/>
      <c r="L27" s="112"/>
      <c r="M27" s="113">
        <f>M28</f>
        <v>0</v>
      </c>
      <c r="N27" s="111"/>
      <c r="O27" s="112"/>
      <c r="P27" s="134">
        <f>P28</f>
        <v>0</v>
      </c>
      <c r="Q27" s="111"/>
      <c r="R27" s="112"/>
      <c r="S27" s="113">
        <f>S28</f>
        <v>0</v>
      </c>
      <c r="T27" s="111"/>
      <c r="U27" s="112"/>
      <c r="V27" s="134">
        <f>V28</f>
        <v>0</v>
      </c>
      <c r="W27" s="111"/>
      <c r="X27" s="112"/>
      <c r="Y27" s="113">
        <f>Y28</f>
        <v>0</v>
      </c>
      <c r="Z27" s="111"/>
      <c r="AA27" s="112"/>
      <c r="AB27" s="134">
        <f>AB28</f>
        <v>0</v>
      </c>
      <c r="AC27" s="114">
        <f t="shared" ref="AC27:AC28" si="10">G27+M27+S27+Y27</f>
        <v>40700</v>
      </c>
      <c r="AD27" s="115">
        <f t="shared" ref="AD27:AD28" si="11">J27+P27+V27+AB27</f>
        <v>40700</v>
      </c>
      <c r="AE27" s="116">
        <f t="shared" ref="AE27:AE28" si="12">AC27-AD27</f>
        <v>0</v>
      </c>
      <c r="AF27" s="117">
        <f t="shared" ref="AF27:AF29" si="13">AE27/AC27</f>
        <v>0</v>
      </c>
      <c r="AG27" s="118"/>
      <c r="AH27" s="119"/>
      <c r="AI27" s="119"/>
    </row>
    <row r="28" spans="1:35" ht="30" customHeight="1">
      <c r="A28" s="182" t="s">
        <v>114</v>
      </c>
      <c r="B28" s="183" t="s">
        <v>115</v>
      </c>
      <c r="C28" s="184"/>
      <c r="D28" s="185"/>
      <c r="E28" s="153"/>
      <c r="F28" s="154"/>
      <c r="G28" s="152">
        <f>G25*22%</f>
        <v>40700</v>
      </c>
      <c r="H28" s="153"/>
      <c r="I28" s="154"/>
      <c r="J28" s="152">
        <f>J25*22%</f>
        <v>40700</v>
      </c>
      <c r="K28" s="153"/>
      <c r="L28" s="154"/>
      <c r="M28" s="152">
        <f>M25*22%</f>
        <v>0</v>
      </c>
      <c r="N28" s="153"/>
      <c r="O28" s="154"/>
      <c r="P28" s="155">
        <f>P25*22%</f>
        <v>0</v>
      </c>
      <c r="Q28" s="153"/>
      <c r="R28" s="154"/>
      <c r="S28" s="152">
        <f>S25*22%</f>
        <v>0</v>
      </c>
      <c r="T28" s="153"/>
      <c r="U28" s="154"/>
      <c r="V28" s="155">
        <f>V25*22%</f>
        <v>0</v>
      </c>
      <c r="W28" s="153"/>
      <c r="X28" s="154"/>
      <c r="Y28" s="152">
        <f>Y25*22%</f>
        <v>0</v>
      </c>
      <c r="Z28" s="153"/>
      <c r="AA28" s="154"/>
      <c r="AB28" s="155">
        <f>AB25*22%</f>
        <v>0</v>
      </c>
      <c r="AC28" s="156">
        <f t="shared" si="10"/>
        <v>40700</v>
      </c>
      <c r="AD28" s="157">
        <f t="shared" si="11"/>
        <v>40700</v>
      </c>
      <c r="AE28" s="158">
        <f t="shared" si="12"/>
        <v>0</v>
      </c>
      <c r="AF28" s="186">
        <f t="shared" si="13"/>
        <v>0</v>
      </c>
      <c r="AG28" s="187"/>
      <c r="AH28" s="106"/>
      <c r="AI28" s="106"/>
    </row>
    <row r="29" spans="1:35" ht="15.75" customHeight="1">
      <c r="A29" s="161" t="s">
        <v>140</v>
      </c>
      <c r="B29" s="162"/>
      <c r="C29" s="188"/>
      <c r="D29" s="189"/>
      <c r="E29" s="165"/>
      <c r="F29" s="165"/>
      <c r="G29" s="168">
        <f>G27</f>
        <v>40700</v>
      </c>
      <c r="H29" s="165"/>
      <c r="I29" s="167"/>
      <c r="J29" s="168">
        <f>J27</f>
        <v>40700</v>
      </c>
      <c r="K29" s="169"/>
      <c r="L29" s="165"/>
      <c r="M29" s="166">
        <f>M27</f>
        <v>0</v>
      </c>
      <c r="N29" s="165"/>
      <c r="O29" s="165"/>
      <c r="P29" s="168">
        <f>P27</f>
        <v>0</v>
      </c>
      <c r="Q29" s="169"/>
      <c r="R29" s="165"/>
      <c r="S29" s="166">
        <f>S27</f>
        <v>0</v>
      </c>
      <c r="T29" s="165"/>
      <c r="U29" s="165"/>
      <c r="V29" s="168">
        <f>V27</f>
        <v>0</v>
      </c>
      <c r="W29" s="169"/>
      <c r="X29" s="165"/>
      <c r="Y29" s="166">
        <f>Y27</f>
        <v>0</v>
      </c>
      <c r="Z29" s="165"/>
      <c r="AA29" s="165"/>
      <c r="AB29" s="168">
        <f>AB27</f>
        <v>0</v>
      </c>
      <c r="AC29" s="168">
        <f t="shared" ref="AC29:AE29" si="14">AC28</f>
        <v>40700</v>
      </c>
      <c r="AD29" s="170">
        <f t="shared" si="14"/>
        <v>40700</v>
      </c>
      <c r="AE29" s="167">
        <f t="shared" si="14"/>
        <v>0</v>
      </c>
      <c r="AF29" s="171">
        <f t="shared" si="13"/>
        <v>0</v>
      </c>
      <c r="AG29" s="172"/>
      <c r="AH29" s="106"/>
      <c r="AI29" s="106"/>
    </row>
    <row r="30" spans="1:35" ht="33" customHeight="1">
      <c r="A30" s="173" t="s">
        <v>141</v>
      </c>
      <c r="B30" s="190" t="s">
        <v>31</v>
      </c>
      <c r="C30" s="191" t="s">
        <v>142</v>
      </c>
      <c r="D30" s="192"/>
      <c r="E30" s="193"/>
      <c r="F30" s="194"/>
      <c r="G30" s="194"/>
      <c r="H30" s="96"/>
      <c r="I30" s="97"/>
      <c r="J30" s="101"/>
      <c r="K30" s="97"/>
      <c r="L30" s="97"/>
      <c r="M30" s="101"/>
      <c r="N30" s="96"/>
      <c r="O30" s="97"/>
      <c r="P30" s="101"/>
      <c r="Q30" s="97"/>
      <c r="R30" s="97"/>
      <c r="S30" s="101"/>
      <c r="T30" s="96"/>
      <c r="U30" s="97"/>
      <c r="V30" s="101"/>
      <c r="W30" s="97"/>
      <c r="X30" s="97"/>
      <c r="Y30" s="101"/>
      <c r="Z30" s="96"/>
      <c r="AA30" s="97"/>
      <c r="AB30" s="97"/>
      <c r="AC30" s="102"/>
      <c r="AD30" s="103"/>
      <c r="AE30" s="103"/>
      <c r="AF30" s="104"/>
      <c r="AG30" s="105"/>
      <c r="AH30" s="106"/>
      <c r="AI30" s="106"/>
    </row>
    <row r="31" spans="1:35" ht="29.25" customHeight="1">
      <c r="A31" s="107" t="s">
        <v>111</v>
      </c>
      <c r="B31" s="108" t="s">
        <v>143</v>
      </c>
      <c r="C31" s="180" t="s">
        <v>144</v>
      </c>
      <c r="D31" s="195"/>
      <c r="E31" s="111"/>
      <c r="F31" s="112"/>
      <c r="G31" s="134">
        <f>SUM(G32)</f>
        <v>0</v>
      </c>
      <c r="H31" s="111"/>
      <c r="I31" s="112"/>
      <c r="J31" s="113">
        <f>SUM(J32)</f>
        <v>0</v>
      </c>
      <c r="K31" s="111"/>
      <c r="L31" s="112"/>
      <c r="M31" s="113">
        <f>SUM(M32)</f>
        <v>0</v>
      </c>
      <c r="N31" s="111"/>
      <c r="O31" s="112"/>
      <c r="P31" s="134">
        <f>SUM(P32)</f>
        <v>0</v>
      </c>
      <c r="Q31" s="111"/>
      <c r="R31" s="112"/>
      <c r="S31" s="113">
        <f>SUM(S32)</f>
        <v>0</v>
      </c>
      <c r="T31" s="111"/>
      <c r="U31" s="112"/>
      <c r="V31" s="134">
        <f>SUM(V32)</f>
        <v>0</v>
      </c>
      <c r="W31" s="111"/>
      <c r="X31" s="112"/>
      <c r="Y31" s="113">
        <f>SUM(Y32)</f>
        <v>0</v>
      </c>
      <c r="Z31" s="111"/>
      <c r="AA31" s="112"/>
      <c r="AB31" s="134">
        <f>SUM(AB32)</f>
        <v>0</v>
      </c>
      <c r="AC31" s="114">
        <f t="shared" ref="AC31:AC36" si="15">G31+M31+S31+Y31</f>
        <v>0</v>
      </c>
      <c r="AD31" s="115">
        <f t="shared" ref="AD31:AD36" si="16">J31+P31+V31+AB31</f>
        <v>0</v>
      </c>
      <c r="AE31" s="115">
        <f t="shared" ref="AE31:AE37" si="17">AC31-AD31</f>
        <v>0</v>
      </c>
      <c r="AF31" s="196" t="e">
        <f t="shared" ref="AF31:AF37" si="18">AE31/AC31</f>
        <v>#DIV/0!</v>
      </c>
      <c r="AG31" s="118"/>
      <c r="AH31" s="119"/>
      <c r="AI31" s="119"/>
    </row>
    <row r="32" spans="1:35" ht="39.75" customHeight="1">
      <c r="A32" s="120" t="s">
        <v>114</v>
      </c>
      <c r="B32" s="121" t="s">
        <v>115</v>
      </c>
      <c r="C32" s="160" t="s">
        <v>145</v>
      </c>
      <c r="D32" s="123" t="s">
        <v>146</v>
      </c>
      <c r="E32" s="127"/>
      <c r="F32" s="128"/>
      <c r="G32" s="135">
        <f>E32*F32</f>
        <v>0</v>
      </c>
      <c r="H32" s="127"/>
      <c r="I32" s="128"/>
      <c r="J32" s="126">
        <f>H32*I32</f>
        <v>0</v>
      </c>
      <c r="K32" s="127"/>
      <c r="L32" s="128"/>
      <c r="M32" s="126">
        <f>K32*L32</f>
        <v>0</v>
      </c>
      <c r="N32" s="127"/>
      <c r="O32" s="128"/>
      <c r="P32" s="135">
        <f>N32*O32</f>
        <v>0</v>
      </c>
      <c r="Q32" s="127"/>
      <c r="R32" s="128"/>
      <c r="S32" s="126">
        <f>Q32*R32</f>
        <v>0</v>
      </c>
      <c r="T32" s="127"/>
      <c r="U32" s="128"/>
      <c r="V32" s="135">
        <f>T32*U32</f>
        <v>0</v>
      </c>
      <c r="W32" s="127"/>
      <c r="X32" s="128"/>
      <c r="Y32" s="126">
        <f>W32*X32</f>
        <v>0</v>
      </c>
      <c r="Z32" s="127"/>
      <c r="AA32" s="128"/>
      <c r="AB32" s="135">
        <f>Z32*AA32</f>
        <v>0</v>
      </c>
      <c r="AC32" s="129">
        <f t="shared" si="15"/>
        <v>0</v>
      </c>
      <c r="AD32" s="130">
        <f t="shared" si="16"/>
        <v>0</v>
      </c>
      <c r="AE32" s="197">
        <f t="shared" si="17"/>
        <v>0</v>
      </c>
      <c r="AF32" s="198" t="e">
        <f t="shared" si="18"/>
        <v>#DIV/0!</v>
      </c>
      <c r="AG32" s="133"/>
      <c r="AH32" s="106"/>
      <c r="AI32" s="106"/>
    </row>
    <row r="33" spans="1:35" ht="30" customHeight="1">
      <c r="A33" s="107" t="s">
        <v>111</v>
      </c>
      <c r="B33" s="108" t="s">
        <v>147</v>
      </c>
      <c r="C33" s="109" t="s">
        <v>148</v>
      </c>
      <c r="D33" s="110"/>
      <c r="E33" s="111">
        <f t="shared" ref="E33:AB33" si="19">SUM(E34)</f>
        <v>0</v>
      </c>
      <c r="F33" s="112">
        <f t="shared" si="19"/>
        <v>0</v>
      </c>
      <c r="G33" s="113">
        <f t="shared" si="19"/>
        <v>0</v>
      </c>
      <c r="H33" s="111">
        <f t="shared" si="19"/>
        <v>0</v>
      </c>
      <c r="I33" s="112">
        <f t="shared" si="19"/>
        <v>0</v>
      </c>
      <c r="J33" s="113">
        <f t="shared" si="19"/>
        <v>0</v>
      </c>
      <c r="K33" s="111">
        <f t="shared" si="19"/>
        <v>0</v>
      </c>
      <c r="L33" s="112">
        <f t="shared" si="19"/>
        <v>0</v>
      </c>
      <c r="M33" s="113">
        <f t="shared" si="19"/>
        <v>0</v>
      </c>
      <c r="N33" s="111">
        <f t="shared" si="19"/>
        <v>0</v>
      </c>
      <c r="O33" s="112">
        <f t="shared" si="19"/>
        <v>0</v>
      </c>
      <c r="P33" s="134">
        <f t="shared" si="19"/>
        <v>0</v>
      </c>
      <c r="Q33" s="111">
        <f t="shared" si="19"/>
        <v>0</v>
      </c>
      <c r="R33" s="112">
        <f t="shared" si="19"/>
        <v>0</v>
      </c>
      <c r="S33" s="113">
        <f t="shared" si="19"/>
        <v>0</v>
      </c>
      <c r="T33" s="111">
        <f t="shared" si="19"/>
        <v>0</v>
      </c>
      <c r="U33" s="112">
        <f t="shared" si="19"/>
        <v>0</v>
      </c>
      <c r="V33" s="134">
        <f t="shared" si="19"/>
        <v>0</v>
      </c>
      <c r="W33" s="111">
        <f t="shared" si="19"/>
        <v>0</v>
      </c>
      <c r="X33" s="112">
        <f t="shared" si="19"/>
        <v>0</v>
      </c>
      <c r="Y33" s="113">
        <f t="shared" si="19"/>
        <v>0</v>
      </c>
      <c r="Z33" s="111">
        <f t="shared" si="19"/>
        <v>0</v>
      </c>
      <c r="AA33" s="112">
        <f t="shared" si="19"/>
        <v>0</v>
      </c>
      <c r="AB33" s="134">
        <f t="shared" si="19"/>
        <v>0</v>
      </c>
      <c r="AC33" s="114">
        <f t="shared" si="15"/>
        <v>0</v>
      </c>
      <c r="AD33" s="115">
        <f t="shared" si="16"/>
        <v>0</v>
      </c>
      <c r="AE33" s="115">
        <f t="shared" si="17"/>
        <v>0</v>
      </c>
      <c r="AF33" s="199" t="e">
        <f t="shared" si="18"/>
        <v>#DIV/0!</v>
      </c>
      <c r="AG33" s="159"/>
      <c r="AH33" s="119"/>
      <c r="AI33" s="119"/>
    </row>
    <row r="34" spans="1:35" ht="39.75" customHeight="1">
      <c r="A34" s="120" t="s">
        <v>114</v>
      </c>
      <c r="B34" s="121" t="s">
        <v>115</v>
      </c>
      <c r="C34" s="160" t="s">
        <v>149</v>
      </c>
      <c r="D34" s="123" t="s">
        <v>150</v>
      </c>
      <c r="E34" s="127"/>
      <c r="F34" s="128"/>
      <c r="G34" s="126">
        <f>E34*F34</f>
        <v>0</v>
      </c>
      <c r="H34" s="127"/>
      <c r="I34" s="128"/>
      <c r="J34" s="126">
        <f>H34*I34</f>
        <v>0</v>
      </c>
      <c r="K34" s="127"/>
      <c r="L34" s="128"/>
      <c r="M34" s="126">
        <f>K34*L34</f>
        <v>0</v>
      </c>
      <c r="N34" s="127"/>
      <c r="O34" s="128"/>
      <c r="P34" s="135">
        <f>N34*O34</f>
        <v>0</v>
      </c>
      <c r="Q34" s="127"/>
      <c r="R34" s="128"/>
      <c r="S34" s="126">
        <f>Q34*R34</f>
        <v>0</v>
      </c>
      <c r="T34" s="127"/>
      <c r="U34" s="128"/>
      <c r="V34" s="135">
        <f>T34*U34</f>
        <v>0</v>
      </c>
      <c r="W34" s="127"/>
      <c r="X34" s="128"/>
      <c r="Y34" s="126">
        <f>W34*X34</f>
        <v>0</v>
      </c>
      <c r="Z34" s="127"/>
      <c r="AA34" s="128"/>
      <c r="AB34" s="135">
        <f>Z34*AA34</f>
        <v>0</v>
      </c>
      <c r="AC34" s="129">
        <f t="shared" si="15"/>
        <v>0</v>
      </c>
      <c r="AD34" s="130">
        <f t="shared" si="16"/>
        <v>0</v>
      </c>
      <c r="AE34" s="197">
        <f t="shared" si="17"/>
        <v>0</v>
      </c>
      <c r="AF34" s="198" t="e">
        <f t="shared" si="18"/>
        <v>#DIV/0!</v>
      </c>
      <c r="AG34" s="133"/>
      <c r="AH34" s="106"/>
      <c r="AI34" s="106"/>
    </row>
    <row r="35" spans="1:35" ht="30" customHeight="1">
      <c r="A35" s="107" t="s">
        <v>111</v>
      </c>
      <c r="B35" s="108" t="s">
        <v>151</v>
      </c>
      <c r="C35" s="109" t="s">
        <v>152</v>
      </c>
      <c r="D35" s="110"/>
      <c r="E35" s="111">
        <f t="shared" ref="E35:AB35" si="20">SUM(E36)</f>
        <v>0</v>
      </c>
      <c r="F35" s="112">
        <f t="shared" si="20"/>
        <v>0</v>
      </c>
      <c r="G35" s="113">
        <f t="shared" si="20"/>
        <v>0</v>
      </c>
      <c r="H35" s="111">
        <f t="shared" si="20"/>
        <v>0</v>
      </c>
      <c r="I35" s="112">
        <f t="shared" si="20"/>
        <v>0</v>
      </c>
      <c r="J35" s="134">
        <f t="shared" si="20"/>
        <v>0</v>
      </c>
      <c r="K35" s="111">
        <f t="shared" si="20"/>
        <v>0</v>
      </c>
      <c r="L35" s="112">
        <f t="shared" si="20"/>
        <v>0</v>
      </c>
      <c r="M35" s="113">
        <f t="shared" si="20"/>
        <v>0</v>
      </c>
      <c r="N35" s="111">
        <f t="shared" si="20"/>
        <v>0</v>
      </c>
      <c r="O35" s="112">
        <f t="shared" si="20"/>
        <v>0</v>
      </c>
      <c r="P35" s="134">
        <f t="shared" si="20"/>
        <v>0</v>
      </c>
      <c r="Q35" s="111">
        <f t="shared" si="20"/>
        <v>0</v>
      </c>
      <c r="R35" s="112">
        <f t="shared" si="20"/>
        <v>0</v>
      </c>
      <c r="S35" s="113">
        <f t="shared" si="20"/>
        <v>0</v>
      </c>
      <c r="T35" s="111">
        <f t="shared" si="20"/>
        <v>0</v>
      </c>
      <c r="U35" s="112">
        <f t="shared" si="20"/>
        <v>0</v>
      </c>
      <c r="V35" s="134">
        <f t="shared" si="20"/>
        <v>0</v>
      </c>
      <c r="W35" s="111">
        <f t="shared" si="20"/>
        <v>0</v>
      </c>
      <c r="X35" s="112">
        <f t="shared" si="20"/>
        <v>0</v>
      </c>
      <c r="Y35" s="113">
        <f t="shared" si="20"/>
        <v>0</v>
      </c>
      <c r="Z35" s="111">
        <f t="shared" si="20"/>
        <v>0</v>
      </c>
      <c r="AA35" s="112">
        <f t="shared" si="20"/>
        <v>0</v>
      </c>
      <c r="AB35" s="134">
        <f t="shared" si="20"/>
        <v>0</v>
      </c>
      <c r="AC35" s="114">
        <f t="shared" si="15"/>
        <v>0</v>
      </c>
      <c r="AD35" s="115">
        <f t="shared" si="16"/>
        <v>0</v>
      </c>
      <c r="AE35" s="115">
        <f t="shared" si="17"/>
        <v>0</v>
      </c>
      <c r="AF35" s="199" t="e">
        <f t="shared" si="18"/>
        <v>#DIV/0!</v>
      </c>
      <c r="AG35" s="159"/>
      <c r="AH35" s="119"/>
      <c r="AI35" s="119"/>
    </row>
    <row r="36" spans="1:35" ht="34.5" customHeight="1">
      <c r="A36" s="120" t="s">
        <v>114</v>
      </c>
      <c r="B36" s="121" t="s">
        <v>115</v>
      </c>
      <c r="C36" s="160" t="s">
        <v>153</v>
      </c>
      <c r="D36" s="123" t="s">
        <v>150</v>
      </c>
      <c r="E36" s="127"/>
      <c r="F36" s="128"/>
      <c r="G36" s="126">
        <f>E36*F36</f>
        <v>0</v>
      </c>
      <c r="H36" s="127"/>
      <c r="I36" s="128"/>
      <c r="J36" s="135">
        <f>H36*I36</f>
        <v>0</v>
      </c>
      <c r="K36" s="127"/>
      <c r="L36" s="128"/>
      <c r="M36" s="126">
        <f>K36*L36</f>
        <v>0</v>
      </c>
      <c r="N36" s="127"/>
      <c r="O36" s="128"/>
      <c r="P36" s="135">
        <f>N36*O36</f>
        <v>0</v>
      </c>
      <c r="Q36" s="127"/>
      <c r="R36" s="128"/>
      <c r="S36" s="126">
        <f>Q36*R36</f>
        <v>0</v>
      </c>
      <c r="T36" s="127"/>
      <c r="U36" s="128"/>
      <c r="V36" s="135">
        <f>T36*U36</f>
        <v>0</v>
      </c>
      <c r="W36" s="127"/>
      <c r="X36" s="128"/>
      <c r="Y36" s="126">
        <f>W36*X36</f>
        <v>0</v>
      </c>
      <c r="Z36" s="127"/>
      <c r="AA36" s="128"/>
      <c r="AB36" s="135">
        <f>Z36*AA36</f>
        <v>0</v>
      </c>
      <c r="AC36" s="129">
        <f t="shared" si="15"/>
        <v>0</v>
      </c>
      <c r="AD36" s="130">
        <f t="shared" si="16"/>
        <v>0</v>
      </c>
      <c r="AE36" s="197">
        <f t="shared" si="17"/>
        <v>0</v>
      </c>
      <c r="AF36" s="198" t="e">
        <f t="shared" si="18"/>
        <v>#DIV/0!</v>
      </c>
      <c r="AG36" s="133"/>
      <c r="AH36" s="106"/>
      <c r="AI36" s="106"/>
    </row>
    <row r="37" spans="1:35" ht="15" customHeight="1">
      <c r="A37" s="200" t="s">
        <v>154</v>
      </c>
      <c r="B37" s="201"/>
      <c r="C37" s="202"/>
      <c r="D37" s="203"/>
      <c r="E37" s="204"/>
      <c r="F37" s="205"/>
      <c r="G37" s="206">
        <f>G35+G33+G31</f>
        <v>0</v>
      </c>
      <c r="H37" s="165"/>
      <c r="I37" s="167"/>
      <c r="J37" s="206">
        <f>J35+J33+J31</f>
        <v>0</v>
      </c>
      <c r="K37" s="207"/>
      <c r="L37" s="205"/>
      <c r="M37" s="208">
        <f>M35+M33+M31</f>
        <v>0</v>
      </c>
      <c r="N37" s="204"/>
      <c r="O37" s="205"/>
      <c r="P37" s="208">
        <f>P35+P33+P31</f>
        <v>0</v>
      </c>
      <c r="Q37" s="207"/>
      <c r="R37" s="205"/>
      <c r="S37" s="208">
        <f>S35+S33+S31</f>
        <v>0</v>
      </c>
      <c r="T37" s="204"/>
      <c r="U37" s="205"/>
      <c r="V37" s="208">
        <f>V35+V33+V31</f>
        <v>0</v>
      </c>
      <c r="W37" s="207"/>
      <c r="X37" s="205"/>
      <c r="Y37" s="208">
        <f>Y35+Y33+Y31</f>
        <v>0</v>
      </c>
      <c r="Z37" s="204"/>
      <c r="AA37" s="205"/>
      <c r="AB37" s="208">
        <f>AB35+AB33+AB31</f>
        <v>0</v>
      </c>
      <c r="AC37" s="204">
        <f t="shared" ref="AC37:AD37" si="21">AC31+AC33+AC35</f>
        <v>0</v>
      </c>
      <c r="AD37" s="209">
        <f t="shared" si="21"/>
        <v>0</v>
      </c>
      <c r="AE37" s="208">
        <f t="shared" si="17"/>
        <v>0</v>
      </c>
      <c r="AF37" s="210" t="e">
        <f t="shared" si="18"/>
        <v>#DIV/0!</v>
      </c>
      <c r="AG37" s="211"/>
      <c r="AH37" s="106"/>
      <c r="AI37" s="106"/>
    </row>
    <row r="38" spans="1:35" ht="15.75" customHeight="1">
      <c r="A38" s="212" t="s">
        <v>109</v>
      </c>
      <c r="B38" s="213" t="s">
        <v>32</v>
      </c>
      <c r="C38" s="175" t="s">
        <v>155</v>
      </c>
      <c r="D38" s="214"/>
      <c r="E38" s="96"/>
      <c r="F38" s="97"/>
      <c r="G38" s="97"/>
      <c r="H38" s="96"/>
      <c r="I38" s="97"/>
      <c r="J38" s="101"/>
      <c r="K38" s="97"/>
      <c r="L38" s="97"/>
      <c r="M38" s="101"/>
      <c r="N38" s="96"/>
      <c r="O38" s="97"/>
      <c r="P38" s="101"/>
      <c r="Q38" s="97"/>
      <c r="R38" s="97"/>
      <c r="S38" s="101"/>
      <c r="T38" s="96"/>
      <c r="U38" s="97"/>
      <c r="V38" s="101"/>
      <c r="W38" s="97"/>
      <c r="X38" s="97"/>
      <c r="Y38" s="101"/>
      <c r="Z38" s="96"/>
      <c r="AA38" s="97"/>
      <c r="AB38" s="97"/>
      <c r="AC38" s="215"/>
      <c r="AD38" s="216"/>
      <c r="AE38" s="217"/>
      <c r="AF38" s="104"/>
      <c r="AG38" s="105"/>
      <c r="AH38" s="106"/>
      <c r="AI38" s="106"/>
    </row>
    <row r="39" spans="1:35" ht="57.75" customHeight="1">
      <c r="A39" s="107" t="s">
        <v>111</v>
      </c>
      <c r="B39" s="108" t="s">
        <v>156</v>
      </c>
      <c r="C39" s="180" t="s">
        <v>157</v>
      </c>
      <c r="D39" s="195"/>
      <c r="E39" s="218">
        <f t="shared" ref="E39:AB39" si="22">SUM(E40)</f>
        <v>0</v>
      </c>
      <c r="F39" s="219">
        <f t="shared" si="22"/>
        <v>0</v>
      </c>
      <c r="G39" s="220">
        <f t="shared" si="22"/>
        <v>0</v>
      </c>
      <c r="H39" s="111">
        <f t="shared" si="22"/>
        <v>0</v>
      </c>
      <c r="I39" s="112">
        <f t="shared" si="22"/>
        <v>0</v>
      </c>
      <c r="J39" s="134">
        <f t="shared" si="22"/>
        <v>0</v>
      </c>
      <c r="K39" s="218">
        <f t="shared" si="22"/>
        <v>0</v>
      </c>
      <c r="L39" s="219">
        <f t="shared" si="22"/>
        <v>0</v>
      </c>
      <c r="M39" s="220">
        <f t="shared" si="22"/>
        <v>0</v>
      </c>
      <c r="N39" s="111">
        <f t="shared" si="22"/>
        <v>0</v>
      </c>
      <c r="O39" s="112">
        <f t="shared" si="22"/>
        <v>0</v>
      </c>
      <c r="P39" s="134">
        <f t="shared" si="22"/>
        <v>0</v>
      </c>
      <c r="Q39" s="218">
        <f t="shared" si="22"/>
        <v>0</v>
      </c>
      <c r="R39" s="219">
        <f t="shared" si="22"/>
        <v>0</v>
      </c>
      <c r="S39" s="220">
        <f t="shared" si="22"/>
        <v>0</v>
      </c>
      <c r="T39" s="111">
        <f t="shared" si="22"/>
        <v>0</v>
      </c>
      <c r="U39" s="112">
        <f t="shared" si="22"/>
        <v>0</v>
      </c>
      <c r="V39" s="134">
        <f t="shared" si="22"/>
        <v>0</v>
      </c>
      <c r="W39" s="218">
        <f t="shared" si="22"/>
        <v>0</v>
      </c>
      <c r="X39" s="219">
        <f t="shared" si="22"/>
        <v>0</v>
      </c>
      <c r="Y39" s="220">
        <f t="shared" si="22"/>
        <v>0</v>
      </c>
      <c r="Z39" s="111">
        <f t="shared" si="22"/>
        <v>0</v>
      </c>
      <c r="AA39" s="112">
        <f t="shared" si="22"/>
        <v>0</v>
      </c>
      <c r="AB39" s="134">
        <f t="shared" si="22"/>
        <v>0</v>
      </c>
      <c r="AC39" s="114">
        <f t="shared" ref="AC39:AC43" si="23">G39+M39+S39+Y39</f>
        <v>0</v>
      </c>
      <c r="AD39" s="221">
        <f t="shared" ref="AD39:AD43" si="24">J39+P39+V39+AB39</f>
        <v>0</v>
      </c>
      <c r="AE39" s="222">
        <f t="shared" ref="AE39:AE44" si="25">AC39-AD39</f>
        <v>0</v>
      </c>
      <c r="AF39" s="117" t="e">
        <f t="shared" ref="AF39:AF44" si="26">AE39/AC39</f>
        <v>#DIV/0!</v>
      </c>
      <c r="AG39" s="118"/>
      <c r="AH39" s="119"/>
      <c r="AI39" s="119"/>
    </row>
    <row r="40" spans="1:35" ht="34.5" customHeight="1">
      <c r="A40" s="120" t="s">
        <v>114</v>
      </c>
      <c r="B40" s="121" t="s">
        <v>115</v>
      </c>
      <c r="C40" s="160" t="s">
        <v>158</v>
      </c>
      <c r="D40" s="123" t="s">
        <v>146</v>
      </c>
      <c r="E40" s="127"/>
      <c r="F40" s="128"/>
      <c r="G40" s="126">
        <f>E40*F40</f>
        <v>0</v>
      </c>
      <c r="H40" s="127"/>
      <c r="I40" s="128"/>
      <c r="J40" s="135">
        <f>H40*I40</f>
        <v>0</v>
      </c>
      <c r="K40" s="127"/>
      <c r="L40" s="128"/>
      <c r="M40" s="126">
        <f>K40*L40</f>
        <v>0</v>
      </c>
      <c r="N40" s="127"/>
      <c r="O40" s="128"/>
      <c r="P40" s="135">
        <f>N40*O40</f>
        <v>0</v>
      </c>
      <c r="Q40" s="127"/>
      <c r="R40" s="128"/>
      <c r="S40" s="126">
        <f>Q40*R40</f>
        <v>0</v>
      </c>
      <c r="T40" s="127"/>
      <c r="U40" s="128"/>
      <c r="V40" s="135">
        <f>T40*U40</f>
        <v>0</v>
      </c>
      <c r="W40" s="127"/>
      <c r="X40" s="128"/>
      <c r="Y40" s="126">
        <f>W40*X40</f>
        <v>0</v>
      </c>
      <c r="Z40" s="127"/>
      <c r="AA40" s="128"/>
      <c r="AB40" s="135">
        <f>Z40*AA40</f>
        <v>0</v>
      </c>
      <c r="AC40" s="129">
        <f t="shared" si="23"/>
        <v>0</v>
      </c>
      <c r="AD40" s="223">
        <f t="shared" si="24"/>
        <v>0</v>
      </c>
      <c r="AE40" s="197">
        <f t="shared" si="25"/>
        <v>0</v>
      </c>
      <c r="AF40" s="132" t="e">
        <f t="shared" si="26"/>
        <v>#DIV/0!</v>
      </c>
      <c r="AG40" s="133"/>
      <c r="AH40" s="106"/>
      <c r="AI40" s="106"/>
    </row>
    <row r="41" spans="1:35" ht="56.25" customHeight="1">
      <c r="A41" s="107" t="s">
        <v>111</v>
      </c>
      <c r="B41" s="108" t="s">
        <v>159</v>
      </c>
      <c r="C41" s="109" t="s">
        <v>160</v>
      </c>
      <c r="D41" s="110"/>
      <c r="E41" s="111">
        <f t="shared" ref="E41:AB41" si="27">SUM(E42:E43)</f>
        <v>0</v>
      </c>
      <c r="F41" s="112">
        <f t="shared" si="27"/>
        <v>0</v>
      </c>
      <c r="G41" s="113">
        <f t="shared" si="27"/>
        <v>0</v>
      </c>
      <c r="H41" s="111">
        <f t="shared" si="27"/>
        <v>0</v>
      </c>
      <c r="I41" s="112">
        <f t="shared" si="27"/>
        <v>0</v>
      </c>
      <c r="J41" s="134">
        <f t="shared" si="27"/>
        <v>0</v>
      </c>
      <c r="K41" s="224">
        <f t="shared" si="27"/>
        <v>0</v>
      </c>
      <c r="L41" s="112">
        <f t="shared" si="27"/>
        <v>0</v>
      </c>
      <c r="M41" s="134">
        <f t="shared" si="27"/>
        <v>0</v>
      </c>
      <c r="N41" s="111">
        <f t="shared" si="27"/>
        <v>0</v>
      </c>
      <c r="O41" s="112">
        <f t="shared" si="27"/>
        <v>0</v>
      </c>
      <c r="P41" s="134">
        <f t="shared" si="27"/>
        <v>0</v>
      </c>
      <c r="Q41" s="224">
        <f t="shared" si="27"/>
        <v>0</v>
      </c>
      <c r="R41" s="112">
        <f t="shared" si="27"/>
        <v>0</v>
      </c>
      <c r="S41" s="134">
        <f t="shared" si="27"/>
        <v>0</v>
      </c>
      <c r="T41" s="111">
        <f t="shared" si="27"/>
        <v>0</v>
      </c>
      <c r="U41" s="112">
        <f t="shared" si="27"/>
        <v>0</v>
      </c>
      <c r="V41" s="134">
        <f t="shared" si="27"/>
        <v>0</v>
      </c>
      <c r="W41" s="224">
        <f t="shared" si="27"/>
        <v>0</v>
      </c>
      <c r="X41" s="112">
        <f t="shared" si="27"/>
        <v>0</v>
      </c>
      <c r="Y41" s="134">
        <f t="shared" si="27"/>
        <v>0</v>
      </c>
      <c r="Z41" s="111">
        <f t="shared" si="27"/>
        <v>0</v>
      </c>
      <c r="AA41" s="112">
        <f t="shared" si="27"/>
        <v>0</v>
      </c>
      <c r="AB41" s="134">
        <f t="shared" si="27"/>
        <v>0</v>
      </c>
      <c r="AC41" s="114">
        <f t="shared" si="23"/>
        <v>0</v>
      </c>
      <c r="AD41" s="221">
        <f t="shared" si="24"/>
        <v>0</v>
      </c>
      <c r="AE41" s="222">
        <f t="shared" si="25"/>
        <v>0</v>
      </c>
      <c r="AF41" s="225" t="e">
        <f t="shared" si="26"/>
        <v>#DIV/0!</v>
      </c>
      <c r="AG41" s="159"/>
      <c r="AH41" s="119"/>
      <c r="AI41" s="119"/>
    </row>
    <row r="42" spans="1:35" ht="45" customHeight="1">
      <c r="A42" s="120" t="s">
        <v>114</v>
      </c>
      <c r="B42" s="121" t="s">
        <v>115</v>
      </c>
      <c r="C42" s="160" t="s">
        <v>161</v>
      </c>
      <c r="D42" s="226"/>
      <c r="E42" s="127"/>
      <c r="F42" s="128"/>
      <c r="G42" s="126">
        <f t="shared" ref="G42:G43" si="28">E42*F42</f>
        <v>0</v>
      </c>
      <c r="H42" s="127"/>
      <c r="I42" s="128"/>
      <c r="J42" s="135">
        <f t="shared" ref="J42:J43" si="29">H42*I42</f>
        <v>0</v>
      </c>
      <c r="K42" s="227"/>
      <c r="L42" s="128"/>
      <c r="M42" s="135">
        <f t="shared" ref="M42:M43" si="30">K42*L42</f>
        <v>0</v>
      </c>
      <c r="N42" s="127"/>
      <c r="O42" s="128"/>
      <c r="P42" s="135">
        <f t="shared" ref="P42:P43" si="31">N42*O42</f>
        <v>0</v>
      </c>
      <c r="Q42" s="227"/>
      <c r="R42" s="128"/>
      <c r="S42" s="135">
        <f t="shared" ref="S42:S43" si="32">Q42*R42</f>
        <v>0</v>
      </c>
      <c r="T42" s="127"/>
      <c r="U42" s="128"/>
      <c r="V42" s="135">
        <f t="shared" ref="V42:V43" si="33">T42*U42</f>
        <v>0</v>
      </c>
      <c r="W42" s="227"/>
      <c r="X42" s="128"/>
      <c r="Y42" s="135">
        <f t="shared" ref="Y42:Y43" si="34">W42*X42</f>
        <v>0</v>
      </c>
      <c r="Z42" s="127"/>
      <c r="AA42" s="128"/>
      <c r="AB42" s="135">
        <f t="shared" ref="AB42:AB43" si="35">Z42*AA42</f>
        <v>0</v>
      </c>
      <c r="AC42" s="129">
        <f t="shared" si="23"/>
        <v>0</v>
      </c>
      <c r="AD42" s="223">
        <f t="shared" si="24"/>
        <v>0</v>
      </c>
      <c r="AE42" s="197">
        <f t="shared" si="25"/>
        <v>0</v>
      </c>
      <c r="AF42" s="132" t="e">
        <f t="shared" si="26"/>
        <v>#DIV/0!</v>
      </c>
      <c r="AG42" s="133"/>
      <c r="AH42" s="106"/>
      <c r="AI42" s="106"/>
    </row>
    <row r="43" spans="1:35" ht="24.75" customHeight="1">
      <c r="A43" s="120" t="s">
        <v>114</v>
      </c>
      <c r="B43" s="121" t="s">
        <v>121</v>
      </c>
      <c r="C43" s="160" t="s">
        <v>162</v>
      </c>
      <c r="D43" s="226"/>
      <c r="E43" s="127"/>
      <c r="F43" s="128"/>
      <c r="G43" s="126">
        <f t="shared" si="28"/>
        <v>0</v>
      </c>
      <c r="H43" s="127"/>
      <c r="I43" s="128"/>
      <c r="J43" s="135">
        <f t="shared" si="29"/>
        <v>0</v>
      </c>
      <c r="K43" s="227"/>
      <c r="L43" s="128"/>
      <c r="M43" s="135">
        <f t="shared" si="30"/>
        <v>0</v>
      </c>
      <c r="N43" s="127"/>
      <c r="O43" s="128"/>
      <c r="P43" s="135">
        <f t="shared" si="31"/>
        <v>0</v>
      </c>
      <c r="Q43" s="227"/>
      <c r="R43" s="128"/>
      <c r="S43" s="135">
        <f t="shared" si="32"/>
        <v>0</v>
      </c>
      <c r="T43" s="127"/>
      <c r="U43" s="128"/>
      <c r="V43" s="135">
        <f t="shared" si="33"/>
        <v>0</v>
      </c>
      <c r="W43" s="227"/>
      <c r="X43" s="128"/>
      <c r="Y43" s="135">
        <f t="shared" si="34"/>
        <v>0</v>
      </c>
      <c r="Z43" s="127"/>
      <c r="AA43" s="128"/>
      <c r="AB43" s="135">
        <f t="shared" si="35"/>
        <v>0</v>
      </c>
      <c r="AC43" s="129">
        <f t="shared" si="23"/>
        <v>0</v>
      </c>
      <c r="AD43" s="223">
        <f t="shared" si="24"/>
        <v>0</v>
      </c>
      <c r="AE43" s="197">
        <f t="shared" si="25"/>
        <v>0</v>
      </c>
      <c r="AF43" s="132" t="e">
        <f t="shared" si="26"/>
        <v>#DIV/0!</v>
      </c>
      <c r="AG43" s="133"/>
      <c r="AH43" s="106"/>
      <c r="AI43" s="106"/>
    </row>
    <row r="44" spans="1:35" ht="15" customHeight="1">
      <c r="A44" s="200" t="s">
        <v>163</v>
      </c>
      <c r="B44" s="201"/>
      <c r="C44" s="202"/>
      <c r="D44" s="203"/>
      <c r="E44" s="204">
        <f t="shared" ref="E44:AB44" si="36">E41+E39</f>
        <v>0</v>
      </c>
      <c r="F44" s="205">
        <f t="shared" si="36"/>
        <v>0</v>
      </c>
      <c r="G44" s="206">
        <f t="shared" si="36"/>
        <v>0</v>
      </c>
      <c r="H44" s="165">
        <f t="shared" si="36"/>
        <v>0</v>
      </c>
      <c r="I44" s="167">
        <f t="shared" si="36"/>
        <v>0</v>
      </c>
      <c r="J44" s="228">
        <f t="shared" si="36"/>
        <v>0</v>
      </c>
      <c r="K44" s="207">
        <f t="shared" si="36"/>
        <v>0</v>
      </c>
      <c r="L44" s="205">
        <f t="shared" si="36"/>
        <v>0</v>
      </c>
      <c r="M44" s="208">
        <f t="shared" si="36"/>
        <v>0</v>
      </c>
      <c r="N44" s="204">
        <f t="shared" si="36"/>
        <v>0</v>
      </c>
      <c r="O44" s="205">
        <f t="shared" si="36"/>
        <v>0</v>
      </c>
      <c r="P44" s="208">
        <f t="shared" si="36"/>
        <v>0</v>
      </c>
      <c r="Q44" s="207">
        <f t="shared" si="36"/>
        <v>0</v>
      </c>
      <c r="R44" s="205">
        <f t="shared" si="36"/>
        <v>0</v>
      </c>
      <c r="S44" s="208">
        <f t="shared" si="36"/>
        <v>0</v>
      </c>
      <c r="T44" s="204">
        <f t="shared" si="36"/>
        <v>0</v>
      </c>
      <c r="U44" s="205">
        <f t="shared" si="36"/>
        <v>0</v>
      </c>
      <c r="V44" s="208">
        <f t="shared" si="36"/>
        <v>0</v>
      </c>
      <c r="W44" s="207">
        <f t="shared" si="36"/>
        <v>0</v>
      </c>
      <c r="X44" s="205">
        <f t="shared" si="36"/>
        <v>0</v>
      </c>
      <c r="Y44" s="208">
        <f t="shared" si="36"/>
        <v>0</v>
      </c>
      <c r="Z44" s="204">
        <f t="shared" si="36"/>
        <v>0</v>
      </c>
      <c r="AA44" s="205">
        <f t="shared" si="36"/>
        <v>0</v>
      </c>
      <c r="AB44" s="208">
        <f t="shared" si="36"/>
        <v>0</v>
      </c>
      <c r="AC44" s="207">
        <f t="shared" ref="AC44:AD44" si="37">AC39+AC41</f>
        <v>0</v>
      </c>
      <c r="AD44" s="209">
        <f t="shared" si="37"/>
        <v>0</v>
      </c>
      <c r="AE44" s="229">
        <f t="shared" si="25"/>
        <v>0</v>
      </c>
      <c r="AF44" s="230" t="e">
        <f t="shared" si="26"/>
        <v>#DIV/0!</v>
      </c>
      <c r="AG44" s="231"/>
      <c r="AH44" s="106"/>
      <c r="AI44" s="106"/>
    </row>
    <row r="45" spans="1:35" ht="15" customHeight="1">
      <c r="A45" s="232" t="s">
        <v>109</v>
      </c>
      <c r="B45" s="233" t="s">
        <v>33</v>
      </c>
      <c r="C45" s="175" t="s">
        <v>164</v>
      </c>
      <c r="D45" s="214"/>
      <c r="E45" s="96"/>
      <c r="F45" s="97"/>
      <c r="G45" s="97"/>
      <c r="H45" s="96"/>
      <c r="I45" s="97"/>
      <c r="J45" s="101"/>
      <c r="K45" s="97"/>
      <c r="L45" s="97"/>
      <c r="M45" s="101"/>
      <c r="N45" s="96"/>
      <c r="O45" s="97"/>
      <c r="P45" s="101"/>
      <c r="Q45" s="97"/>
      <c r="R45" s="97"/>
      <c r="S45" s="101"/>
      <c r="T45" s="96"/>
      <c r="U45" s="97"/>
      <c r="V45" s="101"/>
      <c r="W45" s="97"/>
      <c r="X45" s="97"/>
      <c r="Y45" s="101"/>
      <c r="Z45" s="96"/>
      <c r="AA45" s="97"/>
      <c r="AB45" s="97"/>
      <c r="AC45" s="215"/>
      <c r="AD45" s="216"/>
      <c r="AE45" s="217"/>
      <c r="AF45" s="104"/>
      <c r="AG45" s="105"/>
      <c r="AH45" s="106"/>
      <c r="AI45" s="106"/>
    </row>
    <row r="46" spans="1:35" ht="15" customHeight="1">
      <c r="A46" s="107" t="s">
        <v>111</v>
      </c>
      <c r="B46" s="108" t="s">
        <v>165</v>
      </c>
      <c r="C46" s="180" t="s">
        <v>166</v>
      </c>
      <c r="D46" s="195"/>
      <c r="E46" s="218">
        <f t="shared" ref="E46:AB46" si="38">SUM(E47)</f>
        <v>5</v>
      </c>
      <c r="F46" s="219">
        <f t="shared" si="38"/>
        <v>2500</v>
      </c>
      <c r="G46" s="220">
        <f t="shared" si="38"/>
        <v>12500</v>
      </c>
      <c r="H46" s="111">
        <f t="shared" si="38"/>
        <v>5</v>
      </c>
      <c r="I46" s="112">
        <f t="shared" si="38"/>
        <v>2500</v>
      </c>
      <c r="J46" s="134">
        <f t="shared" si="38"/>
        <v>12500</v>
      </c>
      <c r="K46" s="234">
        <f t="shared" si="38"/>
        <v>0</v>
      </c>
      <c r="L46" s="219">
        <f t="shared" si="38"/>
        <v>0</v>
      </c>
      <c r="M46" s="235">
        <f t="shared" si="38"/>
        <v>0</v>
      </c>
      <c r="N46" s="218">
        <f t="shared" si="38"/>
        <v>0</v>
      </c>
      <c r="O46" s="219">
        <f t="shared" si="38"/>
        <v>0</v>
      </c>
      <c r="P46" s="235">
        <f t="shared" si="38"/>
        <v>0</v>
      </c>
      <c r="Q46" s="234">
        <f t="shared" si="38"/>
        <v>0</v>
      </c>
      <c r="R46" s="219">
        <f t="shared" si="38"/>
        <v>0</v>
      </c>
      <c r="S46" s="235">
        <f t="shared" si="38"/>
        <v>0</v>
      </c>
      <c r="T46" s="218">
        <f t="shared" si="38"/>
        <v>0</v>
      </c>
      <c r="U46" s="219">
        <f t="shared" si="38"/>
        <v>0</v>
      </c>
      <c r="V46" s="235">
        <f t="shared" si="38"/>
        <v>0</v>
      </c>
      <c r="W46" s="234">
        <f t="shared" si="38"/>
        <v>0</v>
      </c>
      <c r="X46" s="219">
        <f t="shared" si="38"/>
        <v>0</v>
      </c>
      <c r="Y46" s="235">
        <f t="shared" si="38"/>
        <v>0</v>
      </c>
      <c r="Z46" s="218">
        <f t="shared" si="38"/>
        <v>0</v>
      </c>
      <c r="AA46" s="219">
        <f t="shared" si="38"/>
        <v>0</v>
      </c>
      <c r="AB46" s="235">
        <f t="shared" si="38"/>
        <v>0</v>
      </c>
      <c r="AC46" s="114">
        <f t="shared" ref="AC46:AC70" si="39">G46+M46+S46+Y46</f>
        <v>12500</v>
      </c>
      <c r="AD46" s="221">
        <f t="shared" ref="AD46:AD70" si="40">J46+P46+V46+AB46</f>
        <v>12500</v>
      </c>
      <c r="AE46" s="222">
        <f t="shared" ref="AE46:AE70" si="41">AC46-AD46</f>
        <v>0</v>
      </c>
      <c r="AF46" s="117">
        <f t="shared" ref="AF46:AF70" si="42">AE46/AC46</f>
        <v>0</v>
      </c>
      <c r="AG46" s="118"/>
      <c r="AH46" s="119"/>
      <c r="AI46" s="119"/>
    </row>
    <row r="47" spans="1:35" ht="34.5" customHeight="1">
      <c r="A47" s="120" t="s">
        <v>114</v>
      </c>
      <c r="B47" s="121" t="s">
        <v>115</v>
      </c>
      <c r="C47" s="122" t="s">
        <v>167</v>
      </c>
      <c r="D47" s="236" t="s">
        <v>168</v>
      </c>
      <c r="E47" s="237">
        <v>5</v>
      </c>
      <c r="F47" s="238">
        <v>2500</v>
      </c>
      <c r="G47" s="239">
        <f>E47*F47</f>
        <v>12500</v>
      </c>
      <c r="H47" s="237">
        <v>5</v>
      </c>
      <c r="I47" s="238">
        <v>2500</v>
      </c>
      <c r="J47" s="240">
        <f>H47*I47</f>
        <v>12500</v>
      </c>
      <c r="K47" s="227"/>
      <c r="L47" s="241"/>
      <c r="M47" s="135">
        <f>K47*L47</f>
        <v>0</v>
      </c>
      <c r="N47" s="127"/>
      <c r="O47" s="241"/>
      <c r="P47" s="135">
        <f>N47*O47</f>
        <v>0</v>
      </c>
      <c r="Q47" s="227"/>
      <c r="R47" s="241"/>
      <c r="S47" s="135">
        <f>Q47*R47</f>
        <v>0</v>
      </c>
      <c r="T47" s="127"/>
      <c r="U47" s="241"/>
      <c r="V47" s="135">
        <f>T47*U47</f>
        <v>0</v>
      </c>
      <c r="W47" s="227"/>
      <c r="X47" s="241"/>
      <c r="Y47" s="135">
        <f>W47*X47</f>
        <v>0</v>
      </c>
      <c r="Z47" s="127"/>
      <c r="AA47" s="241"/>
      <c r="AB47" s="135">
        <f>Z47*AA47</f>
        <v>0</v>
      </c>
      <c r="AC47" s="129">
        <f t="shared" si="39"/>
        <v>12500</v>
      </c>
      <c r="AD47" s="223">
        <f t="shared" si="40"/>
        <v>12500</v>
      </c>
      <c r="AE47" s="197">
        <f t="shared" si="41"/>
        <v>0</v>
      </c>
      <c r="AF47" s="132">
        <f t="shared" si="42"/>
        <v>0</v>
      </c>
      <c r="AG47" s="133"/>
      <c r="AH47" s="106"/>
      <c r="AI47" s="106"/>
    </row>
    <row r="48" spans="1:35" ht="27.75" customHeight="1">
      <c r="A48" s="107" t="s">
        <v>111</v>
      </c>
      <c r="B48" s="108" t="s">
        <v>169</v>
      </c>
      <c r="C48" s="109" t="s">
        <v>170</v>
      </c>
      <c r="D48" s="110"/>
      <c r="E48" s="111">
        <f t="shared" ref="E48:AB48" si="43">SUM(E49)</f>
        <v>0</v>
      </c>
      <c r="F48" s="112">
        <f t="shared" si="43"/>
        <v>0</v>
      </c>
      <c r="G48" s="113">
        <f t="shared" si="43"/>
        <v>0</v>
      </c>
      <c r="H48" s="111">
        <f t="shared" si="43"/>
        <v>0</v>
      </c>
      <c r="I48" s="112">
        <f t="shared" si="43"/>
        <v>0</v>
      </c>
      <c r="J48" s="134">
        <f t="shared" si="43"/>
        <v>0</v>
      </c>
      <c r="K48" s="224">
        <f t="shared" si="43"/>
        <v>0</v>
      </c>
      <c r="L48" s="112">
        <f t="shared" si="43"/>
        <v>0</v>
      </c>
      <c r="M48" s="134">
        <f t="shared" si="43"/>
        <v>0</v>
      </c>
      <c r="N48" s="111">
        <f t="shared" si="43"/>
        <v>0</v>
      </c>
      <c r="O48" s="112">
        <f t="shared" si="43"/>
        <v>0</v>
      </c>
      <c r="P48" s="134">
        <f t="shared" si="43"/>
        <v>0</v>
      </c>
      <c r="Q48" s="224">
        <f t="shared" si="43"/>
        <v>0</v>
      </c>
      <c r="R48" s="112">
        <f t="shared" si="43"/>
        <v>0</v>
      </c>
      <c r="S48" s="134">
        <f t="shared" si="43"/>
        <v>0</v>
      </c>
      <c r="T48" s="111">
        <f t="shared" si="43"/>
        <v>0</v>
      </c>
      <c r="U48" s="112">
        <f t="shared" si="43"/>
        <v>0</v>
      </c>
      <c r="V48" s="134">
        <f t="shared" si="43"/>
        <v>0</v>
      </c>
      <c r="W48" s="224">
        <f t="shared" si="43"/>
        <v>0</v>
      </c>
      <c r="X48" s="112">
        <f t="shared" si="43"/>
        <v>0</v>
      </c>
      <c r="Y48" s="134">
        <f t="shared" si="43"/>
        <v>0</v>
      </c>
      <c r="Z48" s="111">
        <f t="shared" si="43"/>
        <v>0</v>
      </c>
      <c r="AA48" s="112">
        <f t="shared" si="43"/>
        <v>0</v>
      </c>
      <c r="AB48" s="134">
        <f t="shared" si="43"/>
        <v>0</v>
      </c>
      <c r="AC48" s="114">
        <f t="shared" si="39"/>
        <v>0</v>
      </c>
      <c r="AD48" s="221">
        <f t="shared" si="40"/>
        <v>0</v>
      </c>
      <c r="AE48" s="222">
        <f t="shared" si="41"/>
        <v>0</v>
      </c>
      <c r="AF48" s="225" t="e">
        <f t="shared" si="42"/>
        <v>#DIV/0!</v>
      </c>
      <c r="AG48" s="159"/>
      <c r="AH48" s="119"/>
      <c r="AI48" s="119"/>
    </row>
    <row r="49" spans="1:35" ht="30" customHeight="1">
      <c r="A49" s="120" t="s">
        <v>114</v>
      </c>
      <c r="B49" s="121" t="s">
        <v>115</v>
      </c>
      <c r="C49" s="242" t="s">
        <v>171</v>
      </c>
      <c r="D49" s="123" t="s">
        <v>172</v>
      </c>
      <c r="E49" s="127"/>
      <c r="F49" s="128"/>
      <c r="G49" s="126">
        <f>E49*F49</f>
        <v>0</v>
      </c>
      <c r="H49" s="127"/>
      <c r="I49" s="128"/>
      <c r="J49" s="135">
        <f>H49*I49</f>
        <v>0</v>
      </c>
      <c r="K49" s="227"/>
      <c r="L49" s="128"/>
      <c r="M49" s="135">
        <f>K49*L49</f>
        <v>0</v>
      </c>
      <c r="N49" s="127"/>
      <c r="O49" s="128"/>
      <c r="P49" s="135">
        <f>N49*O49</f>
        <v>0</v>
      </c>
      <c r="Q49" s="227"/>
      <c r="R49" s="128"/>
      <c r="S49" s="135">
        <f>Q49*R49</f>
        <v>0</v>
      </c>
      <c r="T49" s="127"/>
      <c r="U49" s="128"/>
      <c r="V49" s="135">
        <f>T49*U49</f>
        <v>0</v>
      </c>
      <c r="W49" s="227"/>
      <c r="X49" s="128"/>
      <c r="Y49" s="135">
        <f>W49*X49</f>
        <v>0</v>
      </c>
      <c r="Z49" s="127"/>
      <c r="AA49" s="128"/>
      <c r="AB49" s="135">
        <f>Z49*AA49</f>
        <v>0</v>
      </c>
      <c r="AC49" s="129">
        <f t="shared" si="39"/>
        <v>0</v>
      </c>
      <c r="AD49" s="223">
        <f t="shared" si="40"/>
        <v>0</v>
      </c>
      <c r="AE49" s="197">
        <f t="shared" si="41"/>
        <v>0</v>
      </c>
      <c r="AF49" s="132" t="e">
        <f t="shared" si="42"/>
        <v>#DIV/0!</v>
      </c>
      <c r="AG49" s="133"/>
      <c r="AH49" s="106"/>
      <c r="AI49" s="106"/>
    </row>
    <row r="50" spans="1:35" ht="15" customHeight="1">
      <c r="A50" s="107" t="s">
        <v>111</v>
      </c>
      <c r="B50" s="108" t="s">
        <v>173</v>
      </c>
      <c r="C50" s="109" t="s">
        <v>174</v>
      </c>
      <c r="D50" s="110"/>
      <c r="E50" s="111">
        <f t="shared" ref="E50:AB50" si="44">SUM(E51)</f>
        <v>0</v>
      </c>
      <c r="F50" s="112">
        <f t="shared" si="44"/>
        <v>0</v>
      </c>
      <c r="G50" s="113">
        <f t="shared" si="44"/>
        <v>0</v>
      </c>
      <c r="H50" s="111">
        <f t="shared" si="44"/>
        <v>0</v>
      </c>
      <c r="I50" s="112">
        <f t="shared" si="44"/>
        <v>0</v>
      </c>
      <c r="J50" s="134">
        <f t="shared" si="44"/>
        <v>0</v>
      </c>
      <c r="K50" s="224">
        <f t="shared" si="44"/>
        <v>0</v>
      </c>
      <c r="L50" s="112">
        <f t="shared" si="44"/>
        <v>0</v>
      </c>
      <c r="M50" s="134">
        <f t="shared" si="44"/>
        <v>0</v>
      </c>
      <c r="N50" s="111">
        <f t="shared" si="44"/>
        <v>0</v>
      </c>
      <c r="O50" s="112">
        <f t="shared" si="44"/>
        <v>0</v>
      </c>
      <c r="P50" s="134">
        <f t="shared" si="44"/>
        <v>0</v>
      </c>
      <c r="Q50" s="224">
        <f t="shared" si="44"/>
        <v>0</v>
      </c>
      <c r="R50" s="112">
        <f t="shared" si="44"/>
        <v>0</v>
      </c>
      <c r="S50" s="134">
        <f t="shared" si="44"/>
        <v>0</v>
      </c>
      <c r="T50" s="111">
        <f t="shared" si="44"/>
        <v>0</v>
      </c>
      <c r="U50" s="112">
        <f t="shared" si="44"/>
        <v>0</v>
      </c>
      <c r="V50" s="134">
        <f t="shared" si="44"/>
        <v>0</v>
      </c>
      <c r="W50" s="224">
        <f t="shared" si="44"/>
        <v>0</v>
      </c>
      <c r="X50" s="112">
        <f t="shared" si="44"/>
        <v>0</v>
      </c>
      <c r="Y50" s="134">
        <f t="shared" si="44"/>
        <v>0</v>
      </c>
      <c r="Z50" s="111">
        <f t="shared" si="44"/>
        <v>0</v>
      </c>
      <c r="AA50" s="112">
        <f t="shared" si="44"/>
        <v>0</v>
      </c>
      <c r="AB50" s="134">
        <f t="shared" si="44"/>
        <v>0</v>
      </c>
      <c r="AC50" s="114">
        <f t="shared" si="39"/>
        <v>0</v>
      </c>
      <c r="AD50" s="221">
        <f t="shared" si="40"/>
        <v>0</v>
      </c>
      <c r="AE50" s="222">
        <f t="shared" si="41"/>
        <v>0</v>
      </c>
      <c r="AF50" s="225" t="e">
        <f t="shared" si="42"/>
        <v>#DIV/0!</v>
      </c>
      <c r="AG50" s="159"/>
      <c r="AH50" s="119"/>
      <c r="AI50" s="119"/>
    </row>
    <row r="51" spans="1:35" ht="41.25" customHeight="1">
      <c r="A51" s="120" t="s">
        <v>114</v>
      </c>
      <c r="B51" s="121" t="s">
        <v>115</v>
      </c>
      <c r="C51" s="242" t="s">
        <v>175</v>
      </c>
      <c r="D51" s="123" t="s">
        <v>176</v>
      </c>
      <c r="E51" s="127"/>
      <c r="F51" s="128"/>
      <c r="G51" s="126">
        <f>E51*F51</f>
        <v>0</v>
      </c>
      <c r="H51" s="127"/>
      <c r="I51" s="128"/>
      <c r="J51" s="135">
        <f>H51*I51</f>
        <v>0</v>
      </c>
      <c r="K51" s="227"/>
      <c r="L51" s="128"/>
      <c r="M51" s="135">
        <f>K51*L51</f>
        <v>0</v>
      </c>
      <c r="N51" s="127"/>
      <c r="O51" s="128"/>
      <c r="P51" s="135">
        <f>N51*O51</f>
        <v>0</v>
      </c>
      <c r="Q51" s="227"/>
      <c r="R51" s="128"/>
      <c r="S51" s="135">
        <f>Q51*R51</f>
        <v>0</v>
      </c>
      <c r="T51" s="127"/>
      <c r="U51" s="128"/>
      <c r="V51" s="135">
        <f>T51*U51</f>
        <v>0</v>
      </c>
      <c r="W51" s="227"/>
      <c r="X51" s="128"/>
      <c r="Y51" s="135">
        <f>W51*X51</f>
        <v>0</v>
      </c>
      <c r="Z51" s="127"/>
      <c r="AA51" s="128"/>
      <c r="AB51" s="135">
        <f>Z51*AA51</f>
        <v>0</v>
      </c>
      <c r="AC51" s="129">
        <f t="shared" si="39"/>
        <v>0</v>
      </c>
      <c r="AD51" s="223">
        <f t="shared" si="40"/>
        <v>0</v>
      </c>
      <c r="AE51" s="197">
        <f t="shared" si="41"/>
        <v>0</v>
      </c>
      <c r="AF51" s="132" t="e">
        <f t="shared" si="42"/>
        <v>#DIV/0!</v>
      </c>
      <c r="AG51" s="133"/>
      <c r="AH51" s="106"/>
      <c r="AI51" s="106"/>
    </row>
    <row r="52" spans="1:35" ht="15.75" customHeight="1">
      <c r="A52" s="107" t="s">
        <v>111</v>
      </c>
      <c r="B52" s="108" t="s">
        <v>177</v>
      </c>
      <c r="C52" s="109" t="s">
        <v>178</v>
      </c>
      <c r="D52" s="110"/>
      <c r="E52" s="111">
        <f t="shared" ref="E52:L52" si="45">SUM(E71:E85)</f>
        <v>0</v>
      </c>
      <c r="F52" s="112">
        <f t="shared" si="45"/>
        <v>0</v>
      </c>
      <c r="G52" s="113">
        <f t="shared" si="45"/>
        <v>0</v>
      </c>
      <c r="H52" s="111">
        <f t="shared" si="45"/>
        <v>0</v>
      </c>
      <c r="I52" s="112">
        <f t="shared" si="45"/>
        <v>0</v>
      </c>
      <c r="J52" s="134">
        <f t="shared" si="45"/>
        <v>0</v>
      </c>
      <c r="K52" s="224">
        <f t="shared" si="45"/>
        <v>39</v>
      </c>
      <c r="L52" s="112">
        <f t="shared" si="45"/>
        <v>100550</v>
      </c>
      <c r="M52" s="134">
        <f>SUM(M53:M85)</f>
        <v>479850</v>
      </c>
      <c r="N52" s="111">
        <f t="shared" ref="N52:O52" si="46">SUM(N71:N85)</f>
        <v>13</v>
      </c>
      <c r="O52" s="112">
        <f t="shared" si="46"/>
        <v>135600</v>
      </c>
      <c r="P52" s="134">
        <f>SUM(P53:P85)</f>
        <v>195000</v>
      </c>
      <c r="Q52" s="224">
        <f t="shared" ref="Q52:AB52" si="47">SUM(Q71:Q85)</f>
        <v>0</v>
      </c>
      <c r="R52" s="112">
        <f t="shared" si="47"/>
        <v>0</v>
      </c>
      <c r="S52" s="134">
        <f t="shared" si="47"/>
        <v>0</v>
      </c>
      <c r="T52" s="111">
        <f t="shared" si="47"/>
        <v>0</v>
      </c>
      <c r="U52" s="112">
        <f t="shared" si="47"/>
        <v>0</v>
      </c>
      <c r="V52" s="134">
        <f t="shared" si="47"/>
        <v>0</v>
      </c>
      <c r="W52" s="224">
        <f t="shared" si="47"/>
        <v>0</v>
      </c>
      <c r="X52" s="112">
        <f t="shared" si="47"/>
        <v>0</v>
      </c>
      <c r="Y52" s="134">
        <f t="shared" si="47"/>
        <v>0</v>
      </c>
      <c r="Z52" s="111">
        <f t="shared" si="47"/>
        <v>0</v>
      </c>
      <c r="AA52" s="112">
        <f t="shared" si="47"/>
        <v>0</v>
      </c>
      <c r="AB52" s="243">
        <f t="shared" si="47"/>
        <v>0</v>
      </c>
      <c r="AC52" s="221">
        <f t="shared" si="39"/>
        <v>479850</v>
      </c>
      <c r="AD52" s="221">
        <f t="shared" si="40"/>
        <v>195000</v>
      </c>
      <c r="AE52" s="244">
        <f t="shared" si="41"/>
        <v>284850</v>
      </c>
      <c r="AF52" s="225">
        <f t="shared" si="42"/>
        <v>0.59362300718974681</v>
      </c>
      <c r="AG52" s="159"/>
      <c r="AH52" s="119"/>
      <c r="AI52" s="119"/>
    </row>
    <row r="53" spans="1:35" ht="30" customHeight="1">
      <c r="A53" s="245" t="s">
        <v>179</v>
      </c>
      <c r="B53" s="246" t="s">
        <v>115</v>
      </c>
      <c r="C53" s="247" t="s">
        <v>180</v>
      </c>
      <c r="D53" s="248"/>
      <c r="E53" s="249"/>
      <c r="F53" s="250"/>
      <c r="G53" s="126">
        <f t="shared" ref="G53:G58" si="48">E53*F53</f>
        <v>0</v>
      </c>
      <c r="H53" s="249"/>
      <c r="I53" s="250"/>
      <c r="J53" s="155">
        <f t="shared" ref="J53:J58" si="49">H53*I53</f>
        <v>0</v>
      </c>
      <c r="K53" s="251">
        <v>3</v>
      </c>
      <c r="L53" s="252">
        <v>3000</v>
      </c>
      <c r="M53" s="135">
        <f t="shared" ref="M53:M70" si="50">K53*L53</f>
        <v>9000</v>
      </c>
      <c r="N53" s="253">
        <v>1</v>
      </c>
      <c r="O53" s="252">
        <v>2800</v>
      </c>
      <c r="P53" s="254">
        <f t="shared" ref="P53:P70" si="51">N53*O53</f>
        <v>2800</v>
      </c>
      <c r="Q53" s="255"/>
      <c r="R53" s="250"/>
      <c r="S53" s="256"/>
      <c r="T53" s="249"/>
      <c r="U53" s="250"/>
      <c r="V53" s="256"/>
      <c r="W53" s="255"/>
      <c r="X53" s="250"/>
      <c r="Y53" s="256"/>
      <c r="Z53" s="249"/>
      <c r="AA53" s="250"/>
      <c r="AB53" s="257"/>
      <c r="AC53" s="156">
        <f t="shared" si="39"/>
        <v>9000</v>
      </c>
      <c r="AD53" s="223">
        <f t="shared" si="40"/>
        <v>2800</v>
      </c>
      <c r="AE53" s="258">
        <f t="shared" si="41"/>
        <v>6200</v>
      </c>
      <c r="AF53" s="132">
        <f t="shared" si="42"/>
        <v>0.68888888888888888</v>
      </c>
      <c r="AG53" s="133"/>
      <c r="AH53" s="106"/>
      <c r="AI53" s="106"/>
    </row>
    <row r="54" spans="1:35" ht="30" customHeight="1">
      <c r="A54" s="245" t="s">
        <v>179</v>
      </c>
      <c r="B54" s="246" t="s">
        <v>121</v>
      </c>
      <c r="C54" s="247" t="s">
        <v>181</v>
      </c>
      <c r="D54" s="248"/>
      <c r="E54" s="249"/>
      <c r="F54" s="250"/>
      <c r="G54" s="126">
        <f t="shared" si="48"/>
        <v>0</v>
      </c>
      <c r="H54" s="249"/>
      <c r="I54" s="250"/>
      <c r="J54" s="155">
        <f t="shared" si="49"/>
        <v>0</v>
      </c>
      <c r="K54" s="251">
        <v>3</v>
      </c>
      <c r="L54" s="252">
        <v>3200</v>
      </c>
      <c r="M54" s="135">
        <f t="shared" si="50"/>
        <v>9600</v>
      </c>
      <c r="N54" s="253">
        <v>1</v>
      </c>
      <c r="O54" s="252">
        <v>2800</v>
      </c>
      <c r="P54" s="254">
        <f t="shared" si="51"/>
        <v>2800</v>
      </c>
      <c r="Q54" s="255"/>
      <c r="R54" s="250"/>
      <c r="S54" s="256"/>
      <c r="T54" s="249"/>
      <c r="U54" s="250"/>
      <c r="V54" s="256"/>
      <c r="W54" s="255"/>
      <c r="X54" s="250"/>
      <c r="Y54" s="256"/>
      <c r="Z54" s="249"/>
      <c r="AA54" s="250"/>
      <c r="AB54" s="257"/>
      <c r="AC54" s="156">
        <f t="shared" si="39"/>
        <v>9600</v>
      </c>
      <c r="AD54" s="223">
        <f t="shared" si="40"/>
        <v>2800</v>
      </c>
      <c r="AE54" s="258">
        <f t="shared" si="41"/>
        <v>6800</v>
      </c>
      <c r="AF54" s="132">
        <f t="shared" si="42"/>
        <v>0.70833333333333337</v>
      </c>
      <c r="AG54" s="133"/>
      <c r="AH54" s="106"/>
      <c r="AI54" s="106"/>
    </row>
    <row r="55" spans="1:35" ht="30" customHeight="1">
      <c r="A55" s="245" t="s">
        <v>179</v>
      </c>
      <c r="B55" s="246" t="s">
        <v>123</v>
      </c>
      <c r="C55" s="247" t="s">
        <v>182</v>
      </c>
      <c r="D55" s="248"/>
      <c r="E55" s="249"/>
      <c r="F55" s="250"/>
      <c r="G55" s="126">
        <f t="shared" si="48"/>
        <v>0</v>
      </c>
      <c r="H55" s="249"/>
      <c r="I55" s="250"/>
      <c r="J55" s="155">
        <f t="shared" si="49"/>
        <v>0</v>
      </c>
      <c r="K55" s="251">
        <v>3</v>
      </c>
      <c r="L55" s="252">
        <v>3600</v>
      </c>
      <c r="M55" s="135">
        <f t="shared" si="50"/>
        <v>10800</v>
      </c>
      <c r="N55" s="253">
        <v>1</v>
      </c>
      <c r="O55" s="252">
        <v>3600</v>
      </c>
      <c r="P55" s="254">
        <f t="shared" si="51"/>
        <v>3600</v>
      </c>
      <c r="Q55" s="255"/>
      <c r="R55" s="250"/>
      <c r="S55" s="256"/>
      <c r="T55" s="249"/>
      <c r="U55" s="250"/>
      <c r="V55" s="256"/>
      <c r="W55" s="255"/>
      <c r="X55" s="250"/>
      <c r="Y55" s="256"/>
      <c r="Z55" s="249"/>
      <c r="AA55" s="250"/>
      <c r="AB55" s="257"/>
      <c r="AC55" s="156">
        <f t="shared" si="39"/>
        <v>10800</v>
      </c>
      <c r="AD55" s="223">
        <f t="shared" si="40"/>
        <v>3600</v>
      </c>
      <c r="AE55" s="258">
        <f t="shared" si="41"/>
        <v>7200</v>
      </c>
      <c r="AF55" s="132">
        <f t="shared" si="42"/>
        <v>0.66666666666666663</v>
      </c>
      <c r="AG55" s="133"/>
      <c r="AH55" s="106"/>
      <c r="AI55" s="106"/>
    </row>
    <row r="56" spans="1:35" ht="30" customHeight="1">
      <c r="A56" s="245" t="s">
        <v>179</v>
      </c>
      <c r="B56" s="246" t="s">
        <v>125</v>
      </c>
      <c r="C56" s="247" t="s">
        <v>183</v>
      </c>
      <c r="D56" s="248"/>
      <c r="E56" s="249"/>
      <c r="F56" s="250"/>
      <c r="G56" s="126">
        <f t="shared" si="48"/>
        <v>0</v>
      </c>
      <c r="H56" s="249"/>
      <c r="I56" s="250"/>
      <c r="J56" s="155">
        <f t="shared" si="49"/>
        <v>0</v>
      </c>
      <c r="K56" s="251">
        <v>3</v>
      </c>
      <c r="L56" s="252">
        <v>12000</v>
      </c>
      <c r="M56" s="135">
        <f t="shared" si="50"/>
        <v>36000</v>
      </c>
      <c r="N56" s="253">
        <v>1</v>
      </c>
      <c r="O56" s="252">
        <v>10000</v>
      </c>
      <c r="P56" s="254">
        <f t="shared" si="51"/>
        <v>10000</v>
      </c>
      <c r="Q56" s="255"/>
      <c r="R56" s="250"/>
      <c r="S56" s="256"/>
      <c r="T56" s="249"/>
      <c r="U56" s="250"/>
      <c r="V56" s="256"/>
      <c r="W56" s="255"/>
      <c r="X56" s="250"/>
      <c r="Y56" s="256"/>
      <c r="Z56" s="249"/>
      <c r="AA56" s="250"/>
      <c r="AB56" s="257"/>
      <c r="AC56" s="156">
        <f t="shared" si="39"/>
        <v>36000</v>
      </c>
      <c r="AD56" s="223">
        <f t="shared" si="40"/>
        <v>10000</v>
      </c>
      <c r="AE56" s="258">
        <f t="shared" si="41"/>
        <v>26000</v>
      </c>
      <c r="AF56" s="132">
        <f t="shared" si="42"/>
        <v>0.72222222222222221</v>
      </c>
      <c r="AG56" s="133"/>
      <c r="AH56" s="106"/>
      <c r="AI56" s="106"/>
    </row>
    <row r="57" spans="1:35" ht="30" customHeight="1">
      <c r="A57" s="245" t="s">
        <v>179</v>
      </c>
      <c r="B57" s="246" t="s">
        <v>184</v>
      </c>
      <c r="C57" s="247" t="s">
        <v>185</v>
      </c>
      <c r="D57" s="248"/>
      <c r="E57" s="249"/>
      <c r="F57" s="250"/>
      <c r="G57" s="126">
        <f t="shared" si="48"/>
        <v>0</v>
      </c>
      <c r="H57" s="249"/>
      <c r="I57" s="250"/>
      <c r="J57" s="155">
        <f t="shared" si="49"/>
        <v>0</v>
      </c>
      <c r="K57" s="251">
        <v>3</v>
      </c>
      <c r="L57" s="252">
        <v>3000</v>
      </c>
      <c r="M57" s="135">
        <f t="shared" si="50"/>
        <v>9000</v>
      </c>
      <c r="N57" s="253">
        <v>1</v>
      </c>
      <c r="O57" s="252">
        <v>11900</v>
      </c>
      <c r="P57" s="254">
        <f t="shared" si="51"/>
        <v>11900</v>
      </c>
      <c r="Q57" s="255"/>
      <c r="R57" s="250"/>
      <c r="S57" s="256"/>
      <c r="T57" s="249"/>
      <c r="U57" s="250"/>
      <c r="V57" s="256"/>
      <c r="W57" s="255"/>
      <c r="X57" s="250"/>
      <c r="Y57" s="256"/>
      <c r="Z57" s="249"/>
      <c r="AA57" s="250"/>
      <c r="AB57" s="257"/>
      <c r="AC57" s="156">
        <f t="shared" si="39"/>
        <v>9000</v>
      </c>
      <c r="AD57" s="223">
        <f t="shared" si="40"/>
        <v>11900</v>
      </c>
      <c r="AE57" s="258">
        <f t="shared" si="41"/>
        <v>-2900</v>
      </c>
      <c r="AF57" s="132">
        <f t="shared" si="42"/>
        <v>-0.32222222222222224</v>
      </c>
      <c r="AG57" s="133"/>
      <c r="AH57" s="106"/>
      <c r="AI57" s="106"/>
    </row>
    <row r="58" spans="1:35" ht="30" customHeight="1">
      <c r="A58" s="259" t="s">
        <v>186</v>
      </c>
      <c r="B58" s="246" t="s">
        <v>127</v>
      </c>
      <c r="C58" s="247" t="s">
        <v>187</v>
      </c>
      <c r="D58" s="248"/>
      <c r="E58" s="249"/>
      <c r="F58" s="250"/>
      <c r="G58" s="126">
        <f t="shared" si="48"/>
        <v>0</v>
      </c>
      <c r="H58" s="249"/>
      <c r="I58" s="250"/>
      <c r="J58" s="155">
        <f t="shared" si="49"/>
        <v>0</v>
      </c>
      <c r="K58" s="251">
        <v>3</v>
      </c>
      <c r="L58" s="252">
        <v>4000</v>
      </c>
      <c r="M58" s="135">
        <f t="shared" si="50"/>
        <v>12000</v>
      </c>
      <c r="N58" s="253">
        <v>1</v>
      </c>
      <c r="O58" s="252">
        <v>1500</v>
      </c>
      <c r="P58" s="254">
        <f t="shared" si="51"/>
        <v>1500</v>
      </c>
      <c r="Q58" s="255"/>
      <c r="R58" s="250"/>
      <c r="S58" s="256"/>
      <c r="T58" s="249"/>
      <c r="U58" s="250"/>
      <c r="V58" s="256"/>
      <c r="W58" s="255"/>
      <c r="X58" s="250"/>
      <c r="Y58" s="256"/>
      <c r="Z58" s="249"/>
      <c r="AA58" s="250"/>
      <c r="AB58" s="257"/>
      <c r="AC58" s="156">
        <f t="shared" si="39"/>
        <v>12000</v>
      </c>
      <c r="AD58" s="223">
        <f t="shared" si="40"/>
        <v>1500</v>
      </c>
      <c r="AE58" s="258">
        <f t="shared" si="41"/>
        <v>10500</v>
      </c>
      <c r="AF58" s="132">
        <f t="shared" si="42"/>
        <v>0.875</v>
      </c>
      <c r="AG58" s="133"/>
      <c r="AH58" s="106"/>
      <c r="AI58" s="106"/>
    </row>
    <row r="59" spans="1:35" ht="30" customHeight="1">
      <c r="A59" s="259" t="s">
        <v>186</v>
      </c>
      <c r="B59" s="246" t="s">
        <v>129</v>
      </c>
      <c r="C59" s="247" t="s">
        <v>188</v>
      </c>
      <c r="D59" s="248"/>
      <c r="E59" s="249"/>
      <c r="F59" s="250"/>
      <c r="G59" s="126"/>
      <c r="H59" s="249"/>
      <c r="I59" s="250"/>
      <c r="J59" s="155"/>
      <c r="K59" s="251">
        <v>3</v>
      </c>
      <c r="L59" s="252">
        <v>1800</v>
      </c>
      <c r="M59" s="135">
        <f t="shared" si="50"/>
        <v>5400</v>
      </c>
      <c r="N59" s="253">
        <v>1</v>
      </c>
      <c r="O59" s="252">
        <v>2600</v>
      </c>
      <c r="P59" s="254">
        <f t="shared" si="51"/>
        <v>2600</v>
      </c>
      <c r="Q59" s="255"/>
      <c r="R59" s="250"/>
      <c r="S59" s="256"/>
      <c r="T59" s="249"/>
      <c r="U59" s="250"/>
      <c r="V59" s="256"/>
      <c r="W59" s="255"/>
      <c r="X59" s="250"/>
      <c r="Y59" s="256"/>
      <c r="Z59" s="249"/>
      <c r="AA59" s="250"/>
      <c r="AB59" s="257"/>
      <c r="AC59" s="156">
        <f t="shared" si="39"/>
        <v>5400</v>
      </c>
      <c r="AD59" s="223">
        <f t="shared" si="40"/>
        <v>2600</v>
      </c>
      <c r="AE59" s="258">
        <f t="shared" si="41"/>
        <v>2800</v>
      </c>
      <c r="AF59" s="132">
        <f t="shared" si="42"/>
        <v>0.51851851851851849</v>
      </c>
      <c r="AG59" s="133"/>
      <c r="AH59" s="106"/>
      <c r="AI59" s="106"/>
    </row>
    <row r="60" spans="1:35" ht="30" customHeight="1">
      <c r="A60" s="259" t="s">
        <v>186</v>
      </c>
      <c r="B60" s="246" t="s">
        <v>131</v>
      </c>
      <c r="C60" s="247" t="s">
        <v>189</v>
      </c>
      <c r="D60" s="248"/>
      <c r="E60" s="249"/>
      <c r="F60" s="250"/>
      <c r="G60" s="126"/>
      <c r="H60" s="249"/>
      <c r="I60" s="250"/>
      <c r="J60" s="155"/>
      <c r="K60" s="251">
        <v>3</v>
      </c>
      <c r="L60" s="252">
        <v>1000</v>
      </c>
      <c r="M60" s="135">
        <f t="shared" si="50"/>
        <v>3000</v>
      </c>
      <c r="N60" s="253">
        <v>1</v>
      </c>
      <c r="O60" s="252">
        <v>2200</v>
      </c>
      <c r="P60" s="254">
        <f t="shared" si="51"/>
        <v>2200</v>
      </c>
      <c r="Q60" s="255"/>
      <c r="R60" s="250"/>
      <c r="S60" s="256"/>
      <c r="T60" s="249"/>
      <c r="U60" s="250"/>
      <c r="V60" s="256"/>
      <c r="W60" s="255"/>
      <c r="X60" s="250"/>
      <c r="Y60" s="256"/>
      <c r="Z60" s="249"/>
      <c r="AA60" s="250"/>
      <c r="AB60" s="257"/>
      <c r="AC60" s="156">
        <f t="shared" si="39"/>
        <v>3000</v>
      </c>
      <c r="AD60" s="223">
        <f t="shared" si="40"/>
        <v>2200</v>
      </c>
      <c r="AE60" s="258">
        <f t="shared" si="41"/>
        <v>800</v>
      </c>
      <c r="AF60" s="132">
        <f t="shared" si="42"/>
        <v>0.26666666666666666</v>
      </c>
      <c r="AG60" s="133"/>
      <c r="AH60" s="106"/>
      <c r="AI60" s="106"/>
    </row>
    <row r="61" spans="1:35" ht="30" customHeight="1">
      <c r="A61" s="259" t="s">
        <v>186</v>
      </c>
      <c r="B61" s="246" t="s">
        <v>190</v>
      </c>
      <c r="C61" s="247" t="s">
        <v>191</v>
      </c>
      <c r="D61" s="248"/>
      <c r="E61" s="249"/>
      <c r="F61" s="250"/>
      <c r="G61" s="126"/>
      <c r="H61" s="249"/>
      <c r="I61" s="250"/>
      <c r="J61" s="155"/>
      <c r="K61" s="251">
        <v>3</v>
      </c>
      <c r="L61" s="252">
        <v>1000</v>
      </c>
      <c r="M61" s="135">
        <f t="shared" si="50"/>
        <v>3000</v>
      </c>
      <c r="N61" s="253">
        <v>1</v>
      </c>
      <c r="O61" s="252">
        <v>1500</v>
      </c>
      <c r="P61" s="254">
        <f t="shared" si="51"/>
        <v>1500</v>
      </c>
      <c r="Q61" s="255"/>
      <c r="R61" s="250"/>
      <c r="S61" s="256"/>
      <c r="T61" s="249"/>
      <c r="U61" s="250"/>
      <c r="V61" s="256"/>
      <c r="W61" s="255"/>
      <c r="X61" s="250"/>
      <c r="Y61" s="256"/>
      <c r="Z61" s="249"/>
      <c r="AA61" s="250"/>
      <c r="AB61" s="257"/>
      <c r="AC61" s="156">
        <f t="shared" si="39"/>
        <v>3000</v>
      </c>
      <c r="AD61" s="223">
        <f t="shared" si="40"/>
        <v>1500</v>
      </c>
      <c r="AE61" s="258">
        <f t="shared" si="41"/>
        <v>1500</v>
      </c>
      <c r="AF61" s="132">
        <f t="shared" si="42"/>
        <v>0.5</v>
      </c>
      <c r="AG61" s="133"/>
      <c r="AH61" s="106"/>
      <c r="AI61" s="106"/>
    </row>
    <row r="62" spans="1:35" ht="30" customHeight="1">
      <c r="A62" s="259" t="s">
        <v>186</v>
      </c>
      <c r="B62" s="246" t="s">
        <v>192</v>
      </c>
      <c r="C62" s="247" t="s">
        <v>193</v>
      </c>
      <c r="D62" s="248"/>
      <c r="E62" s="249"/>
      <c r="F62" s="250"/>
      <c r="G62" s="126"/>
      <c r="H62" s="249"/>
      <c r="I62" s="250"/>
      <c r="J62" s="155"/>
      <c r="K62" s="251">
        <v>3</v>
      </c>
      <c r="L62" s="252">
        <v>4000</v>
      </c>
      <c r="M62" s="135">
        <f t="shared" si="50"/>
        <v>12000</v>
      </c>
      <c r="N62" s="253">
        <v>1</v>
      </c>
      <c r="O62" s="252">
        <v>3600</v>
      </c>
      <c r="P62" s="254">
        <f t="shared" si="51"/>
        <v>3600</v>
      </c>
      <c r="Q62" s="255"/>
      <c r="R62" s="250"/>
      <c r="S62" s="256"/>
      <c r="T62" s="249"/>
      <c r="U62" s="250"/>
      <c r="V62" s="256"/>
      <c r="W62" s="255"/>
      <c r="X62" s="250"/>
      <c r="Y62" s="256"/>
      <c r="Z62" s="249"/>
      <c r="AA62" s="250"/>
      <c r="AB62" s="257"/>
      <c r="AC62" s="156">
        <f t="shared" si="39"/>
        <v>12000</v>
      </c>
      <c r="AD62" s="223">
        <f t="shared" si="40"/>
        <v>3600</v>
      </c>
      <c r="AE62" s="258">
        <f t="shared" si="41"/>
        <v>8400</v>
      </c>
      <c r="AF62" s="132">
        <f t="shared" si="42"/>
        <v>0.7</v>
      </c>
      <c r="AG62" s="133"/>
      <c r="AH62" s="106"/>
      <c r="AI62" s="106"/>
    </row>
    <row r="63" spans="1:35" ht="30" customHeight="1">
      <c r="A63" s="259" t="s">
        <v>186</v>
      </c>
      <c r="B63" s="246" t="s">
        <v>194</v>
      </c>
      <c r="C63" s="247" t="s">
        <v>195</v>
      </c>
      <c r="D63" s="248"/>
      <c r="E63" s="249"/>
      <c r="F63" s="250"/>
      <c r="G63" s="126"/>
      <c r="H63" s="249"/>
      <c r="I63" s="250"/>
      <c r="J63" s="155"/>
      <c r="K63" s="251">
        <v>3</v>
      </c>
      <c r="L63" s="252">
        <v>3000</v>
      </c>
      <c r="M63" s="135">
        <f t="shared" si="50"/>
        <v>9000</v>
      </c>
      <c r="N63" s="253">
        <v>1</v>
      </c>
      <c r="O63" s="252">
        <v>3000</v>
      </c>
      <c r="P63" s="254">
        <f t="shared" si="51"/>
        <v>3000</v>
      </c>
      <c r="Q63" s="255"/>
      <c r="R63" s="250"/>
      <c r="S63" s="256"/>
      <c r="T63" s="249"/>
      <c r="U63" s="250"/>
      <c r="V63" s="256"/>
      <c r="W63" s="255"/>
      <c r="X63" s="250"/>
      <c r="Y63" s="256"/>
      <c r="Z63" s="249"/>
      <c r="AA63" s="250"/>
      <c r="AB63" s="257"/>
      <c r="AC63" s="156">
        <f t="shared" si="39"/>
        <v>9000</v>
      </c>
      <c r="AD63" s="223">
        <f t="shared" si="40"/>
        <v>3000</v>
      </c>
      <c r="AE63" s="258">
        <f t="shared" si="41"/>
        <v>6000</v>
      </c>
      <c r="AF63" s="132">
        <f t="shared" si="42"/>
        <v>0.66666666666666663</v>
      </c>
      <c r="AG63" s="133"/>
      <c r="AH63" s="106"/>
      <c r="AI63" s="106"/>
    </row>
    <row r="64" spans="1:35" ht="30" customHeight="1">
      <c r="A64" s="259" t="s">
        <v>186</v>
      </c>
      <c r="B64" s="246" t="s">
        <v>196</v>
      </c>
      <c r="C64" s="247" t="s">
        <v>197</v>
      </c>
      <c r="D64" s="248"/>
      <c r="E64" s="249"/>
      <c r="F64" s="250"/>
      <c r="G64" s="126"/>
      <c r="H64" s="249"/>
      <c r="I64" s="250"/>
      <c r="J64" s="155"/>
      <c r="K64" s="251">
        <v>3</v>
      </c>
      <c r="L64" s="252">
        <v>3200</v>
      </c>
      <c r="M64" s="135">
        <f t="shared" si="50"/>
        <v>9600</v>
      </c>
      <c r="N64" s="253">
        <v>1</v>
      </c>
      <c r="O64" s="252">
        <v>2400</v>
      </c>
      <c r="P64" s="254">
        <f t="shared" si="51"/>
        <v>2400</v>
      </c>
      <c r="Q64" s="255"/>
      <c r="R64" s="250"/>
      <c r="S64" s="256"/>
      <c r="T64" s="249"/>
      <c r="U64" s="250"/>
      <c r="V64" s="256"/>
      <c r="W64" s="255"/>
      <c r="X64" s="250"/>
      <c r="Y64" s="256"/>
      <c r="Z64" s="249"/>
      <c r="AA64" s="250"/>
      <c r="AB64" s="257"/>
      <c r="AC64" s="156">
        <f t="shared" si="39"/>
        <v>9600</v>
      </c>
      <c r="AD64" s="223">
        <f t="shared" si="40"/>
        <v>2400</v>
      </c>
      <c r="AE64" s="258">
        <f t="shared" si="41"/>
        <v>7200</v>
      </c>
      <c r="AF64" s="132">
        <f t="shared" si="42"/>
        <v>0.75</v>
      </c>
      <c r="AG64" s="133"/>
      <c r="AH64" s="106"/>
      <c r="AI64" s="106"/>
    </row>
    <row r="65" spans="1:35" ht="30" customHeight="1">
      <c r="A65" s="259" t="s">
        <v>186</v>
      </c>
      <c r="B65" s="246" t="s">
        <v>198</v>
      </c>
      <c r="C65" s="247" t="s">
        <v>199</v>
      </c>
      <c r="D65" s="248"/>
      <c r="E65" s="249"/>
      <c r="F65" s="250"/>
      <c r="G65" s="126"/>
      <c r="H65" s="249"/>
      <c r="I65" s="250"/>
      <c r="J65" s="155"/>
      <c r="K65" s="251">
        <v>3</v>
      </c>
      <c r="L65" s="252">
        <v>4000</v>
      </c>
      <c r="M65" s="135">
        <f t="shared" si="50"/>
        <v>12000</v>
      </c>
      <c r="N65" s="253">
        <v>1</v>
      </c>
      <c r="O65" s="252">
        <v>3400</v>
      </c>
      <c r="P65" s="254">
        <f t="shared" si="51"/>
        <v>3400</v>
      </c>
      <c r="Q65" s="255"/>
      <c r="R65" s="250"/>
      <c r="S65" s="256"/>
      <c r="T65" s="249"/>
      <c r="U65" s="250"/>
      <c r="V65" s="256"/>
      <c r="W65" s="255"/>
      <c r="X65" s="250"/>
      <c r="Y65" s="256"/>
      <c r="Z65" s="249"/>
      <c r="AA65" s="250"/>
      <c r="AB65" s="257"/>
      <c r="AC65" s="156">
        <f t="shared" si="39"/>
        <v>12000</v>
      </c>
      <c r="AD65" s="223">
        <f t="shared" si="40"/>
        <v>3400</v>
      </c>
      <c r="AE65" s="258">
        <f t="shared" si="41"/>
        <v>8600</v>
      </c>
      <c r="AF65" s="132">
        <f t="shared" si="42"/>
        <v>0.71666666666666667</v>
      </c>
      <c r="AG65" s="133"/>
      <c r="AH65" s="106"/>
      <c r="AI65" s="106"/>
    </row>
    <row r="66" spans="1:35" ht="30" customHeight="1">
      <c r="A66" s="259" t="s">
        <v>186</v>
      </c>
      <c r="B66" s="246" t="s">
        <v>200</v>
      </c>
      <c r="C66" s="247" t="s">
        <v>201</v>
      </c>
      <c r="D66" s="248"/>
      <c r="E66" s="249"/>
      <c r="F66" s="250"/>
      <c r="G66" s="126"/>
      <c r="H66" s="249"/>
      <c r="I66" s="250"/>
      <c r="J66" s="155"/>
      <c r="K66" s="251">
        <v>3</v>
      </c>
      <c r="L66" s="252">
        <v>3400</v>
      </c>
      <c r="M66" s="135">
        <f t="shared" si="50"/>
        <v>10200</v>
      </c>
      <c r="N66" s="253">
        <v>1</v>
      </c>
      <c r="O66" s="252">
        <v>1750</v>
      </c>
      <c r="P66" s="254">
        <f t="shared" si="51"/>
        <v>1750</v>
      </c>
      <c r="Q66" s="255"/>
      <c r="R66" s="250"/>
      <c r="S66" s="256"/>
      <c r="T66" s="249"/>
      <c r="U66" s="250"/>
      <c r="V66" s="256"/>
      <c r="W66" s="255"/>
      <c r="X66" s="250"/>
      <c r="Y66" s="256"/>
      <c r="Z66" s="249"/>
      <c r="AA66" s="250"/>
      <c r="AB66" s="257"/>
      <c r="AC66" s="156">
        <f t="shared" si="39"/>
        <v>10200</v>
      </c>
      <c r="AD66" s="223">
        <f t="shared" si="40"/>
        <v>1750</v>
      </c>
      <c r="AE66" s="258">
        <f t="shared" si="41"/>
        <v>8450</v>
      </c>
      <c r="AF66" s="132">
        <f t="shared" si="42"/>
        <v>0.82843137254901966</v>
      </c>
      <c r="AG66" s="133"/>
      <c r="AH66" s="106"/>
      <c r="AI66" s="106"/>
    </row>
    <row r="67" spans="1:35" ht="30" customHeight="1">
      <c r="A67" s="259" t="s">
        <v>186</v>
      </c>
      <c r="B67" s="246" t="s">
        <v>202</v>
      </c>
      <c r="C67" s="247" t="s">
        <v>203</v>
      </c>
      <c r="D67" s="248"/>
      <c r="E67" s="249"/>
      <c r="F67" s="250"/>
      <c r="G67" s="126"/>
      <c r="H67" s="249"/>
      <c r="I67" s="250"/>
      <c r="J67" s="155"/>
      <c r="K67" s="251">
        <v>3</v>
      </c>
      <c r="L67" s="252">
        <v>2000</v>
      </c>
      <c r="M67" s="135">
        <f t="shared" si="50"/>
        <v>6000</v>
      </c>
      <c r="N67" s="253">
        <v>1</v>
      </c>
      <c r="O67" s="252">
        <v>1850</v>
      </c>
      <c r="P67" s="254">
        <f t="shared" si="51"/>
        <v>1850</v>
      </c>
      <c r="Q67" s="255"/>
      <c r="R67" s="250"/>
      <c r="S67" s="256"/>
      <c r="T67" s="249"/>
      <c r="U67" s="250"/>
      <c r="V67" s="256"/>
      <c r="W67" s="255"/>
      <c r="X67" s="250"/>
      <c r="Y67" s="256"/>
      <c r="Z67" s="249"/>
      <c r="AA67" s="250"/>
      <c r="AB67" s="257"/>
      <c r="AC67" s="156">
        <f t="shared" si="39"/>
        <v>6000</v>
      </c>
      <c r="AD67" s="223">
        <f t="shared" si="40"/>
        <v>1850</v>
      </c>
      <c r="AE67" s="258">
        <f t="shared" si="41"/>
        <v>4150</v>
      </c>
      <c r="AF67" s="132">
        <f t="shared" si="42"/>
        <v>0.69166666666666665</v>
      </c>
      <c r="AG67" s="133"/>
      <c r="AH67" s="106"/>
      <c r="AI67" s="106"/>
    </row>
    <row r="68" spans="1:35" ht="30" customHeight="1">
      <c r="A68" s="259" t="s">
        <v>186</v>
      </c>
      <c r="B68" s="246" t="s">
        <v>204</v>
      </c>
      <c r="C68" s="247" t="s">
        <v>205</v>
      </c>
      <c r="D68" s="248"/>
      <c r="E68" s="249"/>
      <c r="F68" s="250"/>
      <c r="G68" s="126"/>
      <c r="H68" s="249"/>
      <c r="I68" s="250"/>
      <c r="J68" s="155"/>
      <c r="K68" s="251">
        <v>3</v>
      </c>
      <c r="L68" s="252">
        <v>2000</v>
      </c>
      <c r="M68" s="135">
        <f t="shared" si="50"/>
        <v>6000</v>
      </c>
      <c r="N68" s="253">
        <v>1</v>
      </c>
      <c r="O68" s="252">
        <v>1300</v>
      </c>
      <c r="P68" s="254">
        <f t="shared" si="51"/>
        <v>1300</v>
      </c>
      <c r="Q68" s="255"/>
      <c r="R68" s="250"/>
      <c r="S68" s="256"/>
      <c r="T68" s="249"/>
      <c r="U68" s="250"/>
      <c r="V68" s="256"/>
      <c r="W68" s="255"/>
      <c r="X68" s="250"/>
      <c r="Y68" s="256"/>
      <c r="Z68" s="249"/>
      <c r="AA68" s="250"/>
      <c r="AB68" s="257"/>
      <c r="AC68" s="156">
        <f t="shared" si="39"/>
        <v>6000</v>
      </c>
      <c r="AD68" s="223">
        <f t="shared" si="40"/>
        <v>1300</v>
      </c>
      <c r="AE68" s="258">
        <f t="shared" si="41"/>
        <v>4700</v>
      </c>
      <c r="AF68" s="132">
        <f t="shared" si="42"/>
        <v>0.78333333333333333</v>
      </c>
      <c r="AG68" s="133"/>
      <c r="AH68" s="106"/>
      <c r="AI68" s="106"/>
    </row>
    <row r="69" spans="1:35" ht="30" customHeight="1">
      <c r="A69" s="259" t="s">
        <v>186</v>
      </c>
      <c r="B69" s="246" t="s">
        <v>206</v>
      </c>
      <c r="C69" s="247" t="s">
        <v>207</v>
      </c>
      <c r="D69" s="248"/>
      <c r="E69" s="249"/>
      <c r="F69" s="250"/>
      <c r="G69" s="126">
        <f t="shared" ref="G69:G70" si="52">E69*F69</f>
        <v>0</v>
      </c>
      <c r="H69" s="249"/>
      <c r="I69" s="250"/>
      <c r="J69" s="155">
        <f t="shared" ref="J69:J70" si="53">H69*I69</f>
        <v>0</v>
      </c>
      <c r="K69" s="251">
        <v>3</v>
      </c>
      <c r="L69" s="252">
        <v>2400</v>
      </c>
      <c r="M69" s="135">
        <f t="shared" si="50"/>
        <v>7200</v>
      </c>
      <c r="N69" s="253">
        <v>1</v>
      </c>
      <c r="O69" s="252">
        <v>2000</v>
      </c>
      <c r="P69" s="254">
        <f t="shared" si="51"/>
        <v>2000</v>
      </c>
      <c r="Q69" s="255"/>
      <c r="R69" s="250"/>
      <c r="S69" s="256"/>
      <c r="T69" s="249"/>
      <c r="U69" s="250"/>
      <c r="V69" s="256"/>
      <c r="W69" s="255"/>
      <c r="X69" s="250"/>
      <c r="Y69" s="256"/>
      <c r="Z69" s="249"/>
      <c r="AA69" s="250"/>
      <c r="AB69" s="257"/>
      <c r="AC69" s="156">
        <f t="shared" si="39"/>
        <v>7200</v>
      </c>
      <c r="AD69" s="223">
        <f t="shared" si="40"/>
        <v>2000</v>
      </c>
      <c r="AE69" s="258">
        <f t="shared" si="41"/>
        <v>5200</v>
      </c>
      <c r="AF69" s="132">
        <f t="shared" si="42"/>
        <v>0.72222222222222221</v>
      </c>
      <c r="AG69" s="133"/>
      <c r="AH69" s="106"/>
      <c r="AI69" s="106"/>
    </row>
    <row r="70" spans="1:35" ht="30" customHeight="1">
      <c r="A70" s="259" t="s">
        <v>186</v>
      </c>
      <c r="B70" s="246" t="s">
        <v>208</v>
      </c>
      <c r="C70" s="247" t="s">
        <v>209</v>
      </c>
      <c r="D70" s="248"/>
      <c r="E70" s="249"/>
      <c r="F70" s="250"/>
      <c r="G70" s="126">
        <f t="shared" si="52"/>
        <v>0</v>
      </c>
      <c r="H70" s="249"/>
      <c r="I70" s="250"/>
      <c r="J70" s="155">
        <f t="shared" si="53"/>
        <v>0</v>
      </c>
      <c r="K70" s="251">
        <v>3</v>
      </c>
      <c r="L70" s="252">
        <v>2800</v>
      </c>
      <c r="M70" s="135">
        <f t="shared" si="50"/>
        <v>8400</v>
      </c>
      <c r="N70" s="253">
        <v>1</v>
      </c>
      <c r="O70" s="252">
        <v>1200</v>
      </c>
      <c r="P70" s="254">
        <f t="shared" si="51"/>
        <v>1200</v>
      </c>
      <c r="Q70" s="255"/>
      <c r="R70" s="250"/>
      <c r="S70" s="256"/>
      <c r="T70" s="249"/>
      <c r="U70" s="250"/>
      <c r="V70" s="256"/>
      <c r="W70" s="255"/>
      <c r="X70" s="250"/>
      <c r="Y70" s="256"/>
      <c r="Z70" s="249"/>
      <c r="AA70" s="250"/>
      <c r="AB70" s="257"/>
      <c r="AC70" s="156">
        <f t="shared" si="39"/>
        <v>8400</v>
      </c>
      <c r="AD70" s="223">
        <f t="shared" si="40"/>
        <v>1200</v>
      </c>
      <c r="AE70" s="258">
        <f t="shared" si="41"/>
        <v>7200</v>
      </c>
      <c r="AF70" s="132">
        <f t="shared" si="42"/>
        <v>0.8571428571428571</v>
      </c>
      <c r="AG70" s="133"/>
      <c r="AH70" s="106"/>
      <c r="AI70" s="106"/>
    </row>
    <row r="71" spans="1:35" ht="30" customHeight="1">
      <c r="A71" s="260"/>
      <c r="B71" s="121"/>
      <c r="C71" s="261" t="s">
        <v>210</v>
      </c>
      <c r="D71" s="123"/>
      <c r="E71" s="127"/>
      <c r="F71" s="128"/>
      <c r="G71" s="126"/>
      <c r="H71" s="127"/>
      <c r="I71" s="128"/>
      <c r="J71" s="135"/>
      <c r="K71" s="227"/>
      <c r="L71" s="128"/>
      <c r="M71" s="135"/>
      <c r="N71" s="127"/>
      <c r="O71" s="128"/>
      <c r="P71" s="262"/>
      <c r="Q71" s="227"/>
      <c r="R71" s="128"/>
      <c r="S71" s="135"/>
      <c r="T71" s="127"/>
      <c r="U71" s="128"/>
      <c r="V71" s="135"/>
      <c r="W71" s="227"/>
      <c r="X71" s="128"/>
      <c r="Y71" s="135"/>
      <c r="Z71" s="127"/>
      <c r="AA71" s="128"/>
      <c r="AB71" s="135"/>
      <c r="AC71" s="129"/>
      <c r="AD71" s="223"/>
      <c r="AE71" s="197"/>
      <c r="AF71" s="132"/>
      <c r="AG71" s="133"/>
      <c r="AH71" s="106"/>
      <c r="AI71" s="106"/>
    </row>
    <row r="72" spans="1:35" ht="30" customHeight="1">
      <c r="A72" s="259" t="s">
        <v>186</v>
      </c>
      <c r="B72" s="137" t="s">
        <v>211</v>
      </c>
      <c r="C72" s="138" t="s">
        <v>212</v>
      </c>
      <c r="D72" s="185"/>
      <c r="E72" s="142"/>
      <c r="F72" s="143"/>
      <c r="G72" s="144"/>
      <c r="H72" s="142"/>
      <c r="I72" s="143"/>
      <c r="J72" s="145"/>
      <c r="K72" s="263">
        <v>3</v>
      </c>
      <c r="L72" s="141">
        <v>3000</v>
      </c>
      <c r="M72" s="135">
        <f t="shared" ref="M72:M78" si="54">K72*L72</f>
        <v>9000</v>
      </c>
      <c r="N72" s="140">
        <v>1</v>
      </c>
      <c r="O72" s="141">
        <v>3000</v>
      </c>
      <c r="P72" s="262">
        <f t="shared" ref="P72:P78" si="55">N72*O72</f>
        <v>3000</v>
      </c>
      <c r="Q72" s="264"/>
      <c r="R72" s="143"/>
      <c r="S72" s="145"/>
      <c r="T72" s="142"/>
      <c r="U72" s="143"/>
      <c r="V72" s="145"/>
      <c r="W72" s="264"/>
      <c r="X72" s="143"/>
      <c r="Y72" s="145"/>
      <c r="Z72" s="142"/>
      <c r="AA72" s="143"/>
      <c r="AB72" s="145"/>
      <c r="AC72" s="156">
        <f t="shared" ref="AC72:AC78" si="56">G72+M72+S72+Y72</f>
        <v>9000</v>
      </c>
      <c r="AD72" s="223">
        <f t="shared" ref="AD72:AD78" si="57">J72+P72+V72+AB72</f>
        <v>3000</v>
      </c>
      <c r="AE72" s="258">
        <f t="shared" ref="AE72:AE78" si="58">AC72-AD72</f>
        <v>6000</v>
      </c>
      <c r="AF72" s="132">
        <f t="shared" ref="AF72:AF78" si="59">AE72/AC72</f>
        <v>0.66666666666666663</v>
      </c>
      <c r="AG72" s="133"/>
      <c r="AH72" s="106"/>
      <c r="AI72" s="106"/>
    </row>
    <row r="73" spans="1:35" ht="30" customHeight="1">
      <c r="A73" s="259" t="s">
        <v>186</v>
      </c>
      <c r="B73" s="137" t="s">
        <v>213</v>
      </c>
      <c r="C73" s="138" t="s">
        <v>214</v>
      </c>
      <c r="D73" s="185"/>
      <c r="E73" s="142"/>
      <c r="F73" s="143"/>
      <c r="G73" s="144"/>
      <c r="H73" s="142"/>
      <c r="I73" s="143"/>
      <c r="J73" s="145"/>
      <c r="K73" s="263">
        <v>3</v>
      </c>
      <c r="L73" s="141">
        <v>16000</v>
      </c>
      <c r="M73" s="135">
        <f t="shared" si="54"/>
        <v>48000</v>
      </c>
      <c r="N73" s="140">
        <v>1</v>
      </c>
      <c r="O73" s="141">
        <v>14000</v>
      </c>
      <c r="P73" s="262">
        <f t="shared" si="55"/>
        <v>14000</v>
      </c>
      <c r="Q73" s="264"/>
      <c r="R73" s="143"/>
      <c r="S73" s="145"/>
      <c r="T73" s="142"/>
      <c r="U73" s="143"/>
      <c r="V73" s="145"/>
      <c r="W73" s="264"/>
      <c r="X73" s="143"/>
      <c r="Y73" s="145"/>
      <c r="Z73" s="142"/>
      <c r="AA73" s="143"/>
      <c r="AB73" s="145"/>
      <c r="AC73" s="156">
        <f t="shared" si="56"/>
        <v>48000</v>
      </c>
      <c r="AD73" s="223">
        <f t="shared" si="57"/>
        <v>14000</v>
      </c>
      <c r="AE73" s="258">
        <f t="shared" si="58"/>
        <v>34000</v>
      </c>
      <c r="AF73" s="132">
        <f t="shared" si="59"/>
        <v>0.70833333333333337</v>
      </c>
      <c r="AG73" s="133"/>
      <c r="AH73" s="106"/>
      <c r="AI73" s="106"/>
    </row>
    <row r="74" spans="1:35" ht="30" customHeight="1">
      <c r="A74" s="259" t="s">
        <v>186</v>
      </c>
      <c r="B74" s="137" t="s">
        <v>215</v>
      </c>
      <c r="C74" s="138" t="s">
        <v>216</v>
      </c>
      <c r="D74" s="185"/>
      <c r="E74" s="142"/>
      <c r="F74" s="143"/>
      <c r="G74" s="144"/>
      <c r="H74" s="142"/>
      <c r="I74" s="143"/>
      <c r="J74" s="145"/>
      <c r="K74" s="263">
        <v>3</v>
      </c>
      <c r="L74" s="141">
        <v>10000</v>
      </c>
      <c r="M74" s="135">
        <f t="shared" si="54"/>
        <v>30000</v>
      </c>
      <c r="N74" s="140">
        <v>1</v>
      </c>
      <c r="O74" s="141">
        <v>5000</v>
      </c>
      <c r="P74" s="262">
        <f t="shared" si="55"/>
        <v>5000</v>
      </c>
      <c r="Q74" s="264"/>
      <c r="R74" s="143"/>
      <c r="S74" s="145"/>
      <c r="T74" s="142"/>
      <c r="U74" s="143"/>
      <c r="V74" s="145"/>
      <c r="W74" s="264"/>
      <c r="X74" s="143"/>
      <c r="Y74" s="145"/>
      <c r="Z74" s="142"/>
      <c r="AA74" s="143"/>
      <c r="AB74" s="145"/>
      <c r="AC74" s="156">
        <f t="shared" si="56"/>
        <v>30000</v>
      </c>
      <c r="AD74" s="223">
        <f t="shared" si="57"/>
        <v>5000</v>
      </c>
      <c r="AE74" s="258">
        <f t="shared" si="58"/>
        <v>25000</v>
      </c>
      <c r="AF74" s="132">
        <f t="shared" si="59"/>
        <v>0.83333333333333337</v>
      </c>
      <c r="AG74" s="133"/>
      <c r="AH74" s="106"/>
      <c r="AI74" s="106"/>
    </row>
    <row r="75" spans="1:35" ht="30" customHeight="1">
      <c r="A75" s="259" t="s">
        <v>186</v>
      </c>
      <c r="B75" s="137" t="s">
        <v>217</v>
      </c>
      <c r="C75" s="138" t="s">
        <v>218</v>
      </c>
      <c r="D75" s="185"/>
      <c r="E75" s="142"/>
      <c r="F75" s="143"/>
      <c r="G75" s="144"/>
      <c r="H75" s="142"/>
      <c r="I75" s="143"/>
      <c r="J75" s="145"/>
      <c r="K75" s="263">
        <v>3</v>
      </c>
      <c r="L75" s="141">
        <v>4000</v>
      </c>
      <c r="M75" s="135">
        <f t="shared" si="54"/>
        <v>12000</v>
      </c>
      <c r="N75" s="140">
        <v>1</v>
      </c>
      <c r="O75" s="141">
        <v>3000</v>
      </c>
      <c r="P75" s="262">
        <f t="shared" si="55"/>
        <v>3000</v>
      </c>
      <c r="Q75" s="264"/>
      <c r="R75" s="143"/>
      <c r="S75" s="145"/>
      <c r="T75" s="142"/>
      <c r="U75" s="143"/>
      <c r="V75" s="145"/>
      <c r="W75" s="264"/>
      <c r="X75" s="143"/>
      <c r="Y75" s="145"/>
      <c r="Z75" s="142"/>
      <c r="AA75" s="143"/>
      <c r="AB75" s="145"/>
      <c r="AC75" s="156">
        <f t="shared" si="56"/>
        <v>12000</v>
      </c>
      <c r="AD75" s="223">
        <f t="shared" si="57"/>
        <v>3000</v>
      </c>
      <c r="AE75" s="258">
        <f t="shared" si="58"/>
        <v>9000</v>
      </c>
      <c r="AF75" s="132">
        <f t="shared" si="59"/>
        <v>0.75</v>
      </c>
      <c r="AG75" s="133"/>
      <c r="AH75" s="106"/>
      <c r="AI75" s="106"/>
    </row>
    <row r="76" spans="1:35" ht="30" customHeight="1">
      <c r="A76" s="259" t="s">
        <v>186</v>
      </c>
      <c r="B76" s="137" t="s">
        <v>219</v>
      </c>
      <c r="C76" s="138" t="s">
        <v>220</v>
      </c>
      <c r="D76" s="185"/>
      <c r="E76" s="142"/>
      <c r="F76" s="143"/>
      <c r="G76" s="144"/>
      <c r="H76" s="142"/>
      <c r="I76" s="143"/>
      <c r="J76" s="145"/>
      <c r="K76" s="263">
        <v>3</v>
      </c>
      <c r="L76" s="141">
        <v>3000</v>
      </c>
      <c r="M76" s="135">
        <f t="shared" si="54"/>
        <v>9000</v>
      </c>
      <c r="N76" s="140">
        <v>1</v>
      </c>
      <c r="O76" s="141">
        <v>3550</v>
      </c>
      <c r="P76" s="262">
        <f t="shared" si="55"/>
        <v>3550</v>
      </c>
      <c r="Q76" s="264"/>
      <c r="R76" s="143"/>
      <c r="S76" s="145"/>
      <c r="T76" s="142"/>
      <c r="U76" s="143"/>
      <c r="V76" s="145"/>
      <c r="W76" s="264"/>
      <c r="X76" s="143"/>
      <c r="Y76" s="145"/>
      <c r="Z76" s="142"/>
      <c r="AA76" s="143"/>
      <c r="AB76" s="145"/>
      <c r="AC76" s="156">
        <f t="shared" si="56"/>
        <v>9000</v>
      </c>
      <c r="AD76" s="223">
        <f t="shared" si="57"/>
        <v>3550</v>
      </c>
      <c r="AE76" s="258">
        <f t="shared" si="58"/>
        <v>5450</v>
      </c>
      <c r="AF76" s="132">
        <f t="shared" si="59"/>
        <v>0.60555555555555551</v>
      </c>
      <c r="AG76" s="133"/>
      <c r="AH76" s="106"/>
      <c r="AI76" s="106"/>
    </row>
    <row r="77" spans="1:35" ht="30" customHeight="1">
      <c r="A77" s="259" t="s">
        <v>186</v>
      </c>
      <c r="B77" s="137" t="s">
        <v>221</v>
      </c>
      <c r="C77" s="138" t="s">
        <v>222</v>
      </c>
      <c r="D77" s="185"/>
      <c r="E77" s="142"/>
      <c r="F77" s="143"/>
      <c r="G77" s="144"/>
      <c r="H77" s="142"/>
      <c r="I77" s="143"/>
      <c r="J77" s="145"/>
      <c r="K77" s="263">
        <v>3</v>
      </c>
      <c r="L77" s="141">
        <v>16050</v>
      </c>
      <c r="M77" s="135">
        <f t="shared" si="54"/>
        <v>48150</v>
      </c>
      <c r="N77" s="140">
        <v>1</v>
      </c>
      <c r="O77" s="141">
        <v>23500</v>
      </c>
      <c r="P77" s="262">
        <f t="shared" si="55"/>
        <v>23500</v>
      </c>
      <c r="Q77" s="264"/>
      <c r="R77" s="143"/>
      <c r="S77" s="145"/>
      <c r="T77" s="142"/>
      <c r="U77" s="143"/>
      <c r="V77" s="145"/>
      <c r="W77" s="264"/>
      <c r="X77" s="143"/>
      <c r="Y77" s="145"/>
      <c r="Z77" s="142"/>
      <c r="AA77" s="143"/>
      <c r="AB77" s="145"/>
      <c r="AC77" s="156">
        <f t="shared" si="56"/>
        <v>48150</v>
      </c>
      <c r="AD77" s="223">
        <f t="shared" si="57"/>
        <v>23500</v>
      </c>
      <c r="AE77" s="258">
        <f t="shared" si="58"/>
        <v>24650</v>
      </c>
      <c r="AF77" s="132">
        <f t="shared" si="59"/>
        <v>0.51194184839044654</v>
      </c>
      <c r="AG77" s="133"/>
      <c r="AH77" s="106"/>
      <c r="AI77" s="106"/>
    </row>
    <row r="78" spans="1:35" ht="30" customHeight="1">
      <c r="A78" s="259" t="s">
        <v>186</v>
      </c>
      <c r="B78" s="137"/>
      <c r="C78" s="138" t="s">
        <v>223</v>
      </c>
      <c r="D78" s="185"/>
      <c r="E78" s="142"/>
      <c r="F78" s="143"/>
      <c r="G78" s="144"/>
      <c r="H78" s="142"/>
      <c r="I78" s="143"/>
      <c r="J78" s="145"/>
      <c r="K78" s="263">
        <v>3</v>
      </c>
      <c r="L78" s="141">
        <v>32000</v>
      </c>
      <c r="M78" s="135">
        <f t="shared" si="54"/>
        <v>96000</v>
      </c>
      <c r="N78" s="140">
        <v>1</v>
      </c>
      <c r="O78" s="141">
        <v>67050</v>
      </c>
      <c r="P78" s="262">
        <f t="shared" si="55"/>
        <v>67050</v>
      </c>
      <c r="Q78" s="264"/>
      <c r="R78" s="143"/>
      <c r="S78" s="145"/>
      <c r="T78" s="142"/>
      <c r="U78" s="143"/>
      <c r="V78" s="145"/>
      <c r="W78" s="264"/>
      <c r="X78" s="143"/>
      <c r="Y78" s="145"/>
      <c r="Z78" s="142"/>
      <c r="AA78" s="143"/>
      <c r="AB78" s="145"/>
      <c r="AC78" s="156">
        <f t="shared" si="56"/>
        <v>96000</v>
      </c>
      <c r="AD78" s="223">
        <f t="shared" si="57"/>
        <v>67050</v>
      </c>
      <c r="AE78" s="258">
        <f t="shared" si="58"/>
        <v>28950</v>
      </c>
      <c r="AF78" s="132">
        <f t="shared" si="59"/>
        <v>0.30156250000000001</v>
      </c>
      <c r="AG78" s="133"/>
      <c r="AH78" s="106"/>
      <c r="AI78" s="106"/>
    </row>
    <row r="79" spans="1:35" ht="30" customHeight="1">
      <c r="A79" s="260"/>
      <c r="B79" s="183"/>
      <c r="C79" s="265" t="s">
        <v>224</v>
      </c>
      <c r="D79" s="185"/>
      <c r="E79" s="142"/>
      <c r="F79" s="143"/>
      <c r="G79" s="144"/>
      <c r="H79" s="142"/>
      <c r="I79" s="143"/>
      <c r="J79" s="145"/>
      <c r="K79" s="264"/>
      <c r="L79" s="143"/>
      <c r="M79" s="145"/>
      <c r="N79" s="142"/>
      <c r="O79" s="143"/>
      <c r="P79" s="254"/>
      <c r="Q79" s="264"/>
      <c r="R79" s="143"/>
      <c r="S79" s="145"/>
      <c r="T79" s="142"/>
      <c r="U79" s="143"/>
      <c r="V79" s="145"/>
      <c r="W79" s="264"/>
      <c r="X79" s="143"/>
      <c r="Y79" s="145"/>
      <c r="Z79" s="142"/>
      <c r="AA79" s="143"/>
      <c r="AB79" s="145"/>
      <c r="AC79" s="156"/>
      <c r="AD79" s="223"/>
      <c r="AE79" s="258"/>
      <c r="AF79" s="132"/>
      <c r="AG79" s="133"/>
      <c r="AH79" s="106"/>
      <c r="AI79" s="106"/>
    </row>
    <row r="80" spans="1:35" ht="30" customHeight="1">
      <c r="A80" s="259" t="s">
        <v>186</v>
      </c>
      <c r="B80" s="137" t="s">
        <v>225</v>
      </c>
      <c r="C80" s="138" t="s">
        <v>226</v>
      </c>
      <c r="D80" s="185"/>
      <c r="E80" s="142"/>
      <c r="F80" s="143"/>
      <c r="G80" s="144"/>
      <c r="H80" s="142"/>
      <c r="I80" s="143"/>
      <c r="J80" s="145"/>
      <c r="K80" s="263">
        <v>3</v>
      </c>
      <c r="L80" s="141">
        <v>3600</v>
      </c>
      <c r="M80" s="135">
        <f t="shared" ref="M80:M85" si="60">K80*L80</f>
        <v>10800</v>
      </c>
      <c r="N80" s="140">
        <v>1</v>
      </c>
      <c r="O80" s="141">
        <v>3600</v>
      </c>
      <c r="P80" s="262">
        <f t="shared" ref="P80:P85" si="61">N80*O80</f>
        <v>3600</v>
      </c>
      <c r="Q80" s="263"/>
      <c r="R80" s="143"/>
      <c r="S80" s="145"/>
      <c r="T80" s="142"/>
      <c r="U80" s="143"/>
      <c r="V80" s="145"/>
      <c r="W80" s="264"/>
      <c r="X80" s="143"/>
      <c r="Y80" s="145"/>
      <c r="Z80" s="142"/>
      <c r="AA80" s="143"/>
      <c r="AB80" s="145"/>
      <c r="AC80" s="156">
        <f t="shared" ref="AC80:AC87" si="62">G80+M80+S80+Y80</f>
        <v>10800</v>
      </c>
      <c r="AD80" s="223">
        <f t="shared" ref="AD80:AD87" si="63">J80+P80+V80+AB80</f>
        <v>3600</v>
      </c>
      <c r="AE80" s="258">
        <f t="shared" ref="AE80:AE92" si="64">AC80-AD80</f>
        <v>7200</v>
      </c>
      <c r="AF80" s="132">
        <f t="shared" ref="AF80:AF92" si="65">AE80/AC80</f>
        <v>0.66666666666666663</v>
      </c>
      <c r="AG80" s="133"/>
      <c r="AH80" s="106"/>
      <c r="AI80" s="106"/>
    </row>
    <row r="81" spans="1:35" ht="30" customHeight="1">
      <c r="A81" s="259" t="s">
        <v>186</v>
      </c>
      <c r="B81" s="137" t="s">
        <v>227</v>
      </c>
      <c r="C81" s="138" t="s">
        <v>228</v>
      </c>
      <c r="D81" s="185"/>
      <c r="E81" s="142"/>
      <c r="F81" s="143"/>
      <c r="G81" s="144"/>
      <c r="H81" s="142"/>
      <c r="I81" s="143"/>
      <c r="J81" s="145"/>
      <c r="K81" s="263">
        <v>3</v>
      </c>
      <c r="L81" s="141">
        <v>3000</v>
      </c>
      <c r="M81" s="135">
        <f t="shared" si="60"/>
        <v>9000</v>
      </c>
      <c r="N81" s="140">
        <v>1</v>
      </c>
      <c r="O81" s="141">
        <v>3000</v>
      </c>
      <c r="P81" s="262">
        <f t="shared" si="61"/>
        <v>3000</v>
      </c>
      <c r="Q81" s="264"/>
      <c r="R81" s="143"/>
      <c r="S81" s="145"/>
      <c r="T81" s="142"/>
      <c r="U81" s="143"/>
      <c r="V81" s="145"/>
      <c r="W81" s="264"/>
      <c r="X81" s="143"/>
      <c r="Y81" s="145"/>
      <c r="Z81" s="142"/>
      <c r="AA81" s="143"/>
      <c r="AB81" s="145"/>
      <c r="AC81" s="156">
        <f t="shared" si="62"/>
        <v>9000</v>
      </c>
      <c r="AD81" s="223">
        <f t="shared" si="63"/>
        <v>3000</v>
      </c>
      <c r="AE81" s="258">
        <f t="shared" si="64"/>
        <v>6000</v>
      </c>
      <c r="AF81" s="132">
        <f t="shared" si="65"/>
        <v>0.66666666666666663</v>
      </c>
      <c r="AG81" s="133"/>
      <c r="AH81" s="106"/>
      <c r="AI81" s="106"/>
    </row>
    <row r="82" spans="1:35" ht="30" customHeight="1">
      <c r="A82" s="259" t="s">
        <v>186</v>
      </c>
      <c r="B82" s="137" t="s">
        <v>229</v>
      </c>
      <c r="C82" s="138" t="s">
        <v>230</v>
      </c>
      <c r="D82" s="185"/>
      <c r="E82" s="142"/>
      <c r="F82" s="143"/>
      <c r="G82" s="144"/>
      <c r="H82" s="142"/>
      <c r="I82" s="143"/>
      <c r="J82" s="145"/>
      <c r="K82" s="263">
        <v>3</v>
      </c>
      <c r="L82" s="141">
        <v>2000</v>
      </c>
      <c r="M82" s="135">
        <f t="shared" si="60"/>
        <v>6000</v>
      </c>
      <c r="N82" s="140">
        <v>1</v>
      </c>
      <c r="O82" s="141">
        <v>2000</v>
      </c>
      <c r="P82" s="262">
        <f t="shared" si="61"/>
        <v>2000</v>
      </c>
      <c r="Q82" s="264"/>
      <c r="R82" s="143"/>
      <c r="S82" s="145"/>
      <c r="T82" s="142"/>
      <c r="U82" s="143"/>
      <c r="V82" s="145"/>
      <c r="W82" s="264"/>
      <c r="X82" s="143"/>
      <c r="Y82" s="145"/>
      <c r="Z82" s="142"/>
      <c r="AA82" s="143"/>
      <c r="AB82" s="145"/>
      <c r="AC82" s="156">
        <f t="shared" si="62"/>
        <v>6000</v>
      </c>
      <c r="AD82" s="223">
        <f t="shared" si="63"/>
        <v>2000</v>
      </c>
      <c r="AE82" s="258">
        <f t="shared" si="64"/>
        <v>4000</v>
      </c>
      <c r="AF82" s="132">
        <f t="shared" si="65"/>
        <v>0.66666666666666663</v>
      </c>
      <c r="AG82" s="133"/>
      <c r="AH82" s="106"/>
      <c r="AI82" s="106"/>
    </row>
    <row r="83" spans="1:35" ht="30" customHeight="1">
      <c r="A83" s="259" t="s">
        <v>186</v>
      </c>
      <c r="B83" s="137" t="s">
        <v>231</v>
      </c>
      <c r="C83" s="138" t="s">
        <v>232</v>
      </c>
      <c r="D83" s="185"/>
      <c r="E83" s="142"/>
      <c r="F83" s="143"/>
      <c r="G83" s="144"/>
      <c r="H83" s="142"/>
      <c r="I83" s="143"/>
      <c r="J83" s="145"/>
      <c r="K83" s="263">
        <v>3</v>
      </c>
      <c r="L83" s="141">
        <v>1600</v>
      </c>
      <c r="M83" s="135">
        <f t="shared" si="60"/>
        <v>4800</v>
      </c>
      <c r="N83" s="140">
        <v>1</v>
      </c>
      <c r="O83" s="141">
        <v>1600</v>
      </c>
      <c r="P83" s="262">
        <f t="shared" si="61"/>
        <v>1600</v>
      </c>
      <c r="Q83" s="264"/>
      <c r="R83" s="143"/>
      <c r="S83" s="145"/>
      <c r="T83" s="142"/>
      <c r="U83" s="143"/>
      <c r="V83" s="145"/>
      <c r="W83" s="264"/>
      <c r="X83" s="143"/>
      <c r="Y83" s="145"/>
      <c r="Z83" s="142"/>
      <c r="AA83" s="143"/>
      <c r="AB83" s="145"/>
      <c r="AC83" s="156">
        <f t="shared" si="62"/>
        <v>4800</v>
      </c>
      <c r="AD83" s="223">
        <f t="shared" si="63"/>
        <v>1600</v>
      </c>
      <c r="AE83" s="258">
        <f t="shared" si="64"/>
        <v>3200</v>
      </c>
      <c r="AF83" s="132">
        <f t="shared" si="65"/>
        <v>0.66666666666666663</v>
      </c>
      <c r="AG83" s="133"/>
      <c r="AH83" s="106"/>
      <c r="AI83" s="106"/>
    </row>
    <row r="84" spans="1:35" ht="30" customHeight="1">
      <c r="A84" s="259" t="s">
        <v>186</v>
      </c>
      <c r="B84" s="137" t="s">
        <v>233</v>
      </c>
      <c r="C84" s="138" t="s">
        <v>234</v>
      </c>
      <c r="D84" s="185"/>
      <c r="E84" s="142"/>
      <c r="F84" s="143"/>
      <c r="G84" s="144"/>
      <c r="H84" s="142"/>
      <c r="I84" s="143"/>
      <c r="J84" s="145"/>
      <c r="K84" s="263">
        <v>3</v>
      </c>
      <c r="L84" s="141">
        <v>1300</v>
      </c>
      <c r="M84" s="135">
        <f t="shared" si="60"/>
        <v>3900</v>
      </c>
      <c r="N84" s="140">
        <v>1</v>
      </c>
      <c r="O84" s="141">
        <v>1300</v>
      </c>
      <c r="P84" s="262">
        <f t="shared" si="61"/>
        <v>1300</v>
      </c>
      <c r="Q84" s="264"/>
      <c r="R84" s="143"/>
      <c r="S84" s="145"/>
      <c r="T84" s="142"/>
      <c r="U84" s="143"/>
      <c r="V84" s="145"/>
      <c r="W84" s="264"/>
      <c r="X84" s="143"/>
      <c r="Y84" s="145"/>
      <c r="Z84" s="142"/>
      <c r="AA84" s="143"/>
      <c r="AB84" s="145"/>
      <c r="AC84" s="156">
        <f t="shared" si="62"/>
        <v>3900</v>
      </c>
      <c r="AD84" s="223">
        <f t="shared" si="63"/>
        <v>1300</v>
      </c>
      <c r="AE84" s="258">
        <f t="shared" si="64"/>
        <v>2600</v>
      </c>
      <c r="AF84" s="132">
        <f t="shared" si="65"/>
        <v>0.66666666666666663</v>
      </c>
      <c r="AG84" s="133"/>
      <c r="AH84" s="106"/>
      <c r="AI84" s="106"/>
    </row>
    <row r="85" spans="1:35" ht="30" customHeight="1">
      <c r="A85" s="260" t="s">
        <v>114</v>
      </c>
      <c r="B85" s="137" t="s">
        <v>235</v>
      </c>
      <c r="C85" s="138" t="s">
        <v>236</v>
      </c>
      <c r="D85" s="185" t="s">
        <v>172</v>
      </c>
      <c r="E85" s="142"/>
      <c r="F85" s="143"/>
      <c r="G85" s="144">
        <f>E85*F85</f>
        <v>0</v>
      </c>
      <c r="H85" s="153"/>
      <c r="I85" s="154"/>
      <c r="J85" s="155">
        <f>H85*I85</f>
        <v>0</v>
      </c>
      <c r="K85" s="263">
        <v>3</v>
      </c>
      <c r="L85" s="141">
        <v>5000</v>
      </c>
      <c r="M85" s="145">
        <f t="shared" si="60"/>
        <v>15000</v>
      </c>
      <c r="N85" s="140">
        <v>1</v>
      </c>
      <c r="O85" s="141">
        <v>5000</v>
      </c>
      <c r="P85" s="254">
        <f t="shared" si="61"/>
        <v>5000</v>
      </c>
      <c r="Q85" s="264"/>
      <c r="R85" s="143"/>
      <c r="S85" s="145">
        <f>Q85*R85</f>
        <v>0</v>
      </c>
      <c r="T85" s="142"/>
      <c r="U85" s="143"/>
      <c r="V85" s="145">
        <f>T85*U85</f>
        <v>0</v>
      </c>
      <c r="W85" s="264"/>
      <c r="X85" s="143"/>
      <c r="Y85" s="145">
        <f>W85*X85</f>
        <v>0</v>
      </c>
      <c r="Z85" s="142"/>
      <c r="AA85" s="143"/>
      <c r="AB85" s="145">
        <f>Z85*AA85</f>
        <v>0</v>
      </c>
      <c r="AC85" s="156">
        <f t="shared" si="62"/>
        <v>15000</v>
      </c>
      <c r="AD85" s="223">
        <f t="shared" si="63"/>
        <v>5000</v>
      </c>
      <c r="AE85" s="258">
        <f t="shared" si="64"/>
        <v>10000</v>
      </c>
      <c r="AF85" s="132">
        <f t="shared" si="65"/>
        <v>0.66666666666666663</v>
      </c>
      <c r="AG85" s="133"/>
      <c r="AH85" s="106"/>
      <c r="AI85" s="106"/>
    </row>
    <row r="86" spans="1:35" ht="15.75" customHeight="1">
      <c r="A86" s="266" t="s">
        <v>111</v>
      </c>
      <c r="B86" s="108" t="s">
        <v>237</v>
      </c>
      <c r="C86" s="109" t="s">
        <v>238</v>
      </c>
      <c r="D86" s="110"/>
      <c r="E86" s="111">
        <f t="shared" ref="E86:AB86" si="66">SUM(E87)</f>
        <v>0</v>
      </c>
      <c r="F86" s="112">
        <f t="shared" si="66"/>
        <v>0</v>
      </c>
      <c r="G86" s="113">
        <f t="shared" si="66"/>
        <v>0</v>
      </c>
      <c r="H86" s="111">
        <f t="shared" si="66"/>
        <v>0</v>
      </c>
      <c r="I86" s="112">
        <f t="shared" si="66"/>
        <v>0</v>
      </c>
      <c r="J86" s="134">
        <f t="shared" si="66"/>
        <v>0</v>
      </c>
      <c r="K86" s="224">
        <f t="shared" si="66"/>
        <v>0</v>
      </c>
      <c r="L86" s="112">
        <f t="shared" si="66"/>
        <v>0</v>
      </c>
      <c r="M86" s="134">
        <f t="shared" si="66"/>
        <v>0</v>
      </c>
      <c r="N86" s="111">
        <f t="shared" si="66"/>
        <v>0</v>
      </c>
      <c r="O86" s="112">
        <f t="shared" si="66"/>
        <v>0</v>
      </c>
      <c r="P86" s="134">
        <f t="shared" si="66"/>
        <v>0</v>
      </c>
      <c r="Q86" s="224">
        <f t="shared" si="66"/>
        <v>0</v>
      </c>
      <c r="R86" s="112">
        <f t="shared" si="66"/>
        <v>0</v>
      </c>
      <c r="S86" s="134">
        <f t="shared" si="66"/>
        <v>0</v>
      </c>
      <c r="T86" s="111">
        <f t="shared" si="66"/>
        <v>0</v>
      </c>
      <c r="U86" s="112">
        <f t="shared" si="66"/>
        <v>0</v>
      </c>
      <c r="V86" s="134">
        <f t="shared" si="66"/>
        <v>0</v>
      </c>
      <c r="W86" s="224">
        <f t="shared" si="66"/>
        <v>0</v>
      </c>
      <c r="X86" s="112">
        <f t="shared" si="66"/>
        <v>0</v>
      </c>
      <c r="Y86" s="134">
        <f t="shared" si="66"/>
        <v>0</v>
      </c>
      <c r="Z86" s="111">
        <f t="shared" si="66"/>
        <v>0</v>
      </c>
      <c r="AA86" s="112">
        <f t="shared" si="66"/>
        <v>0</v>
      </c>
      <c r="AB86" s="134">
        <f t="shared" si="66"/>
        <v>0</v>
      </c>
      <c r="AC86" s="114">
        <f t="shared" si="62"/>
        <v>0</v>
      </c>
      <c r="AD86" s="221">
        <f t="shared" si="63"/>
        <v>0</v>
      </c>
      <c r="AE86" s="222">
        <f t="shared" si="64"/>
        <v>0</v>
      </c>
      <c r="AF86" s="225" t="e">
        <f t="shared" si="65"/>
        <v>#DIV/0!</v>
      </c>
      <c r="AG86" s="159"/>
      <c r="AH86" s="119"/>
      <c r="AI86" s="119"/>
    </row>
    <row r="87" spans="1:35" ht="30" customHeight="1">
      <c r="A87" s="120" t="s">
        <v>114</v>
      </c>
      <c r="B87" s="121" t="s">
        <v>115</v>
      </c>
      <c r="C87" s="160" t="s">
        <v>239</v>
      </c>
      <c r="D87" s="123" t="s">
        <v>172</v>
      </c>
      <c r="E87" s="127"/>
      <c r="F87" s="128"/>
      <c r="G87" s="126">
        <f>E87*F87</f>
        <v>0</v>
      </c>
      <c r="H87" s="127"/>
      <c r="I87" s="128"/>
      <c r="J87" s="135">
        <f>H87*I87</f>
        <v>0</v>
      </c>
      <c r="K87" s="227"/>
      <c r="L87" s="128"/>
      <c r="M87" s="135">
        <f>K87*L87</f>
        <v>0</v>
      </c>
      <c r="N87" s="127"/>
      <c r="O87" s="128"/>
      <c r="P87" s="135">
        <f>N87*O87</f>
        <v>0</v>
      </c>
      <c r="Q87" s="227"/>
      <c r="R87" s="128"/>
      <c r="S87" s="135">
        <f>Q87*R87</f>
        <v>0</v>
      </c>
      <c r="T87" s="127"/>
      <c r="U87" s="128"/>
      <c r="V87" s="135">
        <f>T87*U87</f>
        <v>0</v>
      </c>
      <c r="W87" s="227"/>
      <c r="X87" s="128"/>
      <c r="Y87" s="135">
        <f>W87*X87</f>
        <v>0</v>
      </c>
      <c r="Z87" s="127"/>
      <c r="AA87" s="128"/>
      <c r="AB87" s="135">
        <f>Z87*AA87</f>
        <v>0</v>
      </c>
      <c r="AC87" s="129">
        <f t="shared" si="62"/>
        <v>0</v>
      </c>
      <c r="AD87" s="223">
        <f t="shared" si="63"/>
        <v>0</v>
      </c>
      <c r="AE87" s="197">
        <f t="shared" si="64"/>
        <v>0</v>
      </c>
      <c r="AF87" s="132" t="e">
        <f t="shared" si="65"/>
        <v>#DIV/0!</v>
      </c>
      <c r="AG87" s="133"/>
      <c r="AH87" s="106"/>
      <c r="AI87" s="106"/>
    </row>
    <row r="88" spans="1:35" ht="15" customHeight="1">
      <c r="A88" s="200" t="s">
        <v>240</v>
      </c>
      <c r="B88" s="201"/>
      <c r="C88" s="202"/>
      <c r="D88" s="203"/>
      <c r="E88" s="204">
        <f t="shared" ref="E88:AD88" si="67">E86+E52+E50+E48+E46</f>
        <v>5</v>
      </c>
      <c r="F88" s="205">
        <f t="shared" si="67"/>
        <v>2500</v>
      </c>
      <c r="G88" s="206">
        <f t="shared" si="67"/>
        <v>12500</v>
      </c>
      <c r="H88" s="165">
        <f t="shared" si="67"/>
        <v>5</v>
      </c>
      <c r="I88" s="167">
        <f t="shared" si="67"/>
        <v>2500</v>
      </c>
      <c r="J88" s="228">
        <f t="shared" si="67"/>
        <v>12500</v>
      </c>
      <c r="K88" s="207">
        <f t="shared" si="67"/>
        <v>39</v>
      </c>
      <c r="L88" s="205">
        <f t="shared" si="67"/>
        <v>100550</v>
      </c>
      <c r="M88" s="208">
        <f t="shared" si="67"/>
        <v>479850</v>
      </c>
      <c r="N88" s="204">
        <f t="shared" si="67"/>
        <v>13</v>
      </c>
      <c r="O88" s="205">
        <f t="shared" si="67"/>
        <v>135600</v>
      </c>
      <c r="P88" s="208">
        <f t="shared" si="67"/>
        <v>195000</v>
      </c>
      <c r="Q88" s="207">
        <f t="shared" si="67"/>
        <v>0</v>
      </c>
      <c r="R88" s="205">
        <f t="shared" si="67"/>
        <v>0</v>
      </c>
      <c r="S88" s="208">
        <f t="shared" si="67"/>
        <v>0</v>
      </c>
      <c r="T88" s="204">
        <f t="shared" si="67"/>
        <v>0</v>
      </c>
      <c r="U88" s="205">
        <f t="shared" si="67"/>
        <v>0</v>
      </c>
      <c r="V88" s="208">
        <f t="shared" si="67"/>
        <v>0</v>
      </c>
      <c r="W88" s="207">
        <f t="shared" si="67"/>
        <v>0</v>
      </c>
      <c r="X88" s="205">
        <f t="shared" si="67"/>
        <v>0</v>
      </c>
      <c r="Y88" s="208">
        <f t="shared" si="67"/>
        <v>0</v>
      </c>
      <c r="Z88" s="204">
        <f t="shared" si="67"/>
        <v>0</v>
      </c>
      <c r="AA88" s="205">
        <f t="shared" si="67"/>
        <v>0</v>
      </c>
      <c r="AB88" s="208">
        <f t="shared" si="67"/>
        <v>0</v>
      </c>
      <c r="AC88" s="165">
        <f t="shared" si="67"/>
        <v>492350</v>
      </c>
      <c r="AD88" s="209">
        <f t="shared" si="67"/>
        <v>207500</v>
      </c>
      <c r="AE88" s="267">
        <f t="shared" si="64"/>
        <v>284850</v>
      </c>
      <c r="AF88" s="171">
        <f t="shared" si="65"/>
        <v>0.57855184320097497</v>
      </c>
      <c r="AG88" s="172"/>
      <c r="AH88" s="106"/>
      <c r="AI88" s="106"/>
    </row>
    <row r="89" spans="1:35" ht="15.75" customHeight="1">
      <c r="A89" s="232" t="s">
        <v>109</v>
      </c>
      <c r="B89" s="268" t="s">
        <v>34</v>
      </c>
      <c r="C89" s="175" t="s">
        <v>241</v>
      </c>
      <c r="D89" s="214"/>
      <c r="E89" s="96"/>
      <c r="F89" s="97"/>
      <c r="G89" s="97"/>
      <c r="H89" s="96"/>
      <c r="I89" s="97"/>
      <c r="J89" s="101"/>
      <c r="K89" s="97"/>
      <c r="L89" s="97"/>
      <c r="M89" s="101"/>
      <c r="N89" s="96"/>
      <c r="O89" s="97"/>
      <c r="P89" s="101"/>
      <c r="Q89" s="97"/>
      <c r="R89" s="97"/>
      <c r="S89" s="101"/>
      <c r="T89" s="96"/>
      <c r="U89" s="97"/>
      <c r="V89" s="101"/>
      <c r="W89" s="97"/>
      <c r="X89" s="97"/>
      <c r="Y89" s="101"/>
      <c r="Z89" s="96"/>
      <c r="AA89" s="97"/>
      <c r="AB89" s="101"/>
      <c r="AC89" s="269"/>
      <c r="AD89" s="216"/>
      <c r="AE89" s="270">
        <f t="shared" si="64"/>
        <v>0</v>
      </c>
      <c r="AF89" s="271" t="e">
        <f t="shared" si="65"/>
        <v>#DIV/0!</v>
      </c>
      <c r="AG89" s="272"/>
      <c r="AH89" s="106"/>
      <c r="AI89" s="106"/>
    </row>
    <row r="90" spans="1:35" ht="48" customHeight="1">
      <c r="A90" s="107" t="s">
        <v>111</v>
      </c>
      <c r="B90" s="108" t="s">
        <v>242</v>
      </c>
      <c r="C90" s="180" t="s">
        <v>243</v>
      </c>
      <c r="D90" s="195"/>
      <c r="E90" s="218">
        <f t="shared" ref="E90:AB90" si="68">SUM(E91)</f>
        <v>0</v>
      </c>
      <c r="F90" s="219">
        <f t="shared" si="68"/>
        <v>0</v>
      </c>
      <c r="G90" s="220">
        <f t="shared" si="68"/>
        <v>0</v>
      </c>
      <c r="H90" s="111">
        <f t="shared" si="68"/>
        <v>0</v>
      </c>
      <c r="I90" s="112">
        <f t="shared" si="68"/>
        <v>0</v>
      </c>
      <c r="J90" s="134">
        <f t="shared" si="68"/>
        <v>0</v>
      </c>
      <c r="K90" s="234">
        <f t="shared" si="68"/>
        <v>520</v>
      </c>
      <c r="L90" s="219">
        <f t="shared" si="68"/>
        <v>150</v>
      </c>
      <c r="M90" s="235">
        <f t="shared" si="68"/>
        <v>78000</v>
      </c>
      <c r="N90" s="218">
        <f t="shared" si="68"/>
        <v>520</v>
      </c>
      <c r="O90" s="219">
        <f t="shared" si="68"/>
        <v>150</v>
      </c>
      <c r="P90" s="235">
        <f t="shared" si="68"/>
        <v>78000</v>
      </c>
      <c r="Q90" s="234">
        <f t="shared" si="68"/>
        <v>0</v>
      </c>
      <c r="R90" s="219">
        <f t="shared" si="68"/>
        <v>0</v>
      </c>
      <c r="S90" s="235">
        <f t="shared" si="68"/>
        <v>0</v>
      </c>
      <c r="T90" s="218">
        <f t="shared" si="68"/>
        <v>0</v>
      </c>
      <c r="U90" s="219">
        <f t="shared" si="68"/>
        <v>0</v>
      </c>
      <c r="V90" s="235">
        <f t="shared" si="68"/>
        <v>0</v>
      </c>
      <c r="W90" s="234">
        <f t="shared" si="68"/>
        <v>0</v>
      </c>
      <c r="X90" s="219">
        <f t="shared" si="68"/>
        <v>0</v>
      </c>
      <c r="Y90" s="235">
        <f t="shared" si="68"/>
        <v>0</v>
      </c>
      <c r="Z90" s="218">
        <f t="shared" si="68"/>
        <v>0</v>
      </c>
      <c r="AA90" s="219">
        <f t="shared" si="68"/>
        <v>0</v>
      </c>
      <c r="AB90" s="235">
        <f t="shared" si="68"/>
        <v>0</v>
      </c>
      <c r="AC90" s="114">
        <f t="shared" ref="AC90:AC92" si="69">G90+M90+S90+Y90</f>
        <v>78000</v>
      </c>
      <c r="AD90" s="221">
        <f t="shared" ref="AD90:AD92" si="70">J90+P90+V90+AB90</f>
        <v>78000</v>
      </c>
      <c r="AE90" s="222">
        <f t="shared" si="64"/>
        <v>0</v>
      </c>
      <c r="AF90" s="225">
        <f t="shared" si="65"/>
        <v>0</v>
      </c>
      <c r="AG90" s="159"/>
      <c r="AH90" s="119"/>
      <c r="AI90" s="119"/>
    </row>
    <row r="91" spans="1:35" ht="36" customHeight="1">
      <c r="A91" s="120" t="s">
        <v>114</v>
      </c>
      <c r="B91" s="121" t="s">
        <v>115</v>
      </c>
      <c r="C91" s="122" t="s">
        <v>244</v>
      </c>
      <c r="D91" s="123" t="s">
        <v>245</v>
      </c>
      <c r="E91" s="127"/>
      <c r="F91" s="128"/>
      <c r="G91" s="126">
        <f>E91*F91</f>
        <v>0</v>
      </c>
      <c r="H91" s="127"/>
      <c r="I91" s="128"/>
      <c r="J91" s="135">
        <f>H91*I91</f>
        <v>0</v>
      </c>
      <c r="K91" s="273">
        <v>520</v>
      </c>
      <c r="L91" s="125">
        <v>150</v>
      </c>
      <c r="M91" s="135">
        <f>K91*L91</f>
        <v>78000</v>
      </c>
      <c r="N91" s="124">
        <v>520</v>
      </c>
      <c r="O91" s="125">
        <v>150</v>
      </c>
      <c r="P91" s="135">
        <f>N91*O91</f>
        <v>78000</v>
      </c>
      <c r="Q91" s="227"/>
      <c r="R91" s="128"/>
      <c r="S91" s="135">
        <f>Q91*R91</f>
        <v>0</v>
      </c>
      <c r="T91" s="127"/>
      <c r="U91" s="128"/>
      <c r="V91" s="135">
        <f>T91*U91</f>
        <v>0</v>
      </c>
      <c r="W91" s="227"/>
      <c r="X91" s="128"/>
      <c r="Y91" s="135">
        <f>W91*X91</f>
        <v>0</v>
      </c>
      <c r="Z91" s="127"/>
      <c r="AA91" s="128"/>
      <c r="AB91" s="135">
        <f>Z91*AA91</f>
        <v>0</v>
      </c>
      <c r="AC91" s="129">
        <f t="shared" si="69"/>
        <v>78000</v>
      </c>
      <c r="AD91" s="223">
        <f t="shared" si="70"/>
        <v>78000</v>
      </c>
      <c r="AE91" s="197">
        <f t="shared" si="64"/>
        <v>0</v>
      </c>
      <c r="AF91" s="132">
        <f t="shared" si="65"/>
        <v>0</v>
      </c>
      <c r="AG91" s="133"/>
      <c r="AH91" s="106"/>
      <c r="AI91" s="106"/>
    </row>
    <row r="92" spans="1:35" ht="15" customHeight="1">
      <c r="A92" s="200" t="s">
        <v>246</v>
      </c>
      <c r="B92" s="201"/>
      <c r="C92" s="202"/>
      <c r="D92" s="203"/>
      <c r="E92" s="204">
        <f t="shared" ref="E92:AB92" si="71">E90</f>
        <v>0</v>
      </c>
      <c r="F92" s="205">
        <f t="shared" si="71"/>
        <v>0</v>
      </c>
      <c r="G92" s="206">
        <f t="shared" si="71"/>
        <v>0</v>
      </c>
      <c r="H92" s="165">
        <f t="shared" si="71"/>
        <v>0</v>
      </c>
      <c r="I92" s="167">
        <f t="shared" si="71"/>
        <v>0</v>
      </c>
      <c r="J92" s="228">
        <f t="shared" si="71"/>
        <v>0</v>
      </c>
      <c r="K92" s="207">
        <f t="shared" si="71"/>
        <v>520</v>
      </c>
      <c r="L92" s="205">
        <f t="shared" si="71"/>
        <v>150</v>
      </c>
      <c r="M92" s="208">
        <f t="shared" si="71"/>
        <v>78000</v>
      </c>
      <c r="N92" s="204">
        <f t="shared" si="71"/>
        <v>520</v>
      </c>
      <c r="O92" s="205">
        <f t="shared" si="71"/>
        <v>150</v>
      </c>
      <c r="P92" s="208">
        <f t="shared" si="71"/>
        <v>78000</v>
      </c>
      <c r="Q92" s="207">
        <f t="shared" si="71"/>
        <v>0</v>
      </c>
      <c r="R92" s="205">
        <f t="shared" si="71"/>
        <v>0</v>
      </c>
      <c r="S92" s="208">
        <f t="shared" si="71"/>
        <v>0</v>
      </c>
      <c r="T92" s="204">
        <f t="shared" si="71"/>
        <v>0</v>
      </c>
      <c r="U92" s="205">
        <f t="shared" si="71"/>
        <v>0</v>
      </c>
      <c r="V92" s="208">
        <f t="shared" si="71"/>
        <v>0</v>
      </c>
      <c r="W92" s="207">
        <f t="shared" si="71"/>
        <v>0</v>
      </c>
      <c r="X92" s="205">
        <f t="shared" si="71"/>
        <v>0</v>
      </c>
      <c r="Y92" s="208">
        <f t="shared" si="71"/>
        <v>0</v>
      </c>
      <c r="Z92" s="204">
        <f t="shared" si="71"/>
        <v>0</v>
      </c>
      <c r="AA92" s="205">
        <f t="shared" si="71"/>
        <v>0</v>
      </c>
      <c r="AB92" s="208">
        <f t="shared" si="71"/>
        <v>0</v>
      </c>
      <c r="AC92" s="204">
        <f t="shared" si="69"/>
        <v>78000</v>
      </c>
      <c r="AD92" s="209">
        <f t="shared" si="70"/>
        <v>78000</v>
      </c>
      <c r="AE92" s="208">
        <f t="shared" si="64"/>
        <v>0</v>
      </c>
      <c r="AF92" s="210">
        <f t="shared" si="65"/>
        <v>0</v>
      </c>
      <c r="AG92" s="211"/>
      <c r="AH92" s="106"/>
      <c r="AI92" s="106"/>
    </row>
    <row r="93" spans="1:35" ht="15.75" customHeight="1">
      <c r="A93" s="232" t="s">
        <v>109</v>
      </c>
      <c r="B93" s="268" t="s">
        <v>35</v>
      </c>
      <c r="C93" s="175" t="s">
        <v>247</v>
      </c>
      <c r="D93" s="274"/>
      <c r="E93" s="275"/>
      <c r="F93" s="276"/>
      <c r="G93" s="276"/>
      <c r="H93" s="96"/>
      <c r="I93" s="97"/>
      <c r="J93" s="101"/>
      <c r="K93" s="276"/>
      <c r="L93" s="276"/>
      <c r="M93" s="277"/>
      <c r="N93" s="275"/>
      <c r="O93" s="276"/>
      <c r="P93" s="277"/>
      <c r="Q93" s="276"/>
      <c r="R93" s="276"/>
      <c r="S93" s="277"/>
      <c r="T93" s="275"/>
      <c r="U93" s="276"/>
      <c r="V93" s="277"/>
      <c r="W93" s="276"/>
      <c r="X93" s="276"/>
      <c r="Y93" s="277"/>
      <c r="Z93" s="275"/>
      <c r="AA93" s="276"/>
      <c r="AB93" s="276"/>
      <c r="AC93" s="278"/>
      <c r="AD93" s="216"/>
      <c r="AE93" s="279"/>
      <c r="AF93" s="104"/>
      <c r="AG93" s="105"/>
      <c r="AH93" s="106"/>
      <c r="AI93" s="106"/>
    </row>
    <row r="94" spans="1:35" ht="24.75" customHeight="1">
      <c r="A94" s="107" t="s">
        <v>111</v>
      </c>
      <c r="B94" s="108" t="s">
        <v>248</v>
      </c>
      <c r="C94" s="280" t="s">
        <v>249</v>
      </c>
      <c r="D94" s="195"/>
      <c r="E94" s="234">
        <f t="shared" ref="E94:AG94" si="72">SUM(E95:E100)</f>
        <v>0</v>
      </c>
      <c r="F94" s="234">
        <f t="shared" si="72"/>
        <v>0</v>
      </c>
      <c r="G94" s="234">
        <f t="shared" si="72"/>
        <v>0</v>
      </c>
      <c r="H94" s="234">
        <f t="shared" si="72"/>
        <v>0</v>
      </c>
      <c r="I94" s="234">
        <f t="shared" si="72"/>
        <v>0</v>
      </c>
      <c r="J94" s="234">
        <f t="shared" si="72"/>
        <v>0</v>
      </c>
      <c r="K94" s="234">
        <f t="shared" si="72"/>
        <v>1025</v>
      </c>
      <c r="L94" s="219">
        <f t="shared" si="72"/>
        <v>287.32</v>
      </c>
      <c r="M94" s="235">
        <f t="shared" si="72"/>
        <v>24254</v>
      </c>
      <c r="N94" s="235">
        <f t="shared" si="72"/>
        <v>1025</v>
      </c>
      <c r="O94" s="235">
        <f t="shared" si="72"/>
        <v>287.32</v>
      </c>
      <c r="P94" s="235">
        <f t="shared" si="72"/>
        <v>24254</v>
      </c>
      <c r="Q94" s="235">
        <f t="shared" si="72"/>
        <v>0</v>
      </c>
      <c r="R94" s="235">
        <f t="shared" si="72"/>
        <v>0</v>
      </c>
      <c r="S94" s="235">
        <f t="shared" si="72"/>
        <v>0</v>
      </c>
      <c r="T94" s="235">
        <f t="shared" si="72"/>
        <v>0</v>
      </c>
      <c r="U94" s="235">
        <f t="shared" si="72"/>
        <v>0</v>
      </c>
      <c r="V94" s="235">
        <f t="shared" si="72"/>
        <v>0</v>
      </c>
      <c r="W94" s="235">
        <f t="shared" si="72"/>
        <v>0</v>
      </c>
      <c r="X94" s="235">
        <f t="shared" si="72"/>
        <v>0</v>
      </c>
      <c r="Y94" s="235">
        <f t="shared" si="72"/>
        <v>0</v>
      </c>
      <c r="Z94" s="235">
        <f t="shared" si="72"/>
        <v>0</v>
      </c>
      <c r="AA94" s="235">
        <f t="shared" si="72"/>
        <v>0</v>
      </c>
      <c r="AB94" s="235">
        <f t="shared" si="72"/>
        <v>0</v>
      </c>
      <c r="AC94" s="235">
        <f t="shared" si="72"/>
        <v>24254</v>
      </c>
      <c r="AD94" s="235">
        <f t="shared" si="72"/>
        <v>24254</v>
      </c>
      <c r="AE94" s="235">
        <f t="shared" si="72"/>
        <v>0</v>
      </c>
      <c r="AF94" s="235">
        <f t="shared" si="72"/>
        <v>0</v>
      </c>
      <c r="AG94" s="235">
        <f t="shared" si="72"/>
        <v>0</v>
      </c>
      <c r="AH94" s="119"/>
      <c r="AI94" s="119"/>
    </row>
    <row r="95" spans="1:35" ht="24" customHeight="1">
      <c r="A95" s="245" t="s">
        <v>186</v>
      </c>
      <c r="B95" s="281"/>
      <c r="C95" s="247" t="s">
        <v>250</v>
      </c>
      <c r="D95" s="282" t="s">
        <v>251</v>
      </c>
      <c r="E95" s="253"/>
      <c r="F95" s="252"/>
      <c r="G95" s="126">
        <f>E95*F95</f>
        <v>0</v>
      </c>
      <c r="H95" s="249"/>
      <c r="I95" s="250"/>
      <c r="J95" s="256"/>
      <c r="K95" s="273">
        <v>25</v>
      </c>
      <c r="L95" s="125">
        <v>156</v>
      </c>
      <c r="M95" s="135">
        <f t="shared" ref="M95:M100" si="73">K95*L95</f>
        <v>3900</v>
      </c>
      <c r="N95" s="124">
        <v>25</v>
      </c>
      <c r="O95" s="125">
        <v>156</v>
      </c>
      <c r="P95" s="135">
        <f t="shared" ref="P95:P100" si="74">N95*O95</f>
        <v>3900</v>
      </c>
      <c r="Q95" s="255"/>
      <c r="R95" s="250"/>
      <c r="S95" s="256"/>
      <c r="T95" s="249"/>
      <c r="U95" s="250"/>
      <c r="V95" s="256"/>
      <c r="W95" s="255"/>
      <c r="X95" s="250"/>
      <c r="Y95" s="256"/>
      <c r="Z95" s="249"/>
      <c r="AA95" s="250"/>
      <c r="AB95" s="257"/>
      <c r="AC95" s="129">
        <f t="shared" ref="AC95:AC105" si="75">G95+M95+S95+Y95</f>
        <v>3900</v>
      </c>
      <c r="AD95" s="223">
        <f t="shared" ref="AD95:AD105" si="76">J95+P95+V95+AB95</f>
        <v>3900</v>
      </c>
      <c r="AE95" s="197">
        <f t="shared" ref="AE95:AE105" si="77">AC95-AD95</f>
        <v>0</v>
      </c>
      <c r="AF95" s="132">
        <f t="shared" ref="AF95:AF105" si="78">AE95/AC95</f>
        <v>0</v>
      </c>
      <c r="AG95" s="283"/>
      <c r="AH95" s="106"/>
      <c r="AI95" s="106"/>
    </row>
    <row r="96" spans="1:35" ht="24" customHeight="1">
      <c r="A96" s="245" t="s">
        <v>186</v>
      </c>
      <c r="B96" s="281"/>
      <c r="C96" s="247" t="s">
        <v>252</v>
      </c>
      <c r="D96" s="282" t="s">
        <v>251</v>
      </c>
      <c r="E96" s="249"/>
      <c r="F96" s="250"/>
      <c r="G96" s="257"/>
      <c r="H96" s="249"/>
      <c r="I96" s="250"/>
      <c r="J96" s="256"/>
      <c r="K96" s="251">
        <v>200</v>
      </c>
      <c r="L96" s="252">
        <v>12.12</v>
      </c>
      <c r="M96" s="135">
        <f t="shared" si="73"/>
        <v>2424</v>
      </c>
      <c r="N96" s="253">
        <v>200</v>
      </c>
      <c r="O96" s="252">
        <v>12.12</v>
      </c>
      <c r="P96" s="135">
        <f t="shared" si="74"/>
        <v>2424</v>
      </c>
      <c r="Q96" s="255"/>
      <c r="R96" s="250"/>
      <c r="S96" s="256"/>
      <c r="T96" s="249"/>
      <c r="U96" s="250"/>
      <c r="V96" s="256"/>
      <c r="W96" s="255"/>
      <c r="X96" s="250"/>
      <c r="Y96" s="256"/>
      <c r="Z96" s="249"/>
      <c r="AA96" s="250"/>
      <c r="AB96" s="257"/>
      <c r="AC96" s="129">
        <f t="shared" si="75"/>
        <v>2424</v>
      </c>
      <c r="AD96" s="223">
        <f t="shared" si="76"/>
        <v>2424</v>
      </c>
      <c r="AE96" s="197">
        <f t="shared" si="77"/>
        <v>0</v>
      </c>
      <c r="AF96" s="132">
        <f t="shared" si="78"/>
        <v>0</v>
      </c>
      <c r="AG96" s="283"/>
      <c r="AH96" s="106"/>
      <c r="AI96" s="106"/>
    </row>
    <row r="97" spans="1:35" ht="24" customHeight="1">
      <c r="A97" s="245" t="s">
        <v>186</v>
      </c>
      <c r="B97" s="281"/>
      <c r="C97" s="247" t="s">
        <v>253</v>
      </c>
      <c r="D97" s="282" t="s">
        <v>251</v>
      </c>
      <c r="E97" s="249"/>
      <c r="F97" s="250"/>
      <c r="G97" s="257"/>
      <c r="H97" s="249"/>
      <c r="I97" s="250"/>
      <c r="J97" s="256"/>
      <c r="K97" s="251">
        <v>50</v>
      </c>
      <c r="L97" s="252">
        <v>29</v>
      </c>
      <c r="M97" s="135">
        <f t="shared" si="73"/>
        <v>1450</v>
      </c>
      <c r="N97" s="253">
        <v>50</v>
      </c>
      <c r="O97" s="252">
        <v>29</v>
      </c>
      <c r="P97" s="135">
        <f t="shared" si="74"/>
        <v>1450</v>
      </c>
      <c r="Q97" s="255"/>
      <c r="R97" s="250"/>
      <c r="S97" s="256"/>
      <c r="T97" s="249"/>
      <c r="U97" s="250"/>
      <c r="V97" s="256"/>
      <c r="W97" s="255"/>
      <c r="X97" s="250"/>
      <c r="Y97" s="256"/>
      <c r="Z97" s="249"/>
      <c r="AA97" s="250"/>
      <c r="AB97" s="257"/>
      <c r="AC97" s="129">
        <f t="shared" si="75"/>
        <v>1450</v>
      </c>
      <c r="AD97" s="223">
        <f t="shared" si="76"/>
        <v>1450</v>
      </c>
      <c r="AE97" s="197">
        <f t="shared" si="77"/>
        <v>0</v>
      </c>
      <c r="AF97" s="132">
        <f t="shared" si="78"/>
        <v>0</v>
      </c>
      <c r="AG97" s="283"/>
      <c r="AH97" s="106"/>
      <c r="AI97" s="106"/>
    </row>
    <row r="98" spans="1:35" ht="24" customHeight="1">
      <c r="A98" s="245" t="s">
        <v>186</v>
      </c>
      <c r="B98" s="281"/>
      <c r="C98" s="247" t="s">
        <v>254</v>
      </c>
      <c r="D98" s="282" t="s">
        <v>251</v>
      </c>
      <c r="E98" s="249"/>
      <c r="F98" s="250"/>
      <c r="G98" s="257"/>
      <c r="H98" s="249"/>
      <c r="I98" s="250"/>
      <c r="J98" s="256"/>
      <c r="K98" s="251">
        <v>50</v>
      </c>
      <c r="L98" s="252">
        <v>50</v>
      </c>
      <c r="M98" s="135">
        <f t="shared" si="73"/>
        <v>2500</v>
      </c>
      <c r="N98" s="253">
        <v>50</v>
      </c>
      <c r="O98" s="252">
        <v>50</v>
      </c>
      <c r="P98" s="135">
        <f t="shared" si="74"/>
        <v>2500</v>
      </c>
      <c r="Q98" s="255"/>
      <c r="R98" s="250"/>
      <c r="S98" s="256"/>
      <c r="T98" s="249"/>
      <c r="U98" s="250"/>
      <c r="V98" s="256"/>
      <c r="W98" s="255"/>
      <c r="X98" s="250"/>
      <c r="Y98" s="256"/>
      <c r="Z98" s="249"/>
      <c r="AA98" s="250"/>
      <c r="AB98" s="257"/>
      <c r="AC98" s="129">
        <f t="shared" si="75"/>
        <v>2500</v>
      </c>
      <c r="AD98" s="223">
        <f t="shared" si="76"/>
        <v>2500</v>
      </c>
      <c r="AE98" s="197">
        <f t="shared" si="77"/>
        <v>0</v>
      </c>
      <c r="AF98" s="132">
        <f t="shared" si="78"/>
        <v>0</v>
      </c>
      <c r="AG98" s="283"/>
      <c r="AH98" s="106"/>
      <c r="AI98" s="106"/>
    </row>
    <row r="99" spans="1:35" ht="24" customHeight="1">
      <c r="A99" s="245" t="s">
        <v>186</v>
      </c>
      <c r="B99" s="281"/>
      <c r="C99" s="247" t="s">
        <v>255</v>
      </c>
      <c r="D99" s="282" t="s">
        <v>251</v>
      </c>
      <c r="E99" s="249"/>
      <c r="F99" s="250"/>
      <c r="G99" s="257"/>
      <c r="H99" s="249"/>
      <c r="I99" s="250"/>
      <c r="J99" s="256"/>
      <c r="K99" s="251">
        <v>400</v>
      </c>
      <c r="L99" s="252">
        <v>19.2</v>
      </c>
      <c r="M99" s="135">
        <f t="shared" si="73"/>
        <v>7680</v>
      </c>
      <c r="N99" s="253">
        <v>400</v>
      </c>
      <c r="O99" s="252">
        <v>19.2</v>
      </c>
      <c r="P99" s="135">
        <f t="shared" si="74"/>
        <v>7680</v>
      </c>
      <c r="Q99" s="255"/>
      <c r="R99" s="250"/>
      <c r="S99" s="256"/>
      <c r="T99" s="249"/>
      <c r="U99" s="250"/>
      <c r="V99" s="256"/>
      <c r="W99" s="255"/>
      <c r="X99" s="250"/>
      <c r="Y99" s="256"/>
      <c r="Z99" s="249"/>
      <c r="AA99" s="250"/>
      <c r="AB99" s="257"/>
      <c r="AC99" s="129">
        <f t="shared" si="75"/>
        <v>7680</v>
      </c>
      <c r="AD99" s="223">
        <f t="shared" si="76"/>
        <v>7680</v>
      </c>
      <c r="AE99" s="197">
        <f t="shared" si="77"/>
        <v>0</v>
      </c>
      <c r="AF99" s="132">
        <f t="shared" si="78"/>
        <v>0</v>
      </c>
      <c r="AG99" s="283"/>
      <c r="AH99" s="106"/>
      <c r="AI99" s="106"/>
    </row>
    <row r="100" spans="1:35" ht="24" customHeight="1">
      <c r="A100" s="245" t="s">
        <v>186</v>
      </c>
      <c r="B100" s="281"/>
      <c r="C100" s="247" t="s">
        <v>256</v>
      </c>
      <c r="D100" s="282" t="s">
        <v>251</v>
      </c>
      <c r="E100" s="249"/>
      <c r="F100" s="250"/>
      <c r="G100" s="257"/>
      <c r="H100" s="249"/>
      <c r="I100" s="250"/>
      <c r="J100" s="256"/>
      <c r="K100" s="251">
        <v>300</v>
      </c>
      <c r="L100" s="252">
        <v>21</v>
      </c>
      <c r="M100" s="135">
        <f t="shared" si="73"/>
        <v>6300</v>
      </c>
      <c r="N100" s="253">
        <v>300</v>
      </c>
      <c r="O100" s="252">
        <v>21</v>
      </c>
      <c r="P100" s="135">
        <f t="shared" si="74"/>
        <v>6300</v>
      </c>
      <c r="Q100" s="255"/>
      <c r="R100" s="250"/>
      <c r="S100" s="256"/>
      <c r="T100" s="249"/>
      <c r="U100" s="250"/>
      <c r="V100" s="256"/>
      <c r="W100" s="255"/>
      <c r="X100" s="250"/>
      <c r="Y100" s="256"/>
      <c r="Z100" s="249"/>
      <c r="AA100" s="250"/>
      <c r="AB100" s="257"/>
      <c r="AC100" s="129">
        <f t="shared" si="75"/>
        <v>6300</v>
      </c>
      <c r="AD100" s="223">
        <f t="shared" si="76"/>
        <v>6300</v>
      </c>
      <c r="AE100" s="197">
        <f t="shared" si="77"/>
        <v>0</v>
      </c>
      <c r="AF100" s="132">
        <f t="shared" si="78"/>
        <v>0</v>
      </c>
      <c r="AG100" s="283"/>
      <c r="AH100" s="106"/>
      <c r="AI100" s="106"/>
    </row>
    <row r="101" spans="1:35" ht="24.75" customHeight="1">
      <c r="A101" s="107" t="s">
        <v>111</v>
      </c>
      <c r="B101" s="108" t="s">
        <v>257</v>
      </c>
      <c r="C101" s="284" t="s">
        <v>258</v>
      </c>
      <c r="D101" s="110"/>
      <c r="E101" s="111">
        <f t="shared" ref="E101:AB101" si="79">SUM(E102)</f>
        <v>0</v>
      </c>
      <c r="F101" s="112">
        <f t="shared" si="79"/>
        <v>0</v>
      </c>
      <c r="G101" s="113">
        <f t="shared" si="79"/>
        <v>0</v>
      </c>
      <c r="H101" s="111">
        <f t="shared" si="79"/>
        <v>0</v>
      </c>
      <c r="I101" s="112">
        <f t="shared" si="79"/>
        <v>0</v>
      </c>
      <c r="J101" s="134">
        <f t="shared" si="79"/>
        <v>0</v>
      </c>
      <c r="K101" s="224">
        <f t="shared" si="79"/>
        <v>50</v>
      </c>
      <c r="L101" s="112">
        <f t="shared" si="79"/>
        <v>200</v>
      </c>
      <c r="M101" s="134">
        <f t="shared" si="79"/>
        <v>10000</v>
      </c>
      <c r="N101" s="111">
        <f t="shared" si="79"/>
        <v>50</v>
      </c>
      <c r="O101" s="112">
        <f t="shared" si="79"/>
        <v>200</v>
      </c>
      <c r="P101" s="134">
        <f t="shared" si="79"/>
        <v>10000</v>
      </c>
      <c r="Q101" s="224">
        <f t="shared" si="79"/>
        <v>0</v>
      </c>
      <c r="R101" s="112">
        <f t="shared" si="79"/>
        <v>0</v>
      </c>
      <c r="S101" s="134">
        <f t="shared" si="79"/>
        <v>0</v>
      </c>
      <c r="T101" s="111">
        <f t="shared" si="79"/>
        <v>0</v>
      </c>
      <c r="U101" s="112">
        <f t="shared" si="79"/>
        <v>0</v>
      </c>
      <c r="V101" s="134">
        <f t="shared" si="79"/>
        <v>0</v>
      </c>
      <c r="W101" s="224">
        <f t="shared" si="79"/>
        <v>0</v>
      </c>
      <c r="X101" s="112">
        <f t="shared" si="79"/>
        <v>0</v>
      </c>
      <c r="Y101" s="134">
        <f t="shared" si="79"/>
        <v>0</v>
      </c>
      <c r="Z101" s="111">
        <f t="shared" si="79"/>
        <v>0</v>
      </c>
      <c r="AA101" s="112">
        <f t="shared" si="79"/>
        <v>0</v>
      </c>
      <c r="AB101" s="134">
        <f t="shared" si="79"/>
        <v>0</v>
      </c>
      <c r="AC101" s="285">
        <f t="shared" si="75"/>
        <v>10000</v>
      </c>
      <c r="AD101" s="286">
        <f t="shared" si="76"/>
        <v>10000</v>
      </c>
      <c r="AE101" s="286">
        <f t="shared" si="77"/>
        <v>0</v>
      </c>
      <c r="AF101" s="225">
        <f t="shared" si="78"/>
        <v>0</v>
      </c>
      <c r="AG101" s="159"/>
      <c r="AH101" s="119"/>
      <c r="AI101" s="119"/>
    </row>
    <row r="102" spans="1:35" ht="24" customHeight="1">
      <c r="A102" s="120" t="s">
        <v>114</v>
      </c>
      <c r="B102" s="121" t="s">
        <v>115</v>
      </c>
      <c r="C102" s="122" t="s">
        <v>259</v>
      </c>
      <c r="D102" s="123" t="s">
        <v>146</v>
      </c>
      <c r="E102" s="127"/>
      <c r="F102" s="128"/>
      <c r="G102" s="126">
        <f>E102*F102</f>
        <v>0</v>
      </c>
      <c r="H102" s="127"/>
      <c r="I102" s="128"/>
      <c r="J102" s="135">
        <f>H102*I102</f>
        <v>0</v>
      </c>
      <c r="K102" s="273">
        <v>50</v>
      </c>
      <c r="L102" s="125">
        <v>200</v>
      </c>
      <c r="M102" s="135">
        <f>K102*L102</f>
        <v>10000</v>
      </c>
      <c r="N102" s="124">
        <v>50</v>
      </c>
      <c r="O102" s="125">
        <v>200</v>
      </c>
      <c r="P102" s="135">
        <f>N102*O102</f>
        <v>10000</v>
      </c>
      <c r="Q102" s="227"/>
      <c r="R102" s="128"/>
      <c r="S102" s="135">
        <f>Q102*R102</f>
        <v>0</v>
      </c>
      <c r="T102" s="127"/>
      <c r="U102" s="128"/>
      <c r="V102" s="135">
        <f>T102*U102</f>
        <v>0</v>
      </c>
      <c r="W102" s="227"/>
      <c r="X102" s="128"/>
      <c r="Y102" s="135">
        <f>W102*X102</f>
        <v>0</v>
      </c>
      <c r="Z102" s="127"/>
      <c r="AA102" s="128"/>
      <c r="AB102" s="135">
        <f>Z102*AA102</f>
        <v>0</v>
      </c>
      <c r="AC102" s="129">
        <f t="shared" si="75"/>
        <v>10000</v>
      </c>
      <c r="AD102" s="130">
        <f t="shared" si="76"/>
        <v>10000</v>
      </c>
      <c r="AE102" s="197">
        <f t="shared" si="77"/>
        <v>0</v>
      </c>
      <c r="AF102" s="132">
        <f t="shared" si="78"/>
        <v>0</v>
      </c>
      <c r="AG102" s="133"/>
      <c r="AH102" s="106"/>
      <c r="AI102" s="106"/>
    </row>
    <row r="103" spans="1:35" ht="24.75" customHeight="1">
      <c r="A103" s="107" t="s">
        <v>111</v>
      </c>
      <c r="B103" s="108" t="s">
        <v>260</v>
      </c>
      <c r="C103" s="284" t="s">
        <v>261</v>
      </c>
      <c r="D103" s="110"/>
      <c r="E103" s="111">
        <f t="shared" ref="E103:AB103" si="80">SUM(E104)</f>
        <v>0</v>
      </c>
      <c r="F103" s="112">
        <f t="shared" si="80"/>
        <v>0</v>
      </c>
      <c r="G103" s="113">
        <f t="shared" si="80"/>
        <v>0</v>
      </c>
      <c r="H103" s="111">
        <f t="shared" si="80"/>
        <v>0</v>
      </c>
      <c r="I103" s="112">
        <f t="shared" si="80"/>
        <v>0</v>
      </c>
      <c r="J103" s="134">
        <f t="shared" si="80"/>
        <v>0</v>
      </c>
      <c r="K103" s="224">
        <f t="shared" si="80"/>
        <v>100</v>
      </c>
      <c r="L103" s="112">
        <f t="shared" si="80"/>
        <v>1198</v>
      </c>
      <c r="M103" s="134">
        <f t="shared" si="80"/>
        <v>119800</v>
      </c>
      <c r="N103" s="111">
        <f t="shared" si="80"/>
        <v>100</v>
      </c>
      <c r="O103" s="112">
        <f t="shared" si="80"/>
        <v>1152.1347000000001</v>
      </c>
      <c r="P103" s="134">
        <f t="shared" si="80"/>
        <v>115213.47</v>
      </c>
      <c r="Q103" s="224">
        <f t="shared" si="80"/>
        <v>0</v>
      </c>
      <c r="R103" s="112">
        <f t="shared" si="80"/>
        <v>0</v>
      </c>
      <c r="S103" s="134">
        <f t="shared" si="80"/>
        <v>0</v>
      </c>
      <c r="T103" s="111">
        <f t="shared" si="80"/>
        <v>0</v>
      </c>
      <c r="U103" s="112">
        <f t="shared" si="80"/>
        <v>0</v>
      </c>
      <c r="V103" s="134">
        <f t="shared" si="80"/>
        <v>0</v>
      </c>
      <c r="W103" s="224">
        <f t="shared" si="80"/>
        <v>0</v>
      </c>
      <c r="X103" s="112">
        <f t="shared" si="80"/>
        <v>0</v>
      </c>
      <c r="Y103" s="134">
        <f t="shared" si="80"/>
        <v>0</v>
      </c>
      <c r="Z103" s="111">
        <f t="shared" si="80"/>
        <v>0</v>
      </c>
      <c r="AA103" s="112">
        <f t="shared" si="80"/>
        <v>0</v>
      </c>
      <c r="AB103" s="134">
        <f t="shared" si="80"/>
        <v>0</v>
      </c>
      <c r="AC103" s="114">
        <f t="shared" si="75"/>
        <v>119800</v>
      </c>
      <c r="AD103" s="115">
        <f t="shared" si="76"/>
        <v>115213.47</v>
      </c>
      <c r="AE103" s="115">
        <f t="shared" si="77"/>
        <v>4586.5299999999988</v>
      </c>
      <c r="AF103" s="225">
        <f t="shared" si="78"/>
        <v>3.8284891485809672E-2</v>
      </c>
      <c r="AG103" s="159"/>
      <c r="AH103" s="119"/>
      <c r="AI103" s="119"/>
    </row>
    <row r="104" spans="1:35" ht="24" customHeight="1">
      <c r="A104" s="120" t="s">
        <v>114</v>
      </c>
      <c r="B104" s="121" t="s">
        <v>115</v>
      </c>
      <c r="C104" s="122" t="s">
        <v>262</v>
      </c>
      <c r="D104" s="123" t="s">
        <v>146</v>
      </c>
      <c r="E104" s="127"/>
      <c r="F104" s="128"/>
      <c r="G104" s="126">
        <f>E104*F104</f>
        <v>0</v>
      </c>
      <c r="H104" s="127"/>
      <c r="I104" s="128"/>
      <c r="J104" s="135">
        <f>H104*I104</f>
        <v>0</v>
      </c>
      <c r="K104" s="273">
        <v>100</v>
      </c>
      <c r="L104" s="125">
        <v>1198</v>
      </c>
      <c r="M104" s="135">
        <f>K104*L104</f>
        <v>119800</v>
      </c>
      <c r="N104" s="124">
        <v>100</v>
      </c>
      <c r="O104" s="125">
        <v>1152.1347000000001</v>
      </c>
      <c r="P104" s="287">
        <v>115213.47</v>
      </c>
      <c r="Q104" s="227"/>
      <c r="R104" s="128"/>
      <c r="S104" s="135">
        <f>Q104*R104</f>
        <v>0</v>
      </c>
      <c r="T104" s="127"/>
      <c r="U104" s="128"/>
      <c r="V104" s="135">
        <f>T104*U104</f>
        <v>0</v>
      </c>
      <c r="W104" s="227"/>
      <c r="X104" s="128"/>
      <c r="Y104" s="135">
        <f>W104*X104</f>
        <v>0</v>
      </c>
      <c r="Z104" s="127"/>
      <c r="AA104" s="128"/>
      <c r="AB104" s="135">
        <f>Z104*AA104</f>
        <v>0</v>
      </c>
      <c r="AC104" s="129">
        <f t="shared" si="75"/>
        <v>119800</v>
      </c>
      <c r="AD104" s="130">
        <f t="shared" si="76"/>
        <v>115213.47</v>
      </c>
      <c r="AE104" s="197">
        <f t="shared" si="77"/>
        <v>4586.5299999999988</v>
      </c>
      <c r="AF104" s="132">
        <f t="shared" si="78"/>
        <v>3.8284891485809672E-2</v>
      </c>
      <c r="AG104" s="133"/>
      <c r="AH104" s="106"/>
      <c r="AI104" s="106"/>
    </row>
    <row r="105" spans="1:35" ht="15" customHeight="1">
      <c r="A105" s="200" t="s">
        <v>263</v>
      </c>
      <c r="B105" s="201"/>
      <c r="C105" s="202"/>
      <c r="D105" s="203"/>
      <c r="E105" s="207">
        <f t="shared" ref="E105:AB105" si="81">E103+E101+E94</f>
        <v>0</v>
      </c>
      <c r="F105" s="205">
        <f t="shared" si="81"/>
        <v>0</v>
      </c>
      <c r="G105" s="206">
        <f t="shared" si="81"/>
        <v>0</v>
      </c>
      <c r="H105" s="204">
        <f t="shared" si="81"/>
        <v>0</v>
      </c>
      <c r="I105" s="205">
        <f t="shared" si="81"/>
        <v>0</v>
      </c>
      <c r="J105" s="208">
        <f t="shared" si="81"/>
        <v>0</v>
      </c>
      <c r="K105" s="207">
        <f t="shared" si="81"/>
        <v>1175</v>
      </c>
      <c r="L105" s="205">
        <f t="shared" si="81"/>
        <v>1685.32</v>
      </c>
      <c r="M105" s="208">
        <f t="shared" si="81"/>
        <v>154054</v>
      </c>
      <c r="N105" s="204">
        <f t="shared" si="81"/>
        <v>1175</v>
      </c>
      <c r="O105" s="205">
        <f t="shared" si="81"/>
        <v>1639.4547</v>
      </c>
      <c r="P105" s="208">
        <f t="shared" si="81"/>
        <v>149467.47</v>
      </c>
      <c r="Q105" s="208">
        <f t="shared" si="81"/>
        <v>0</v>
      </c>
      <c r="R105" s="205">
        <f t="shared" si="81"/>
        <v>0</v>
      </c>
      <c r="S105" s="208">
        <f t="shared" si="81"/>
        <v>0</v>
      </c>
      <c r="T105" s="204">
        <f t="shared" si="81"/>
        <v>0</v>
      </c>
      <c r="U105" s="205">
        <f t="shared" si="81"/>
        <v>0</v>
      </c>
      <c r="V105" s="208">
        <f t="shared" si="81"/>
        <v>0</v>
      </c>
      <c r="W105" s="207">
        <f t="shared" si="81"/>
        <v>0</v>
      </c>
      <c r="X105" s="205">
        <f t="shared" si="81"/>
        <v>0</v>
      </c>
      <c r="Y105" s="208">
        <f t="shared" si="81"/>
        <v>0</v>
      </c>
      <c r="Z105" s="204">
        <f t="shared" si="81"/>
        <v>0</v>
      </c>
      <c r="AA105" s="205">
        <f t="shared" si="81"/>
        <v>0</v>
      </c>
      <c r="AB105" s="208">
        <f t="shared" si="81"/>
        <v>0</v>
      </c>
      <c r="AC105" s="165">
        <f t="shared" si="75"/>
        <v>154054</v>
      </c>
      <c r="AD105" s="170">
        <f t="shared" si="76"/>
        <v>149467.47</v>
      </c>
      <c r="AE105" s="228">
        <f t="shared" si="77"/>
        <v>4586.5299999999988</v>
      </c>
      <c r="AF105" s="288">
        <f t="shared" si="78"/>
        <v>2.9772222727095687E-2</v>
      </c>
      <c r="AG105" s="231"/>
      <c r="AH105" s="106"/>
      <c r="AI105" s="106"/>
    </row>
    <row r="106" spans="1:35" ht="15.75" customHeight="1">
      <c r="A106" s="289" t="s">
        <v>109</v>
      </c>
      <c r="B106" s="290" t="s">
        <v>36</v>
      </c>
      <c r="C106" s="175" t="s">
        <v>264</v>
      </c>
      <c r="D106" s="214"/>
      <c r="E106" s="96"/>
      <c r="F106" s="97"/>
      <c r="G106" s="97"/>
      <c r="H106" s="96"/>
      <c r="I106" s="97"/>
      <c r="J106" s="101"/>
      <c r="K106" s="97"/>
      <c r="L106" s="97"/>
      <c r="M106" s="101"/>
      <c r="N106" s="96"/>
      <c r="O106" s="97"/>
      <c r="P106" s="101"/>
      <c r="Q106" s="97"/>
      <c r="R106" s="97"/>
      <c r="S106" s="101"/>
      <c r="T106" s="96"/>
      <c r="U106" s="97"/>
      <c r="V106" s="101"/>
      <c r="W106" s="97"/>
      <c r="X106" s="97"/>
      <c r="Y106" s="101"/>
      <c r="Z106" s="96"/>
      <c r="AA106" s="97"/>
      <c r="AB106" s="97"/>
      <c r="AC106" s="102"/>
      <c r="AD106" s="103"/>
      <c r="AE106" s="103"/>
      <c r="AF106" s="104"/>
      <c r="AG106" s="105"/>
      <c r="AH106" s="106"/>
      <c r="AI106" s="106"/>
    </row>
    <row r="107" spans="1:35" ht="15.75" customHeight="1">
      <c r="A107" s="107" t="s">
        <v>111</v>
      </c>
      <c r="B107" s="108" t="s">
        <v>265</v>
      </c>
      <c r="C107" s="280" t="s">
        <v>266</v>
      </c>
      <c r="D107" s="195"/>
      <c r="E107" s="218">
        <f t="shared" ref="E107:AB107" si="82">SUM(E108:E125)</f>
        <v>5287</v>
      </c>
      <c r="F107" s="219">
        <f t="shared" si="82"/>
        <v>13975.16</v>
      </c>
      <c r="G107" s="220">
        <f t="shared" si="82"/>
        <v>74320</v>
      </c>
      <c r="H107" s="218">
        <f t="shared" si="82"/>
        <v>4784</v>
      </c>
      <c r="I107" s="219">
        <f t="shared" si="82"/>
        <v>57423.16</v>
      </c>
      <c r="J107" s="235">
        <f t="shared" si="82"/>
        <v>71570</v>
      </c>
      <c r="K107" s="234">
        <f t="shared" si="82"/>
        <v>0</v>
      </c>
      <c r="L107" s="219">
        <f t="shared" si="82"/>
        <v>0</v>
      </c>
      <c r="M107" s="235">
        <f t="shared" si="82"/>
        <v>0</v>
      </c>
      <c r="N107" s="218">
        <f t="shared" si="82"/>
        <v>0</v>
      </c>
      <c r="O107" s="219">
        <f t="shared" si="82"/>
        <v>0</v>
      </c>
      <c r="P107" s="235">
        <f t="shared" si="82"/>
        <v>0</v>
      </c>
      <c r="Q107" s="234">
        <f t="shared" si="82"/>
        <v>0</v>
      </c>
      <c r="R107" s="219">
        <f t="shared" si="82"/>
        <v>0</v>
      </c>
      <c r="S107" s="235">
        <f t="shared" si="82"/>
        <v>0</v>
      </c>
      <c r="T107" s="218">
        <f t="shared" si="82"/>
        <v>0</v>
      </c>
      <c r="U107" s="219">
        <f t="shared" si="82"/>
        <v>0</v>
      </c>
      <c r="V107" s="235">
        <f t="shared" si="82"/>
        <v>0</v>
      </c>
      <c r="W107" s="234">
        <f t="shared" si="82"/>
        <v>0</v>
      </c>
      <c r="X107" s="219">
        <f t="shared" si="82"/>
        <v>0</v>
      </c>
      <c r="Y107" s="235">
        <f t="shared" si="82"/>
        <v>0</v>
      </c>
      <c r="Z107" s="218">
        <f t="shared" si="82"/>
        <v>0</v>
      </c>
      <c r="AA107" s="219">
        <f t="shared" si="82"/>
        <v>0</v>
      </c>
      <c r="AB107" s="235">
        <f t="shared" si="82"/>
        <v>0</v>
      </c>
      <c r="AC107" s="114">
        <f t="shared" ref="AC107:AC126" si="83">G107+M107+S107+Y107</f>
        <v>74320</v>
      </c>
      <c r="AD107" s="115">
        <f t="shared" ref="AD107:AD126" si="84">J107+P107+V107+AB107</f>
        <v>71570</v>
      </c>
      <c r="AE107" s="115">
        <f t="shared" ref="AE107:AE126" si="85">AC107-AD107</f>
        <v>2750</v>
      </c>
      <c r="AF107" s="117">
        <f t="shared" ref="AF107:AF126" si="86">AE107/AC107</f>
        <v>3.7002152852529599E-2</v>
      </c>
      <c r="AG107" s="118"/>
      <c r="AH107" s="119"/>
      <c r="AI107" s="119"/>
    </row>
    <row r="108" spans="1:35" ht="15.75" customHeight="1">
      <c r="A108" s="120" t="s">
        <v>114</v>
      </c>
      <c r="B108" s="121" t="s">
        <v>115</v>
      </c>
      <c r="C108" s="122" t="s">
        <v>267</v>
      </c>
      <c r="D108" s="123" t="s">
        <v>146</v>
      </c>
      <c r="E108" s="124">
        <v>1</v>
      </c>
      <c r="F108" s="125">
        <v>5000</v>
      </c>
      <c r="G108" s="126">
        <f t="shared" ref="G108:G125" si="87">E108*F108</f>
        <v>5000</v>
      </c>
      <c r="H108" s="124">
        <v>1</v>
      </c>
      <c r="I108" s="125">
        <v>5000</v>
      </c>
      <c r="J108" s="135">
        <f t="shared" ref="J108:J120" si="88">H108*I108</f>
        <v>5000</v>
      </c>
      <c r="K108" s="227"/>
      <c r="L108" s="128"/>
      <c r="M108" s="135">
        <f t="shared" ref="M108:M113" si="89">K108*L108</f>
        <v>0</v>
      </c>
      <c r="N108" s="127"/>
      <c r="O108" s="128"/>
      <c r="P108" s="135">
        <f t="shared" ref="P108:P113" si="90">N108*O108</f>
        <v>0</v>
      </c>
      <c r="Q108" s="227"/>
      <c r="R108" s="128"/>
      <c r="S108" s="135">
        <f t="shared" ref="S108:S113" si="91">Q108*R108</f>
        <v>0</v>
      </c>
      <c r="T108" s="127"/>
      <c r="U108" s="128"/>
      <c r="V108" s="135">
        <f t="shared" ref="V108:V113" si="92">T108*U108</f>
        <v>0</v>
      </c>
      <c r="W108" s="227"/>
      <c r="X108" s="128"/>
      <c r="Y108" s="135">
        <f t="shared" ref="Y108:Y113" si="93">W108*X108</f>
        <v>0</v>
      </c>
      <c r="Z108" s="127"/>
      <c r="AA108" s="128"/>
      <c r="AB108" s="135">
        <f t="shared" ref="AB108:AB113" si="94">Z108*AA108</f>
        <v>0</v>
      </c>
      <c r="AC108" s="129">
        <f t="shared" si="83"/>
        <v>5000</v>
      </c>
      <c r="AD108" s="130">
        <f t="shared" si="84"/>
        <v>5000</v>
      </c>
      <c r="AE108" s="197">
        <f t="shared" si="85"/>
        <v>0</v>
      </c>
      <c r="AF108" s="132">
        <f t="shared" si="86"/>
        <v>0</v>
      </c>
      <c r="AG108" s="133"/>
      <c r="AH108" s="106"/>
      <c r="AI108" s="106"/>
    </row>
    <row r="109" spans="1:35" ht="15.75" customHeight="1">
      <c r="A109" s="120" t="s">
        <v>114</v>
      </c>
      <c r="B109" s="121" t="s">
        <v>121</v>
      </c>
      <c r="C109" s="122" t="s">
        <v>268</v>
      </c>
      <c r="D109" s="123" t="s">
        <v>146</v>
      </c>
      <c r="E109" s="124">
        <v>1</v>
      </c>
      <c r="F109" s="125">
        <v>500</v>
      </c>
      <c r="G109" s="126">
        <f t="shared" si="87"/>
        <v>500</v>
      </c>
      <c r="H109" s="124">
        <v>1</v>
      </c>
      <c r="I109" s="125">
        <v>500</v>
      </c>
      <c r="J109" s="135">
        <f t="shared" si="88"/>
        <v>500</v>
      </c>
      <c r="K109" s="227"/>
      <c r="L109" s="128"/>
      <c r="M109" s="135">
        <f t="shared" si="89"/>
        <v>0</v>
      </c>
      <c r="N109" s="127"/>
      <c r="O109" s="128"/>
      <c r="P109" s="135">
        <f t="shared" si="90"/>
        <v>0</v>
      </c>
      <c r="Q109" s="227"/>
      <c r="R109" s="128"/>
      <c r="S109" s="135">
        <f t="shared" si="91"/>
        <v>0</v>
      </c>
      <c r="T109" s="127"/>
      <c r="U109" s="128"/>
      <c r="V109" s="135">
        <f t="shared" si="92"/>
        <v>0</v>
      </c>
      <c r="W109" s="227"/>
      <c r="X109" s="128"/>
      <c r="Y109" s="135">
        <f t="shared" si="93"/>
        <v>0</v>
      </c>
      <c r="Z109" s="127"/>
      <c r="AA109" s="128"/>
      <c r="AB109" s="135">
        <f t="shared" si="94"/>
        <v>0</v>
      </c>
      <c r="AC109" s="129">
        <f t="shared" si="83"/>
        <v>500</v>
      </c>
      <c r="AD109" s="130">
        <f t="shared" si="84"/>
        <v>500</v>
      </c>
      <c r="AE109" s="197">
        <f t="shared" si="85"/>
        <v>0</v>
      </c>
      <c r="AF109" s="132">
        <f t="shared" si="86"/>
        <v>0</v>
      </c>
      <c r="AG109" s="133"/>
      <c r="AH109" s="106"/>
      <c r="AI109" s="106"/>
    </row>
    <row r="110" spans="1:35" ht="15.75" customHeight="1">
      <c r="A110" s="120" t="s">
        <v>114</v>
      </c>
      <c r="B110" s="291" t="s">
        <v>125</v>
      </c>
      <c r="C110" s="122" t="s">
        <v>269</v>
      </c>
      <c r="D110" s="123" t="s">
        <v>146</v>
      </c>
      <c r="E110" s="124">
        <v>1</v>
      </c>
      <c r="F110" s="125">
        <v>500</v>
      </c>
      <c r="G110" s="126">
        <f t="shared" si="87"/>
        <v>500</v>
      </c>
      <c r="H110" s="124">
        <v>1</v>
      </c>
      <c r="I110" s="125">
        <v>500</v>
      </c>
      <c r="J110" s="135">
        <f t="shared" si="88"/>
        <v>500</v>
      </c>
      <c r="K110" s="227"/>
      <c r="L110" s="128"/>
      <c r="M110" s="135">
        <f t="shared" si="89"/>
        <v>0</v>
      </c>
      <c r="N110" s="127"/>
      <c r="O110" s="128"/>
      <c r="P110" s="135">
        <f t="shared" si="90"/>
        <v>0</v>
      </c>
      <c r="Q110" s="227"/>
      <c r="R110" s="128"/>
      <c r="S110" s="135">
        <f t="shared" si="91"/>
        <v>0</v>
      </c>
      <c r="T110" s="127"/>
      <c r="U110" s="128"/>
      <c r="V110" s="135">
        <f t="shared" si="92"/>
        <v>0</v>
      </c>
      <c r="W110" s="227"/>
      <c r="X110" s="128"/>
      <c r="Y110" s="135">
        <f t="shared" si="93"/>
        <v>0</v>
      </c>
      <c r="Z110" s="127"/>
      <c r="AA110" s="128"/>
      <c r="AB110" s="135">
        <f t="shared" si="94"/>
        <v>0</v>
      </c>
      <c r="AC110" s="129">
        <f t="shared" si="83"/>
        <v>500</v>
      </c>
      <c r="AD110" s="130">
        <f t="shared" si="84"/>
        <v>500</v>
      </c>
      <c r="AE110" s="197">
        <f t="shared" si="85"/>
        <v>0</v>
      </c>
      <c r="AF110" s="132">
        <f t="shared" si="86"/>
        <v>0</v>
      </c>
      <c r="AG110" s="133"/>
      <c r="AH110" s="106"/>
      <c r="AI110" s="106"/>
    </row>
    <row r="111" spans="1:35" ht="15.75" customHeight="1">
      <c r="A111" s="120" t="s">
        <v>114</v>
      </c>
      <c r="B111" s="291" t="s">
        <v>127</v>
      </c>
      <c r="C111" s="122" t="s">
        <v>270</v>
      </c>
      <c r="D111" s="123" t="s">
        <v>146</v>
      </c>
      <c r="E111" s="124">
        <v>1</v>
      </c>
      <c r="F111" s="125">
        <v>500</v>
      </c>
      <c r="G111" s="126">
        <f t="shared" si="87"/>
        <v>500</v>
      </c>
      <c r="H111" s="124">
        <v>1</v>
      </c>
      <c r="I111" s="125">
        <v>500</v>
      </c>
      <c r="J111" s="135">
        <f t="shared" si="88"/>
        <v>500</v>
      </c>
      <c r="K111" s="227"/>
      <c r="L111" s="128"/>
      <c r="M111" s="135">
        <f t="shared" si="89"/>
        <v>0</v>
      </c>
      <c r="N111" s="127"/>
      <c r="O111" s="128"/>
      <c r="P111" s="135">
        <f t="shared" si="90"/>
        <v>0</v>
      </c>
      <c r="Q111" s="227"/>
      <c r="R111" s="128"/>
      <c r="S111" s="135">
        <f t="shared" si="91"/>
        <v>0</v>
      </c>
      <c r="T111" s="127"/>
      <c r="U111" s="128"/>
      <c r="V111" s="135">
        <f t="shared" si="92"/>
        <v>0</v>
      </c>
      <c r="W111" s="227"/>
      <c r="X111" s="128"/>
      <c r="Y111" s="135">
        <f t="shared" si="93"/>
        <v>0</v>
      </c>
      <c r="Z111" s="127"/>
      <c r="AA111" s="128"/>
      <c r="AB111" s="135">
        <f t="shared" si="94"/>
        <v>0</v>
      </c>
      <c r="AC111" s="129">
        <f t="shared" si="83"/>
        <v>500</v>
      </c>
      <c r="AD111" s="130">
        <f t="shared" si="84"/>
        <v>500</v>
      </c>
      <c r="AE111" s="197">
        <f t="shared" si="85"/>
        <v>0</v>
      </c>
      <c r="AF111" s="132">
        <f t="shared" si="86"/>
        <v>0</v>
      </c>
      <c r="AG111" s="133"/>
      <c r="AH111" s="106"/>
      <c r="AI111" s="106"/>
    </row>
    <row r="112" spans="1:35" ht="15.75" customHeight="1">
      <c r="A112" s="120" t="s">
        <v>114</v>
      </c>
      <c r="B112" s="291" t="s">
        <v>129</v>
      </c>
      <c r="C112" s="122" t="s">
        <v>271</v>
      </c>
      <c r="D112" s="123" t="s">
        <v>146</v>
      </c>
      <c r="E112" s="124">
        <v>1</v>
      </c>
      <c r="F112" s="125">
        <v>500</v>
      </c>
      <c r="G112" s="126">
        <f t="shared" si="87"/>
        <v>500</v>
      </c>
      <c r="H112" s="124">
        <v>1</v>
      </c>
      <c r="I112" s="125">
        <v>500</v>
      </c>
      <c r="J112" s="135">
        <f t="shared" si="88"/>
        <v>500</v>
      </c>
      <c r="K112" s="227"/>
      <c r="L112" s="128"/>
      <c r="M112" s="135">
        <f t="shared" si="89"/>
        <v>0</v>
      </c>
      <c r="N112" s="127"/>
      <c r="O112" s="128"/>
      <c r="P112" s="135">
        <f t="shared" si="90"/>
        <v>0</v>
      </c>
      <c r="Q112" s="227"/>
      <c r="R112" s="128"/>
      <c r="S112" s="135">
        <f t="shared" si="91"/>
        <v>0</v>
      </c>
      <c r="T112" s="127"/>
      <c r="U112" s="128"/>
      <c r="V112" s="135">
        <f t="shared" si="92"/>
        <v>0</v>
      </c>
      <c r="W112" s="227"/>
      <c r="X112" s="128"/>
      <c r="Y112" s="135">
        <f t="shared" si="93"/>
        <v>0</v>
      </c>
      <c r="Z112" s="127"/>
      <c r="AA112" s="128"/>
      <c r="AB112" s="135">
        <f t="shared" si="94"/>
        <v>0</v>
      </c>
      <c r="AC112" s="129">
        <f t="shared" si="83"/>
        <v>500</v>
      </c>
      <c r="AD112" s="130">
        <f t="shared" si="84"/>
        <v>500</v>
      </c>
      <c r="AE112" s="197">
        <f t="shared" si="85"/>
        <v>0</v>
      </c>
      <c r="AF112" s="132">
        <f t="shared" si="86"/>
        <v>0</v>
      </c>
      <c r="AG112" s="133"/>
      <c r="AH112" s="106"/>
      <c r="AI112" s="106"/>
    </row>
    <row r="113" spans="1:35" ht="15.75" customHeight="1">
      <c r="A113" s="120" t="s">
        <v>114</v>
      </c>
      <c r="B113" s="291" t="s">
        <v>131</v>
      </c>
      <c r="C113" s="122" t="s">
        <v>272</v>
      </c>
      <c r="D113" s="123" t="s">
        <v>146</v>
      </c>
      <c r="E113" s="124">
        <v>1</v>
      </c>
      <c r="F113" s="125">
        <v>500</v>
      </c>
      <c r="G113" s="126">
        <f t="shared" si="87"/>
        <v>500</v>
      </c>
      <c r="H113" s="124">
        <v>1</v>
      </c>
      <c r="I113" s="125">
        <v>500</v>
      </c>
      <c r="J113" s="135">
        <f t="shared" si="88"/>
        <v>500</v>
      </c>
      <c r="K113" s="227"/>
      <c r="L113" s="128"/>
      <c r="M113" s="135">
        <f t="shared" si="89"/>
        <v>0</v>
      </c>
      <c r="N113" s="127"/>
      <c r="O113" s="128"/>
      <c r="P113" s="135">
        <f t="shared" si="90"/>
        <v>0</v>
      </c>
      <c r="Q113" s="227"/>
      <c r="R113" s="128"/>
      <c r="S113" s="135">
        <f t="shared" si="91"/>
        <v>0</v>
      </c>
      <c r="T113" s="127"/>
      <c r="U113" s="128"/>
      <c r="V113" s="135">
        <f t="shared" si="92"/>
        <v>0</v>
      </c>
      <c r="W113" s="227"/>
      <c r="X113" s="128"/>
      <c r="Y113" s="135">
        <f t="shared" si="93"/>
        <v>0</v>
      </c>
      <c r="Z113" s="127"/>
      <c r="AA113" s="128"/>
      <c r="AB113" s="135">
        <f t="shared" si="94"/>
        <v>0</v>
      </c>
      <c r="AC113" s="129">
        <f t="shared" si="83"/>
        <v>500</v>
      </c>
      <c r="AD113" s="130">
        <f t="shared" si="84"/>
        <v>500</v>
      </c>
      <c r="AE113" s="197">
        <f t="shared" si="85"/>
        <v>0</v>
      </c>
      <c r="AF113" s="132">
        <f t="shared" si="86"/>
        <v>0</v>
      </c>
      <c r="AG113" s="133"/>
      <c r="AH113" s="106"/>
      <c r="AI113" s="106"/>
    </row>
    <row r="114" spans="1:35" ht="15.75" customHeight="1">
      <c r="A114" s="292" t="s">
        <v>186</v>
      </c>
      <c r="B114" s="291" t="s">
        <v>190</v>
      </c>
      <c r="C114" s="122" t="s">
        <v>273</v>
      </c>
      <c r="D114" s="293" t="s">
        <v>146</v>
      </c>
      <c r="E114" s="124">
        <v>1</v>
      </c>
      <c r="F114" s="125">
        <v>500</v>
      </c>
      <c r="G114" s="126">
        <f t="shared" si="87"/>
        <v>500</v>
      </c>
      <c r="H114" s="124">
        <v>1</v>
      </c>
      <c r="I114" s="125">
        <v>500</v>
      </c>
      <c r="J114" s="135">
        <f t="shared" si="88"/>
        <v>500</v>
      </c>
      <c r="K114" s="227"/>
      <c r="L114" s="128"/>
      <c r="M114" s="135"/>
      <c r="N114" s="127"/>
      <c r="O114" s="128"/>
      <c r="P114" s="135"/>
      <c r="Q114" s="227"/>
      <c r="R114" s="128"/>
      <c r="S114" s="135"/>
      <c r="T114" s="127"/>
      <c r="U114" s="128"/>
      <c r="V114" s="135"/>
      <c r="W114" s="227"/>
      <c r="X114" s="128"/>
      <c r="Y114" s="135"/>
      <c r="Z114" s="127"/>
      <c r="AA114" s="128"/>
      <c r="AB114" s="135"/>
      <c r="AC114" s="129">
        <f t="shared" si="83"/>
        <v>500</v>
      </c>
      <c r="AD114" s="130">
        <f t="shared" si="84"/>
        <v>500</v>
      </c>
      <c r="AE114" s="197">
        <f t="shared" si="85"/>
        <v>0</v>
      </c>
      <c r="AF114" s="132">
        <f t="shared" si="86"/>
        <v>0</v>
      </c>
      <c r="AG114" s="133"/>
      <c r="AH114" s="106"/>
      <c r="AI114" s="106"/>
    </row>
    <row r="115" spans="1:35" ht="15.75" customHeight="1">
      <c r="A115" s="292" t="s">
        <v>186</v>
      </c>
      <c r="B115" s="291" t="s">
        <v>192</v>
      </c>
      <c r="C115" s="122" t="s">
        <v>274</v>
      </c>
      <c r="D115" s="293" t="s">
        <v>146</v>
      </c>
      <c r="E115" s="124">
        <v>1</v>
      </c>
      <c r="F115" s="125">
        <v>500</v>
      </c>
      <c r="G115" s="126">
        <f t="shared" si="87"/>
        <v>500</v>
      </c>
      <c r="H115" s="124">
        <v>1</v>
      </c>
      <c r="I115" s="125">
        <v>500</v>
      </c>
      <c r="J115" s="135">
        <f t="shared" si="88"/>
        <v>500</v>
      </c>
      <c r="K115" s="227"/>
      <c r="L115" s="128"/>
      <c r="M115" s="135"/>
      <c r="N115" s="127"/>
      <c r="O115" s="128"/>
      <c r="P115" s="135"/>
      <c r="Q115" s="227"/>
      <c r="R115" s="128"/>
      <c r="S115" s="135"/>
      <c r="T115" s="127"/>
      <c r="U115" s="128"/>
      <c r="V115" s="135"/>
      <c r="W115" s="227"/>
      <c r="X115" s="128"/>
      <c r="Y115" s="135"/>
      <c r="Z115" s="127"/>
      <c r="AA115" s="128"/>
      <c r="AB115" s="135"/>
      <c r="AC115" s="129">
        <f t="shared" si="83"/>
        <v>500</v>
      </c>
      <c r="AD115" s="130">
        <f t="shared" si="84"/>
        <v>500</v>
      </c>
      <c r="AE115" s="197">
        <f t="shared" si="85"/>
        <v>0</v>
      </c>
      <c r="AF115" s="132">
        <f t="shared" si="86"/>
        <v>0</v>
      </c>
      <c r="AG115" s="133"/>
      <c r="AH115" s="106"/>
      <c r="AI115" s="106"/>
    </row>
    <row r="116" spans="1:35" ht="15.75" customHeight="1">
      <c r="A116" s="292" t="s">
        <v>186</v>
      </c>
      <c r="B116" s="291" t="s">
        <v>194</v>
      </c>
      <c r="C116" s="122" t="s">
        <v>275</v>
      </c>
      <c r="D116" s="293" t="s">
        <v>146</v>
      </c>
      <c r="E116" s="124">
        <v>1</v>
      </c>
      <c r="F116" s="125">
        <v>500</v>
      </c>
      <c r="G116" s="126">
        <f t="shared" si="87"/>
        <v>500</v>
      </c>
      <c r="H116" s="124">
        <v>1</v>
      </c>
      <c r="I116" s="125">
        <v>500</v>
      </c>
      <c r="J116" s="135">
        <f t="shared" si="88"/>
        <v>500</v>
      </c>
      <c r="K116" s="227"/>
      <c r="L116" s="128"/>
      <c r="M116" s="135"/>
      <c r="N116" s="127"/>
      <c r="O116" s="128"/>
      <c r="P116" s="135"/>
      <c r="Q116" s="227"/>
      <c r="R116" s="128"/>
      <c r="S116" s="135"/>
      <c r="T116" s="127"/>
      <c r="U116" s="128"/>
      <c r="V116" s="135"/>
      <c r="W116" s="227"/>
      <c r="X116" s="128"/>
      <c r="Y116" s="135"/>
      <c r="Z116" s="127"/>
      <c r="AA116" s="128"/>
      <c r="AB116" s="135"/>
      <c r="AC116" s="129">
        <f t="shared" si="83"/>
        <v>500</v>
      </c>
      <c r="AD116" s="130">
        <f t="shared" si="84"/>
        <v>500</v>
      </c>
      <c r="AE116" s="197">
        <f t="shared" si="85"/>
        <v>0</v>
      </c>
      <c r="AF116" s="132">
        <f t="shared" si="86"/>
        <v>0</v>
      </c>
      <c r="AG116" s="133"/>
      <c r="AH116" s="106"/>
      <c r="AI116" s="106"/>
    </row>
    <row r="117" spans="1:35" ht="15.75" customHeight="1">
      <c r="A117" s="292" t="s">
        <v>186</v>
      </c>
      <c r="B117" s="291" t="s">
        <v>196</v>
      </c>
      <c r="C117" s="122" t="s">
        <v>276</v>
      </c>
      <c r="D117" s="293" t="s">
        <v>146</v>
      </c>
      <c r="E117" s="124">
        <v>500</v>
      </c>
      <c r="F117" s="294">
        <v>10.5</v>
      </c>
      <c r="G117" s="126">
        <f t="shared" si="87"/>
        <v>5250</v>
      </c>
      <c r="H117" s="124">
        <v>500</v>
      </c>
      <c r="I117" s="125">
        <v>10.5</v>
      </c>
      <c r="J117" s="135">
        <f t="shared" si="88"/>
        <v>5250</v>
      </c>
      <c r="K117" s="227"/>
      <c r="L117" s="128"/>
      <c r="M117" s="135"/>
      <c r="N117" s="127"/>
      <c r="O117" s="128"/>
      <c r="P117" s="135"/>
      <c r="Q117" s="227"/>
      <c r="R117" s="128"/>
      <c r="S117" s="135"/>
      <c r="T117" s="127"/>
      <c r="U117" s="128"/>
      <c r="V117" s="135"/>
      <c r="W117" s="227"/>
      <c r="X117" s="128"/>
      <c r="Y117" s="135"/>
      <c r="Z117" s="127"/>
      <c r="AA117" s="128"/>
      <c r="AB117" s="135"/>
      <c r="AC117" s="129">
        <f t="shared" si="83"/>
        <v>5250</v>
      </c>
      <c r="AD117" s="130">
        <f t="shared" si="84"/>
        <v>5250</v>
      </c>
      <c r="AE117" s="197">
        <f t="shared" si="85"/>
        <v>0</v>
      </c>
      <c r="AF117" s="132">
        <f t="shared" si="86"/>
        <v>0</v>
      </c>
      <c r="AG117" s="133"/>
      <c r="AH117" s="106"/>
      <c r="AI117" s="106"/>
    </row>
    <row r="118" spans="1:35" ht="15.75" customHeight="1">
      <c r="A118" s="292" t="s">
        <v>186</v>
      </c>
      <c r="B118" s="291" t="s">
        <v>198</v>
      </c>
      <c r="C118" s="122" t="s">
        <v>277</v>
      </c>
      <c r="D118" s="293" t="s">
        <v>146</v>
      </c>
      <c r="E118" s="124">
        <v>1000</v>
      </c>
      <c r="F118" s="125">
        <v>3.68</v>
      </c>
      <c r="G118" s="126">
        <f t="shared" si="87"/>
        <v>3680</v>
      </c>
      <c r="H118" s="124">
        <v>1000</v>
      </c>
      <c r="I118" s="125">
        <v>3.68</v>
      </c>
      <c r="J118" s="135">
        <f t="shared" si="88"/>
        <v>3680</v>
      </c>
      <c r="K118" s="227"/>
      <c r="L118" s="128"/>
      <c r="M118" s="135"/>
      <c r="N118" s="127"/>
      <c r="O118" s="128"/>
      <c r="P118" s="135"/>
      <c r="Q118" s="227"/>
      <c r="R118" s="128"/>
      <c r="S118" s="135"/>
      <c r="T118" s="127"/>
      <c r="U118" s="128"/>
      <c r="V118" s="135"/>
      <c r="W118" s="227"/>
      <c r="X118" s="128"/>
      <c r="Y118" s="135"/>
      <c r="Z118" s="127"/>
      <c r="AA118" s="128"/>
      <c r="AB118" s="135"/>
      <c r="AC118" s="129">
        <f t="shared" si="83"/>
        <v>3680</v>
      </c>
      <c r="AD118" s="130">
        <f t="shared" si="84"/>
        <v>3680</v>
      </c>
      <c r="AE118" s="197">
        <f t="shared" si="85"/>
        <v>0</v>
      </c>
      <c r="AF118" s="132">
        <f t="shared" si="86"/>
        <v>0</v>
      </c>
      <c r="AG118" s="133"/>
      <c r="AH118" s="106"/>
      <c r="AI118" s="106"/>
    </row>
    <row r="119" spans="1:35" ht="15.75" customHeight="1">
      <c r="A119" s="292" t="s">
        <v>186</v>
      </c>
      <c r="B119" s="291" t="s">
        <v>200</v>
      </c>
      <c r="C119" s="122" t="s">
        <v>278</v>
      </c>
      <c r="D119" s="293" t="s">
        <v>146</v>
      </c>
      <c r="E119" s="124">
        <v>50</v>
      </c>
      <c r="F119" s="125">
        <v>324</v>
      </c>
      <c r="G119" s="126">
        <f t="shared" si="87"/>
        <v>16200</v>
      </c>
      <c r="H119" s="124">
        <v>50</v>
      </c>
      <c r="I119" s="125">
        <v>324</v>
      </c>
      <c r="J119" s="135">
        <f t="shared" si="88"/>
        <v>16200</v>
      </c>
      <c r="K119" s="227"/>
      <c r="L119" s="128"/>
      <c r="M119" s="135"/>
      <c r="N119" s="127"/>
      <c r="O119" s="128"/>
      <c r="P119" s="135"/>
      <c r="Q119" s="227"/>
      <c r="R119" s="128"/>
      <c r="S119" s="135"/>
      <c r="T119" s="127"/>
      <c r="U119" s="128"/>
      <c r="V119" s="135"/>
      <c r="W119" s="227"/>
      <c r="X119" s="128"/>
      <c r="Y119" s="135"/>
      <c r="Z119" s="127"/>
      <c r="AA119" s="128"/>
      <c r="AB119" s="135"/>
      <c r="AC119" s="129">
        <f t="shared" si="83"/>
        <v>16200</v>
      </c>
      <c r="AD119" s="130">
        <f t="shared" si="84"/>
        <v>16200</v>
      </c>
      <c r="AE119" s="197">
        <f t="shared" si="85"/>
        <v>0</v>
      </c>
      <c r="AF119" s="132">
        <f t="shared" si="86"/>
        <v>0</v>
      </c>
      <c r="AG119" s="133"/>
      <c r="AH119" s="106"/>
      <c r="AI119" s="106"/>
    </row>
    <row r="120" spans="1:35" ht="15.75" customHeight="1">
      <c r="A120" s="292" t="s">
        <v>186</v>
      </c>
      <c r="B120" s="291" t="s">
        <v>202</v>
      </c>
      <c r="C120" s="122" t="s">
        <v>279</v>
      </c>
      <c r="D120" s="293" t="s">
        <v>146</v>
      </c>
      <c r="E120" s="124">
        <v>5</v>
      </c>
      <c r="F120" s="125">
        <v>3500</v>
      </c>
      <c r="G120" s="126">
        <f t="shared" si="87"/>
        <v>17500</v>
      </c>
      <c r="H120" s="124">
        <v>5</v>
      </c>
      <c r="I120" s="125">
        <v>3500</v>
      </c>
      <c r="J120" s="135">
        <f t="shared" si="88"/>
        <v>17500</v>
      </c>
      <c r="K120" s="227"/>
      <c r="L120" s="128"/>
      <c r="M120" s="135"/>
      <c r="N120" s="127"/>
      <c r="O120" s="128"/>
      <c r="P120" s="135"/>
      <c r="Q120" s="227"/>
      <c r="R120" s="128"/>
      <c r="S120" s="135"/>
      <c r="T120" s="127"/>
      <c r="U120" s="128"/>
      <c r="V120" s="135"/>
      <c r="W120" s="227"/>
      <c r="X120" s="128"/>
      <c r="Y120" s="135"/>
      <c r="Z120" s="127"/>
      <c r="AA120" s="128"/>
      <c r="AB120" s="135"/>
      <c r="AC120" s="129">
        <f t="shared" si="83"/>
        <v>17500</v>
      </c>
      <c r="AD120" s="130">
        <f t="shared" si="84"/>
        <v>17500</v>
      </c>
      <c r="AE120" s="197">
        <f t="shared" si="85"/>
        <v>0</v>
      </c>
      <c r="AF120" s="132">
        <f t="shared" si="86"/>
        <v>0</v>
      </c>
      <c r="AG120" s="133"/>
      <c r="AH120" s="106"/>
      <c r="AI120" s="106"/>
    </row>
    <row r="121" spans="1:35" ht="15.75" customHeight="1">
      <c r="A121" s="292" t="s">
        <v>186</v>
      </c>
      <c r="B121" s="291" t="s">
        <v>204</v>
      </c>
      <c r="C121" s="122" t="s">
        <v>280</v>
      </c>
      <c r="D121" s="293" t="s">
        <v>146</v>
      </c>
      <c r="E121" s="124">
        <v>3</v>
      </c>
      <c r="F121" s="125">
        <v>500</v>
      </c>
      <c r="G121" s="126">
        <f t="shared" si="87"/>
        <v>1500</v>
      </c>
      <c r="H121" s="124"/>
      <c r="I121" s="125"/>
      <c r="J121" s="135"/>
      <c r="K121" s="227"/>
      <c r="L121" s="128"/>
      <c r="M121" s="135"/>
      <c r="N121" s="127"/>
      <c r="O121" s="128"/>
      <c r="P121" s="135"/>
      <c r="Q121" s="227"/>
      <c r="R121" s="128"/>
      <c r="S121" s="135"/>
      <c r="T121" s="127"/>
      <c r="U121" s="128"/>
      <c r="V121" s="135"/>
      <c r="W121" s="227"/>
      <c r="X121" s="128"/>
      <c r="Y121" s="135"/>
      <c r="Z121" s="127"/>
      <c r="AA121" s="128"/>
      <c r="AB121" s="135"/>
      <c r="AC121" s="129">
        <f t="shared" si="83"/>
        <v>1500</v>
      </c>
      <c r="AD121" s="130">
        <f t="shared" si="84"/>
        <v>0</v>
      </c>
      <c r="AE121" s="197">
        <f t="shared" si="85"/>
        <v>1500</v>
      </c>
      <c r="AF121" s="132">
        <f t="shared" si="86"/>
        <v>1</v>
      </c>
      <c r="AG121" s="133"/>
      <c r="AH121" s="106"/>
      <c r="AI121" s="106"/>
    </row>
    <row r="122" spans="1:35" ht="16.5" customHeight="1">
      <c r="A122" s="292" t="s">
        <v>186</v>
      </c>
      <c r="B122" s="291" t="s">
        <v>206</v>
      </c>
      <c r="C122" s="122" t="s">
        <v>281</v>
      </c>
      <c r="D122" s="293" t="s">
        <v>146</v>
      </c>
      <c r="E122" s="124">
        <v>20</v>
      </c>
      <c r="F122" s="125">
        <v>625</v>
      </c>
      <c r="G122" s="126">
        <f t="shared" si="87"/>
        <v>12500</v>
      </c>
      <c r="H122" s="124">
        <v>20</v>
      </c>
      <c r="I122" s="125">
        <v>625</v>
      </c>
      <c r="J122" s="135">
        <f t="shared" ref="J122:J123" si="95">H122*I122</f>
        <v>12500</v>
      </c>
      <c r="K122" s="227"/>
      <c r="L122" s="128"/>
      <c r="M122" s="135"/>
      <c r="N122" s="127"/>
      <c r="O122" s="128"/>
      <c r="P122" s="135"/>
      <c r="Q122" s="227"/>
      <c r="R122" s="128"/>
      <c r="S122" s="135"/>
      <c r="T122" s="127"/>
      <c r="U122" s="128"/>
      <c r="V122" s="135"/>
      <c r="W122" s="227"/>
      <c r="X122" s="128"/>
      <c r="Y122" s="135"/>
      <c r="Z122" s="127"/>
      <c r="AA122" s="128"/>
      <c r="AB122" s="135"/>
      <c r="AC122" s="129">
        <f t="shared" si="83"/>
        <v>12500</v>
      </c>
      <c r="AD122" s="130">
        <f t="shared" si="84"/>
        <v>12500</v>
      </c>
      <c r="AE122" s="197">
        <f t="shared" si="85"/>
        <v>0</v>
      </c>
      <c r="AF122" s="132">
        <f t="shared" si="86"/>
        <v>0</v>
      </c>
      <c r="AG122" s="133"/>
      <c r="AH122" s="106"/>
      <c r="AI122" s="106"/>
    </row>
    <row r="123" spans="1:35" ht="15.75" customHeight="1">
      <c r="A123" s="292" t="s">
        <v>186</v>
      </c>
      <c r="B123" s="291" t="s">
        <v>208</v>
      </c>
      <c r="C123" s="122" t="s">
        <v>282</v>
      </c>
      <c r="D123" s="293" t="s">
        <v>146</v>
      </c>
      <c r="E123" s="124">
        <v>3000</v>
      </c>
      <c r="F123" s="125">
        <v>1.98</v>
      </c>
      <c r="G123" s="126">
        <f t="shared" si="87"/>
        <v>5940</v>
      </c>
      <c r="H123" s="124">
        <v>3000</v>
      </c>
      <c r="I123" s="125">
        <v>1.98</v>
      </c>
      <c r="J123" s="135">
        <f t="shared" si="95"/>
        <v>5940</v>
      </c>
      <c r="K123" s="227"/>
      <c r="L123" s="128"/>
      <c r="M123" s="135"/>
      <c r="N123" s="127"/>
      <c r="O123" s="128"/>
      <c r="P123" s="135"/>
      <c r="Q123" s="227"/>
      <c r="R123" s="128"/>
      <c r="S123" s="135"/>
      <c r="T123" s="127"/>
      <c r="U123" s="128"/>
      <c r="V123" s="135"/>
      <c r="W123" s="227"/>
      <c r="X123" s="128"/>
      <c r="Y123" s="135"/>
      <c r="Z123" s="127"/>
      <c r="AA123" s="128"/>
      <c r="AB123" s="135"/>
      <c r="AC123" s="129">
        <f t="shared" si="83"/>
        <v>5940</v>
      </c>
      <c r="AD123" s="130">
        <f t="shared" si="84"/>
        <v>5940</v>
      </c>
      <c r="AE123" s="197">
        <f t="shared" si="85"/>
        <v>0</v>
      </c>
      <c r="AF123" s="132">
        <f t="shared" si="86"/>
        <v>0</v>
      </c>
      <c r="AG123" s="133"/>
      <c r="AH123" s="106"/>
      <c r="AI123" s="106"/>
    </row>
    <row r="124" spans="1:35" ht="15.75" customHeight="1">
      <c r="A124" s="292" t="s">
        <v>186</v>
      </c>
      <c r="B124" s="291" t="s">
        <v>211</v>
      </c>
      <c r="C124" s="122" t="s">
        <v>283</v>
      </c>
      <c r="D124" s="293" t="s">
        <v>146</v>
      </c>
      <c r="E124" s="124">
        <v>500</v>
      </c>
      <c r="F124" s="125">
        <v>2.5</v>
      </c>
      <c r="G124" s="126">
        <f t="shared" si="87"/>
        <v>1250</v>
      </c>
      <c r="H124" s="124"/>
      <c r="I124" s="125"/>
      <c r="J124" s="135"/>
      <c r="K124" s="227"/>
      <c r="L124" s="128"/>
      <c r="M124" s="135"/>
      <c r="N124" s="127"/>
      <c r="O124" s="128"/>
      <c r="P124" s="135"/>
      <c r="Q124" s="227"/>
      <c r="R124" s="128"/>
      <c r="S124" s="135"/>
      <c r="T124" s="127"/>
      <c r="U124" s="128"/>
      <c r="V124" s="135"/>
      <c r="W124" s="227"/>
      <c r="X124" s="128"/>
      <c r="Y124" s="135"/>
      <c r="Z124" s="127"/>
      <c r="AA124" s="128"/>
      <c r="AB124" s="135"/>
      <c r="AC124" s="129">
        <f t="shared" si="83"/>
        <v>1250</v>
      </c>
      <c r="AD124" s="130">
        <f t="shared" si="84"/>
        <v>0</v>
      </c>
      <c r="AE124" s="197">
        <f t="shared" si="85"/>
        <v>1250</v>
      </c>
      <c r="AF124" s="132">
        <f t="shared" si="86"/>
        <v>1</v>
      </c>
      <c r="AG124" s="133"/>
      <c r="AH124" s="106"/>
      <c r="AI124" s="106"/>
    </row>
    <row r="125" spans="1:35" ht="15.75" customHeight="1">
      <c r="A125" s="292" t="s">
        <v>186</v>
      </c>
      <c r="B125" s="291" t="s">
        <v>213</v>
      </c>
      <c r="C125" s="122" t="s">
        <v>284</v>
      </c>
      <c r="D125" s="293" t="s">
        <v>146</v>
      </c>
      <c r="E125" s="124">
        <v>200</v>
      </c>
      <c r="F125" s="125">
        <v>7.5</v>
      </c>
      <c r="G125" s="126">
        <f t="shared" si="87"/>
        <v>1500</v>
      </c>
      <c r="H125" s="124">
        <v>200</v>
      </c>
      <c r="I125" s="295">
        <v>43958</v>
      </c>
      <c r="J125" s="287">
        <v>1500</v>
      </c>
      <c r="K125" s="227"/>
      <c r="L125" s="128"/>
      <c r="M125" s="135"/>
      <c r="N125" s="127"/>
      <c r="O125" s="128"/>
      <c r="P125" s="135"/>
      <c r="Q125" s="227"/>
      <c r="R125" s="128"/>
      <c r="S125" s="135"/>
      <c r="T125" s="127"/>
      <c r="U125" s="128"/>
      <c r="V125" s="135"/>
      <c r="W125" s="227"/>
      <c r="X125" s="128"/>
      <c r="Y125" s="135"/>
      <c r="Z125" s="127"/>
      <c r="AA125" s="128"/>
      <c r="AB125" s="135"/>
      <c r="AC125" s="129">
        <f t="shared" si="83"/>
        <v>1500</v>
      </c>
      <c r="AD125" s="130">
        <f t="shared" si="84"/>
        <v>1500</v>
      </c>
      <c r="AE125" s="197">
        <f t="shared" si="85"/>
        <v>0</v>
      </c>
      <c r="AF125" s="132">
        <f t="shared" si="86"/>
        <v>0</v>
      </c>
      <c r="AG125" s="133"/>
      <c r="AH125" s="106"/>
      <c r="AI125" s="106"/>
    </row>
    <row r="126" spans="1:35" ht="15" customHeight="1">
      <c r="A126" s="200" t="s">
        <v>285</v>
      </c>
      <c r="B126" s="201"/>
      <c r="C126" s="202"/>
      <c r="D126" s="203"/>
      <c r="E126" s="204">
        <f t="shared" ref="E126:AB126" si="96">E107</f>
        <v>5287</v>
      </c>
      <c r="F126" s="205">
        <f t="shared" si="96"/>
        <v>13975.16</v>
      </c>
      <c r="G126" s="206">
        <f t="shared" si="96"/>
        <v>74320</v>
      </c>
      <c r="H126" s="165">
        <f t="shared" si="96"/>
        <v>4784</v>
      </c>
      <c r="I126" s="167">
        <f t="shared" si="96"/>
        <v>57423.16</v>
      </c>
      <c r="J126" s="228">
        <f t="shared" si="96"/>
        <v>71570</v>
      </c>
      <c r="K126" s="207">
        <f t="shared" si="96"/>
        <v>0</v>
      </c>
      <c r="L126" s="205">
        <f t="shared" si="96"/>
        <v>0</v>
      </c>
      <c r="M126" s="208">
        <f t="shared" si="96"/>
        <v>0</v>
      </c>
      <c r="N126" s="204">
        <f t="shared" si="96"/>
        <v>0</v>
      </c>
      <c r="O126" s="205">
        <f t="shared" si="96"/>
        <v>0</v>
      </c>
      <c r="P126" s="208">
        <f t="shared" si="96"/>
        <v>0</v>
      </c>
      <c r="Q126" s="207">
        <f t="shared" si="96"/>
        <v>0</v>
      </c>
      <c r="R126" s="205">
        <f t="shared" si="96"/>
        <v>0</v>
      </c>
      <c r="S126" s="208">
        <f t="shared" si="96"/>
        <v>0</v>
      </c>
      <c r="T126" s="204">
        <f t="shared" si="96"/>
        <v>0</v>
      </c>
      <c r="U126" s="205">
        <f t="shared" si="96"/>
        <v>0</v>
      </c>
      <c r="V126" s="208">
        <f t="shared" si="96"/>
        <v>0</v>
      </c>
      <c r="W126" s="207">
        <f t="shared" si="96"/>
        <v>0</v>
      </c>
      <c r="X126" s="205">
        <f t="shared" si="96"/>
        <v>0</v>
      </c>
      <c r="Y126" s="208">
        <f t="shared" si="96"/>
        <v>0</v>
      </c>
      <c r="Z126" s="204">
        <f t="shared" si="96"/>
        <v>0</v>
      </c>
      <c r="AA126" s="205">
        <f t="shared" si="96"/>
        <v>0</v>
      </c>
      <c r="AB126" s="208">
        <f t="shared" si="96"/>
        <v>0</v>
      </c>
      <c r="AC126" s="204">
        <f t="shared" si="83"/>
        <v>74320</v>
      </c>
      <c r="AD126" s="296">
        <f t="shared" si="84"/>
        <v>71570</v>
      </c>
      <c r="AE126" s="208">
        <f t="shared" si="85"/>
        <v>2750</v>
      </c>
      <c r="AF126" s="297">
        <f t="shared" si="86"/>
        <v>3.7002152852529599E-2</v>
      </c>
      <c r="AG126" s="211"/>
      <c r="AH126" s="106"/>
      <c r="AI126" s="106"/>
    </row>
    <row r="127" spans="1:35" ht="30" customHeight="1">
      <c r="A127" s="289" t="s">
        <v>109</v>
      </c>
      <c r="B127" s="290" t="s">
        <v>37</v>
      </c>
      <c r="C127" s="298" t="s">
        <v>286</v>
      </c>
      <c r="D127" s="299"/>
      <c r="E127" s="300"/>
      <c r="F127" s="301"/>
      <c r="G127" s="301"/>
      <c r="H127" s="300"/>
      <c r="I127" s="301"/>
      <c r="J127" s="301"/>
      <c r="K127" s="301"/>
      <c r="L127" s="301"/>
      <c r="M127" s="302"/>
      <c r="N127" s="300"/>
      <c r="O127" s="301"/>
      <c r="P127" s="302"/>
      <c r="Q127" s="301"/>
      <c r="R127" s="301"/>
      <c r="S127" s="302"/>
      <c r="T127" s="300"/>
      <c r="U127" s="301"/>
      <c r="V127" s="302"/>
      <c r="W127" s="301"/>
      <c r="X127" s="301"/>
      <c r="Y127" s="302"/>
      <c r="Z127" s="300"/>
      <c r="AA127" s="301"/>
      <c r="AB127" s="301"/>
      <c r="AC127" s="275"/>
      <c r="AD127" s="276"/>
      <c r="AE127" s="276"/>
      <c r="AF127" s="303"/>
      <c r="AG127" s="304"/>
      <c r="AH127" s="106"/>
      <c r="AI127" s="106"/>
    </row>
    <row r="128" spans="1:35" ht="30" customHeight="1">
      <c r="A128" s="305" t="s">
        <v>114</v>
      </c>
      <c r="B128" s="306" t="s">
        <v>115</v>
      </c>
      <c r="C128" s="307" t="s">
        <v>287</v>
      </c>
      <c r="D128" s="308" t="s">
        <v>251</v>
      </c>
      <c r="E128" s="309">
        <v>2</v>
      </c>
      <c r="F128" s="310">
        <v>28800</v>
      </c>
      <c r="G128" s="311">
        <f t="shared" ref="G128:G133" si="97">E128*F128</f>
        <v>57600</v>
      </c>
      <c r="H128" s="309">
        <v>1</v>
      </c>
      <c r="I128" s="310">
        <v>28800</v>
      </c>
      <c r="J128" s="312">
        <f t="shared" ref="J128:J130" si="98">H128*I128</f>
        <v>28800</v>
      </c>
      <c r="K128" s="313"/>
      <c r="L128" s="314"/>
      <c r="M128" s="312">
        <f t="shared" ref="M128:M129" si="99">K128*L128</f>
        <v>0</v>
      </c>
      <c r="N128" s="315"/>
      <c r="O128" s="314"/>
      <c r="P128" s="312">
        <f t="shared" ref="P128:P129" si="100">N128*O128</f>
        <v>0</v>
      </c>
      <c r="Q128" s="313"/>
      <c r="R128" s="314"/>
      <c r="S128" s="312">
        <f t="shared" ref="S128:S129" si="101">Q128*R128</f>
        <v>0</v>
      </c>
      <c r="T128" s="315"/>
      <c r="U128" s="314"/>
      <c r="V128" s="312">
        <f t="shared" ref="V128:V129" si="102">T128*U128</f>
        <v>0</v>
      </c>
      <c r="W128" s="313"/>
      <c r="X128" s="314"/>
      <c r="Y128" s="312">
        <f t="shared" ref="Y128:Y129" si="103">W128*X128</f>
        <v>0</v>
      </c>
      <c r="Z128" s="315"/>
      <c r="AA128" s="314"/>
      <c r="AB128" s="312">
        <f t="shared" ref="AB128:AB129" si="104">Z128*AA128</f>
        <v>0</v>
      </c>
      <c r="AC128" s="316">
        <f t="shared" ref="AC128:AC134" si="105">G128+M128+S128+Y128</f>
        <v>57600</v>
      </c>
      <c r="AD128" s="317">
        <f t="shared" ref="AD128:AD134" si="106">J128+P128+V128+AB128</f>
        <v>28800</v>
      </c>
      <c r="AE128" s="318">
        <f t="shared" ref="AE128:AE134" si="107">AC128-AD128</f>
        <v>28800</v>
      </c>
      <c r="AF128" s="319">
        <f t="shared" ref="AF128:AF134" si="108">AE128/AC128</f>
        <v>0.5</v>
      </c>
      <c r="AG128" s="320" t="s">
        <v>288</v>
      </c>
      <c r="AH128" s="106"/>
      <c r="AI128" s="106"/>
    </row>
    <row r="129" spans="1:35" ht="30" customHeight="1">
      <c r="A129" s="120" t="s">
        <v>114</v>
      </c>
      <c r="B129" s="321" t="s">
        <v>121</v>
      </c>
      <c r="C129" s="322" t="s">
        <v>289</v>
      </c>
      <c r="D129" s="323" t="s">
        <v>251</v>
      </c>
      <c r="E129" s="124">
        <v>2</v>
      </c>
      <c r="F129" s="125">
        <v>19800</v>
      </c>
      <c r="G129" s="126">
        <f t="shared" si="97"/>
        <v>39600</v>
      </c>
      <c r="H129" s="124">
        <v>2</v>
      </c>
      <c r="I129" s="125">
        <v>19800</v>
      </c>
      <c r="J129" s="135">
        <f t="shared" si="98"/>
        <v>39600</v>
      </c>
      <c r="K129" s="227"/>
      <c r="L129" s="128"/>
      <c r="M129" s="135">
        <f t="shared" si="99"/>
        <v>0</v>
      </c>
      <c r="N129" s="127"/>
      <c r="O129" s="128"/>
      <c r="P129" s="135">
        <f t="shared" si="100"/>
        <v>0</v>
      </c>
      <c r="Q129" s="227"/>
      <c r="R129" s="128"/>
      <c r="S129" s="135">
        <f t="shared" si="101"/>
        <v>0</v>
      </c>
      <c r="T129" s="127"/>
      <c r="U129" s="128"/>
      <c r="V129" s="135">
        <f t="shared" si="102"/>
        <v>0</v>
      </c>
      <c r="W129" s="227"/>
      <c r="X129" s="128"/>
      <c r="Y129" s="135">
        <f t="shared" si="103"/>
        <v>0</v>
      </c>
      <c r="Z129" s="127"/>
      <c r="AA129" s="128"/>
      <c r="AB129" s="135">
        <f t="shared" si="104"/>
        <v>0</v>
      </c>
      <c r="AC129" s="129">
        <f t="shared" si="105"/>
        <v>39600</v>
      </c>
      <c r="AD129" s="130">
        <f t="shared" si="106"/>
        <v>39600</v>
      </c>
      <c r="AE129" s="197">
        <f t="shared" si="107"/>
        <v>0</v>
      </c>
      <c r="AF129" s="324">
        <f t="shared" si="108"/>
        <v>0</v>
      </c>
      <c r="AG129" s="325"/>
      <c r="AH129" s="106"/>
      <c r="AI129" s="106"/>
    </row>
    <row r="130" spans="1:35" ht="30" customHeight="1">
      <c r="A130" s="120"/>
      <c r="B130" s="326" t="s">
        <v>123</v>
      </c>
      <c r="C130" s="322" t="s">
        <v>290</v>
      </c>
      <c r="D130" s="323" t="s">
        <v>251</v>
      </c>
      <c r="E130" s="124">
        <v>12</v>
      </c>
      <c r="F130" s="125">
        <v>2550</v>
      </c>
      <c r="G130" s="126">
        <f t="shared" si="97"/>
        <v>30600</v>
      </c>
      <c r="H130" s="124">
        <v>12</v>
      </c>
      <c r="I130" s="125">
        <v>2550</v>
      </c>
      <c r="J130" s="135">
        <f t="shared" si="98"/>
        <v>30600</v>
      </c>
      <c r="K130" s="227"/>
      <c r="L130" s="128"/>
      <c r="M130" s="135"/>
      <c r="N130" s="127"/>
      <c r="O130" s="128"/>
      <c r="P130" s="135"/>
      <c r="Q130" s="227"/>
      <c r="R130" s="128"/>
      <c r="S130" s="135"/>
      <c r="T130" s="127"/>
      <c r="U130" s="128"/>
      <c r="V130" s="135"/>
      <c r="W130" s="227"/>
      <c r="X130" s="128"/>
      <c r="Y130" s="135"/>
      <c r="Z130" s="127"/>
      <c r="AA130" s="128"/>
      <c r="AB130" s="135"/>
      <c r="AC130" s="129">
        <f t="shared" si="105"/>
        <v>30600</v>
      </c>
      <c r="AD130" s="130">
        <f t="shared" si="106"/>
        <v>30600</v>
      </c>
      <c r="AE130" s="197">
        <f t="shared" si="107"/>
        <v>0</v>
      </c>
      <c r="AF130" s="324">
        <f t="shared" si="108"/>
        <v>0</v>
      </c>
      <c r="AG130" s="325"/>
      <c r="AH130" s="106"/>
      <c r="AI130" s="106"/>
    </row>
    <row r="131" spans="1:35" ht="30" customHeight="1">
      <c r="A131" s="120"/>
      <c r="B131" s="326" t="s">
        <v>125</v>
      </c>
      <c r="C131" s="322" t="s">
        <v>291</v>
      </c>
      <c r="D131" s="323" t="s">
        <v>251</v>
      </c>
      <c r="E131" s="124">
        <v>5</v>
      </c>
      <c r="F131" s="125">
        <v>3600</v>
      </c>
      <c r="G131" s="126">
        <f t="shared" si="97"/>
        <v>18000</v>
      </c>
      <c r="H131" s="124">
        <v>5</v>
      </c>
      <c r="I131" s="125">
        <v>3600</v>
      </c>
      <c r="J131" s="287">
        <v>17681.87</v>
      </c>
      <c r="K131" s="227"/>
      <c r="L131" s="128"/>
      <c r="M131" s="135"/>
      <c r="N131" s="127"/>
      <c r="O131" s="128"/>
      <c r="P131" s="135"/>
      <c r="Q131" s="227"/>
      <c r="R131" s="128"/>
      <c r="S131" s="135"/>
      <c r="T131" s="127"/>
      <c r="U131" s="128"/>
      <c r="V131" s="135"/>
      <c r="W131" s="227"/>
      <c r="X131" s="128"/>
      <c r="Y131" s="135"/>
      <c r="Z131" s="127"/>
      <c r="AA131" s="128"/>
      <c r="AB131" s="135"/>
      <c r="AC131" s="129">
        <f t="shared" si="105"/>
        <v>18000</v>
      </c>
      <c r="AD131" s="130">
        <f t="shared" si="106"/>
        <v>17681.87</v>
      </c>
      <c r="AE131" s="197">
        <f t="shared" si="107"/>
        <v>318.13000000000102</v>
      </c>
      <c r="AF131" s="324">
        <f t="shared" si="108"/>
        <v>1.7673888888888944E-2</v>
      </c>
      <c r="AG131" s="325"/>
      <c r="AH131" s="106"/>
      <c r="AI131" s="106"/>
    </row>
    <row r="132" spans="1:35" ht="30" customHeight="1">
      <c r="A132" s="120" t="s">
        <v>114</v>
      </c>
      <c r="B132" s="326" t="s">
        <v>127</v>
      </c>
      <c r="C132" s="327" t="s">
        <v>292</v>
      </c>
      <c r="D132" s="328"/>
      <c r="E132" s="124">
        <v>1</v>
      </c>
      <c r="F132" s="125">
        <v>30000</v>
      </c>
      <c r="G132" s="126">
        <f t="shared" si="97"/>
        <v>30000</v>
      </c>
      <c r="H132" s="124">
        <v>1</v>
      </c>
      <c r="I132" s="125">
        <v>30000</v>
      </c>
      <c r="J132" s="135">
        <f t="shared" ref="J132:J133" si="109">H132*I132</f>
        <v>30000</v>
      </c>
      <c r="K132" s="227"/>
      <c r="L132" s="128"/>
      <c r="M132" s="135">
        <f t="shared" ref="M132:M133" si="110">K132*L132</f>
        <v>0</v>
      </c>
      <c r="N132" s="127"/>
      <c r="O132" s="128"/>
      <c r="P132" s="135">
        <f>N132*O132</f>
        <v>0</v>
      </c>
      <c r="Q132" s="227"/>
      <c r="R132" s="128"/>
      <c r="S132" s="135">
        <f t="shared" ref="S132:S133" si="111">Q132*R132</f>
        <v>0</v>
      </c>
      <c r="T132" s="127"/>
      <c r="U132" s="128"/>
      <c r="V132" s="135">
        <f t="shared" ref="V132:V133" si="112">T132*U132</f>
        <v>0</v>
      </c>
      <c r="W132" s="227"/>
      <c r="X132" s="128"/>
      <c r="Y132" s="135">
        <f t="shared" ref="Y132:Y133" si="113">W132*X132</f>
        <v>0</v>
      </c>
      <c r="Z132" s="127"/>
      <c r="AA132" s="128"/>
      <c r="AB132" s="135">
        <f t="shared" ref="AB132:AB133" si="114">Z132*AA132</f>
        <v>0</v>
      </c>
      <c r="AC132" s="129">
        <f t="shared" si="105"/>
        <v>30000</v>
      </c>
      <c r="AD132" s="130">
        <f t="shared" si="106"/>
        <v>30000</v>
      </c>
      <c r="AE132" s="197">
        <f t="shared" si="107"/>
        <v>0</v>
      </c>
      <c r="AF132" s="324">
        <f t="shared" si="108"/>
        <v>0</v>
      </c>
      <c r="AG132" s="325"/>
      <c r="AH132" s="106"/>
      <c r="AI132" s="106"/>
    </row>
    <row r="133" spans="1:35" ht="30" customHeight="1">
      <c r="A133" s="146" t="s">
        <v>114</v>
      </c>
      <c r="B133" s="329" t="s">
        <v>129</v>
      </c>
      <c r="C133" s="330" t="s">
        <v>293</v>
      </c>
      <c r="D133" s="331"/>
      <c r="E133" s="153"/>
      <c r="F133" s="154"/>
      <c r="G133" s="152">
        <f t="shared" si="97"/>
        <v>0</v>
      </c>
      <c r="H133" s="153"/>
      <c r="I133" s="154"/>
      <c r="J133" s="155">
        <f t="shared" si="109"/>
        <v>0</v>
      </c>
      <c r="K133" s="332"/>
      <c r="L133" s="154"/>
      <c r="M133" s="155">
        <f t="shared" si="110"/>
        <v>0</v>
      </c>
      <c r="N133" s="150">
        <v>1</v>
      </c>
      <c r="O133" s="151">
        <v>282000</v>
      </c>
      <c r="P133" s="333">
        <v>282000</v>
      </c>
      <c r="Q133" s="332"/>
      <c r="R133" s="154"/>
      <c r="S133" s="155">
        <f t="shared" si="111"/>
        <v>0</v>
      </c>
      <c r="T133" s="153"/>
      <c r="U133" s="154"/>
      <c r="V133" s="155">
        <f t="shared" si="112"/>
        <v>0</v>
      </c>
      <c r="W133" s="332"/>
      <c r="X133" s="154"/>
      <c r="Y133" s="155">
        <f t="shared" si="113"/>
        <v>0</v>
      </c>
      <c r="Z133" s="153"/>
      <c r="AA133" s="154"/>
      <c r="AB133" s="155">
        <f t="shared" si="114"/>
        <v>0</v>
      </c>
      <c r="AC133" s="156">
        <f t="shared" si="105"/>
        <v>0</v>
      </c>
      <c r="AD133" s="157">
        <f t="shared" si="106"/>
        <v>282000</v>
      </c>
      <c r="AE133" s="258">
        <f t="shared" si="107"/>
        <v>-282000</v>
      </c>
      <c r="AF133" s="324" t="e">
        <f t="shared" si="108"/>
        <v>#DIV/0!</v>
      </c>
      <c r="AG133" s="325"/>
      <c r="AH133" s="106"/>
      <c r="AI133" s="106"/>
    </row>
    <row r="134" spans="1:35" ht="15" customHeight="1">
      <c r="A134" s="334" t="s">
        <v>294</v>
      </c>
      <c r="B134" s="335"/>
      <c r="C134" s="336"/>
      <c r="D134" s="337"/>
      <c r="E134" s="338">
        <f t="shared" ref="E134:AB134" si="115">SUM(E128:E133)</f>
        <v>22</v>
      </c>
      <c r="F134" s="339">
        <f t="shared" si="115"/>
        <v>84750</v>
      </c>
      <c r="G134" s="340">
        <f t="shared" si="115"/>
        <v>175800</v>
      </c>
      <c r="H134" s="341">
        <f t="shared" si="115"/>
        <v>21</v>
      </c>
      <c r="I134" s="342">
        <f t="shared" si="115"/>
        <v>84750</v>
      </c>
      <c r="J134" s="343">
        <f t="shared" si="115"/>
        <v>146681.87</v>
      </c>
      <c r="K134" s="344">
        <f t="shared" si="115"/>
        <v>0</v>
      </c>
      <c r="L134" s="339">
        <f t="shared" si="115"/>
        <v>0</v>
      </c>
      <c r="M134" s="345">
        <f t="shared" si="115"/>
        <v>0</v>
      </c>
      <c r="N134" s="338">
        <f t="shared" si="115"/>
        <v>1</v>
      </c>
      <c r="O134" s="339">
        <f t="shared" si="115"/>
        <v>282000</v>
      </c>
      <c r="P134" s="345">
        <f t="shared" si="115"/>
        <v>282000</v>
      </c>
      <c r="Q134" s="344">
        <f t="shared" si="115"/>
        <v>0</v>
      </c>
      <c r="R134" s="339">
        <f t="shared" si="115"/>
        <v>0</v>
      </c>
      <c r="S134" s="345">
        <f t="shared" si="115"/>
        <v>0</v>
      </c>
      <c r="T134" s="338">
        <f t="shared" si="115"/>
        <v>0</v>
      </c>
      <c r="U134" s="339">
        <f t="shared" si="115"/>
        <v>0</v>
      </c>
      <c r="V134" s="345">
        <f t="shared" si="115"/>
        <v>0</v>
      </c>
      <c r="W134" s="344">
        <f t="shared" si="115"/>
        <v>0</v>
      </c>
      <c r="X134" s="339">
        <f t="shared" si="115"/>
        <v>0</v>
      </c>
      <c r="Y134" s="345">
        <f t="shared" si="115"/>
        <v>0</v>
      </c>
      <c r="Z134" s="338">
        <f t="shared" si="115"/>
        <v>0</v>
      </c>
      <c r="AA134" s="339">
        <f t="shared" si="115"/>
        <v>0</v>
      </c>
      <c r="AB134" s="345">
        <f t="shared" si="115"/>
        <v>0</v>
      </c>
      <c r="AC134" s="204">
        <f t="shared" si="105"/>
        <v>175800</v>
      </c>
      <c r="AD134" s="296">
        <f t="shared" si="106"/>
        <v>428681.87</v>
      </c>
      <c r="AE134" s="208">
        <f t="shared" si="107"/>
        <v>-252881.87</v>
      </c>
      <c r="AF134" s="297">
        <f t="shared" si="108"/>
        <v>-1.4384634243458476</v>
      </c>
      <c r="AG134" s="211"/>
      <c r="AH134" s="106"/>
      <c r="AI134" s="106"/>
    </row>
    <row r="135" spans="1:35" ht="15" customHeight="1">
      <c r="A135" s="289" t="s">
        <v>109</v>
      </c>
      <c r="B135" s="346" t="s">
        <v>38</v>
      </c>
      <c r="C135" s="175" t="s">
        <v>295</v>
      </c>
      <c r="D135" s="347"/>
      <c r="E135" s="96"/>
      <c r="F135" s="97"/>
      <c r="G135" s="97"/>
      <c r="H135" s="96"/>
      <c r="I135" s="97"/>
      <c r="J135" s="101"/>
      <c r="K135" s="97"/>
      <c r="L135" s="97"/>
      <c r="M135" s="101"/>
      <c r="N135" s="96"/>
      <c r="O135" s="97"/>
      <c r="P135" s="101"/>
      <c r="Q135" s="97"/>
      <c r="R135" s="97"/>
      <c r="S135" s="101"/>
      <c r="T135" s="96"/>
      <c r="U135" s="97"/>
      <c r="V135" s="101"/>
      <c r="W135" s="97"/>
      <c r="X135" s="97"/>
      <c r="Y135" s="101"/>
      <c r="Z135" s="96"/>
      <c r="AA135" s="97"/>
      <c r="AB135" s="97"/>
      <c r="AC135" s="275"/>
      <c r="AD135" s="276"/>
      <c r="AE135" s="276"/>
      <c r="AF135" s="303"/>
      <c r="AG135" s="304"/>
      <c r="AH135" s="106"/>
      <c r="AI135" s="106"/>
    </row>
    <row r="136" spans="1:35" ht="30" customHeight="1">
      <c r="A136" s="348" t="s">
        <v>114</v>
      </c>
      <c r="B136" s="349" t="s">
        <v>115</v>
      </c>
      <c r="C136" s="350" t="s">
        <v>296</v>
      </c>
      <c r="D136" s="248"/>
      <c r="E136" s="249"/>
      <c r="F136" s="250"/>
      <c r="G136" s="257">
        <f>E136*F136</f>
        <v>0</v>
      </c>
      <c r="H136" s="315"/>
      <c r="I136" s="314"/>
      <c r="J136" s="312">
        <f>H136*I136</f>
        <v>0</v>
      </c>
      <c r="K136" s="255"/>
      <c r="L136" s="250"/>
      <c r="M136" s="256">
        <f>K136*L136</f>
        <v>0</v>
      </c>
      <c r="N136" s="249"/>
      <c r="O136" s="250"/>
      <c r="P136" s="256">
        <f>N136*O136</f>
        <v>0</v>
      </c>
      <c r="Q136" s="255"/>
      <c r="R136" s="250"/>
      <c r="S136" s="256">
        <f>Q136*R136</f>
        <v>0</v>
      </c>
      <c r="T136" s="249"/>
      <c r="U136" s="250"/>
      <c r="V136" s="256">
        <f>T136*U136</f>
        <v>0</v>
      </c>
      <c r="W136" s="255"/>
      <c r="X136" s="250"/>
      <c r="Y136" s="256">
        <f>W136*X136</f>
        <v>0</v>
      </c>
      <c r="Z136" s="249"/>
      <c r="AA136" s="250"/>
      <c r="AB136" s="256">
        <f>Z136*AA136</f>
        <v>0</v>
      </c>
      <c r="AC136" s="316">
        <f t="shared" ref="AC136:AC137" si="116">G136+M136+S136+Y136</f>
        <v>0</v>
      </c>
      <c r="AD136" s="317">
        <f t="shared" ref="AD136:AD137" si="117">J136+P136+V136+AB136</f>
        <v>0</v>
      </c>
      <c r="AE136" s="318">
        <f t="shared" ref="AE136:AE137" si="118">AC136-AD136</f>
        <v>0</v>
      </c>
      <c r="AF136" s="319" t="e">
        <f t="shared" ref="AF136:AF137" si="119">AE136/AC136</f>
        <v>#DIV/0!</v>
      </c>
      <c r="AG136" s="351"/>
      <c r="AH136" s="106"/>
      <c r="AI136" s="106"/>
    </row>
    <row r="137" spans="1:35" ht="15" customHeight="1">
      <c r="A137" s="200" t="s">
        <v>297</v>
      </c>
      <c r="B137" s="201"/>
      <c r="C137" s="202"/>
      <c r="D137" s="203"/>
      <c r="E137" s="204">
        <f t="shared" ref="E137:AB137" si="120">SUM(E136)</f>
        <v>0</v>
      </c>
      <c r="F137" s="205">
        <f t="shared" si="120"/>
        <v>0</v>
      </c>
      <c r="G137" s="206">
        <f t="shared" si="120"/>
        <v>0</v>
      </c>
      <c r="H137" s="165">
        <f t="shared" si="120"/>
        <v>0</v>
      </c>
      <c r="I137" s="167">
        <f t="shared" si="120"/>
        <v>0</v>
      </c>
      <c r="J137" s="228">
        <f t="shared" si="120"/>
        <v>0</v>
      </c>
      <c r="K137" s="207">
        <f t="shared" si="120"/>
        <v>0</v>
      </c>
      <c r="L137" s="205">
        <f t="shared" si="120"/>
        <v>0</v>
      </c>
      <c r="M137" s="208">
        <f t="shared" si="120"/>
        <v>0</v>
      </c>
      <c r="N137" s="204">
        <f t="shared" si="120"/>
        <v>0</v>
      </c>
      <c r="O137" s="205">
        <f t="shared" si="120"/>
        <v>0</v>
      </c>
      <c r="P137" s="208">
        <f t="shared" si="120"/>
        <v>0</v>
      </c>
      <c r="Q137" s="207">
        <f t="shared" si="120"/>
        <v>0</v>
      </c>
      <c r="R137" s="205">
        <f t="shared" si="120"/>
        <v>0</v>
      </c>
      <c r="S137" s="208">
        <f t="shared" si="120"/>
        <v>0</v>
      </c>
      <c r="T137" s="204">
        <f t="shared" si="120"/>
        <v>0</v>
      </c>
      <c r="U137" s="205">
        <f t="shared" si="120"/>
        <v>0</v>
      </c>
      <c r="V137" s="208">
        <f t="shared" si="120"/>
        <v>0</v>
      </c>
      <c r="W137" s="207">
        <f t="shared" si="120"/>
        <v>0</v>
      </c>
      <c r="X137" s="205">
        <f t="shared" si="120"/>
        <v>0</v>
      </c>
      <c r="Y137" s="208">
        <f t="shared" si="120"/>
        <v>0</v>
      </c>
      <c r="Z137" s="204">
        <f t="shared" si="120"/>
        <v>0</v>
      </c>
      <c r="AA137" s="205">
        <f t="shared" si="120"/>
        <v>0</v>
      </c>
      <c r="AB137" s="208">
        <f t="shared" si="120"/>
        <v>0</v>
      </c>
      <c r="AC137" s="165">
        <f t="shared" si="116"/>
        <v>0</v>
      </c>
      <c r="AD137" s="170">
        <f t="shared" si="117"/>
        <v>0</v>
      </c>
      <c r="AE137" s="228">
        <f t="shared" si="118"/>
        <v>0</v>
      </c>
      <c r="AF137" s="352" t="e">
        <f t="shared" si="119"/>
        <v>#DIV/0!</v>
      </c>
      <c r="AG137" s="353"/>
      <c r="AH137" s="106"/>
      <c r="AI137" s="106"/>
    </row>
    <row r="138" spans="1:35" ht="54.75" customHeight="1">
      <c r="A138" s="354" t="s">
        <v>109</v>
      </c>
      <c r="B138" s="346" t="s">
        <v>39</v>
      </c>
      <c r="C138" s="175" t="s">
        <v>298</v>
      </c>
      <c r="D138" s="347"/>
      <c r="E138" s="96"/>
      <c r="F138" s="97"/>
      <c r="G138" s="97"/>
      <c r="H138" s="96"/>
      <c r="I138" s="97"/>
      <c r="J138" s="101"/>
      <c r="K138" s="97"/>
      <c r="L138" s="97"/>
      <c r="M138" s="101"/>
      <c r="N138" s="96"/>
      <c r="O138" s="97"/>
      <c r="P138" s="101"/>
      <c r="Q138" s="97"/>
      <c r="R138" s="97"/>
      <c r="S138" s="101"/>
      <c r="T138" s="96"/>
      <c r="U138" s="97"/>
      <c r="V138" s="101"/>
      <c r="W138" s="97"/>
      <c r="X138" s="97"/>
      <c r="Y138" s="101"/>
      <c r="Z138" s="96"/>
      <c r="AA138" s="97"/>
      <c r="AB138" s="101"/>
      <c r="AC138" s="275"/>
      <c r="AD138" s="276"/>
      <c r="AE138" s="276"/>
      <c r="AF138" s="303"/>
      <c r="AG138" s="304"/>
      <c r="AH138" s="106"/>
      <c r="AI138" s="106"/>
    </row>
    <row r="139" spans="1:35" ht="30" customHeight="1">
      <c r="A139" s="348" t="s">
        <v>114</v>
      </c>
      <c r="B139" s="349" t="s">
        <v>115</v>
      </c>
      <c r="C139" s="350" t="s">
        <v>299</v>
      </c>
      <c r="D139" s="248" t="s">
        <v>251</v>
      </c>
      <c r="E139" s="249"/>
      <c r="F139" s="250"/>
      <c r="G139" s="257">
        <f>E139*F139</f>
        <v>0</v>
      </c>
      <c r="H139" s="315"/>
      <c r="I139" s="314"/>
      <c r="J139" s="312">
        <f>H139*I139</f>
        <v>0</v>
      </c>
      <c r="K139" s="255"/>
      <c r="L139" s="250"/>
      <c r="M139" s="256">
        <f>K139*L139</f>
        <v>0</v>
      </c>
      <c r="N139" s="249"/>
      <c r="O139" s="250"/>
      <c r="P139" s="256">
        <f>N139*O139</f>
        <v>0</v>
      </c>
      <c r="Q139" s="255"/>
      <c r="R139" s="250"/>
      <c r="S139" s="256">
        <f>Q139*R139</f>
        <v>0</v>
      </c>
      <c r="T139" s="249"/>
      <c r="U139" s="250"/>
      <c r="V139" s="256">
        <f>T139*U139</f>
        <v>0</v>
      </c>
      <c r="W139" s="255"/>
      <c r="X139" s="250"/>
      <c r="Y139" s="256">
        <f>W139*X139</f>
        <v>0</v>
      </c>
      <c r="Z139" s="249"/>
      <c r="AA139" s="250"/>
      <c r="AB139" s="256">
        <f>Z139*AA139</f>
        <v>0</v>
      </c>
      <c r="AC139" s="316">
        <f t="shared" ref="AC139:AC140" si="121">G139+M139+S139+Y139</f>
        <v>0</v>
      </c>
      <c r="AD139" s="317">
        <f t="shared" ref="AD139:AD140" si="122">J139+P139+V139+AB139</f>
        <v>0</v>
      </c>
      <c r="AE139" s="318">
        <f t="shared" ref="AE139:AE140" si="123">AC139-AD139</f>
        <v>0</v>
      </c>
      <c r="AF139" s="324" t="e">
        <f t="shared" ref="AF139:AF140" si="124">AE139/AC139</f>
        <v>#DIV/0!</v>
      </c>
      <c r="AG139" s="325"/>
      <c r="AH139" s="106"/>
      <c r="AI139" s="106"/>
    </row>
    <row r="140" spans="1:35" ht="42" customHeight="1">
      <c r="A140" s="487" t="s">
        <v>300</v>
      </c>
      <c r="B140" s="479"/>
      <c r="C140" s="480"/>
      <c r="D140" s="355"/>
      <c r="E140" s="356">
        <f t="shared" ref="E140:AB140" si="125">SUM(E139)</f>
        <v>0</v>
      </c>
      <c r="F140" s="357">
        <f t="shared" si="125"/>
        <v>0</v>
      </c>
      <c r="G140" s="358">
        <f t="shared" si="125"/>
        <v>0</v>
      </c>
      <c r="H140" s="359">
        <f t="shared" si="125"/>
        <v>0</v>
      </c>
      <c r="I140" s="360">
        <f t="shared" si="125"/>
        <v>0</v>
      </c>
      <c r="J140" s="360">
        <f t="shared" si="125"/>
        <v>0</v>
      </c>
      <c r="K140" s="361">
        <f t="shared" si="125"/>
        <v>0</v>
      </c>
      <c r="L140" s="357">
        <f t="shared" si="125"/>
        <v>0</v>
      </c>
      <c r="M140" s="357">
        <f t="shared" si="125"/>
        <v>0</v>
      </c>
      <c r="N140" s="356">
        <f t="shared" si="125"/>
        <v>0</v>
      </c>
      <c r="O140" s="357">
        <f t="shared" si="125"/>
        <v>0</v>
      </c>
      <c r="P140" s="357">
        <f t="shared" si="125"/>
        <v>0</v>
      </c>
      <c r="Q140" s="361">
        <f t="shared" si="125"/>
        <v>0</v>
      </c>
      <c r="R140" s="357">
        <f t="shared" si="125"/>
        <v>0</v>
      </c>
      <c r="S140" s="357">
        <f t="shared" si="125"/>
        <v>0</v>
      </c>
      <c r="T140" s="356">
        <f t="shared" si="125"/>
        <v>0</v>
      </c>
      <c r="U140" s="357">
        <f t="shared" si="125"/>
        <v>0</v>
      </c>
      <c r="V140" s="357">
        <f t="shared" si="125"/>
        <v>0</v>
      </c>
      <c r="W140" s="361">
        <f t="shared" si="125"/>
        <v>0</v>
      </c>
      <c r="X140" s="357">
        <f t="shared" si="125"/>
        <v>0</v>
      </c>
      <c r="Y140" s="357">
        <f t="shared" si="125"/>
        <v>0</v>
      </c>
      <c r="Z140" s="356">
        <f t="shared" si="125"/>
        <v>0</v>
      </c>
      <c r="AA140" s="357">
        <f t="shared" si="125"/>
        <v>0</v>
      </c>
      <c r="AB140" s="357">
        <f t="shared" si="125"/>
        <v>0</v>
      </c>
      <c r="AC140" s="165">
        <f t="shared" si="121"/>
        <v>0</v>
      </c>
      <c r="AD140" s="170">
        <f t="shared" si="122"/>
        <v>0</v>
      </c>
      <c r="AE140" s="228">
        <f t="shared" si="123"/>
        <v>0</v>
      </c>
      <c r="AF140" s="362" t="e">
        <f t="shared" si="124"/>
        <v>#DIV/0!</v>
      </c>
      <c r="AG140" s="363"/>
      <c r="AH140" s="106"/>
      <c r="AI140" s="106"/>
    </row>
    <row r="141" spans="1:35" ht="15.75" customHeight="1">
      <c r="A141" s="212" t="s">
        <v>109</v>
      </c>
      <c r="B141" s="290" t="s">
        <v>40</v>
      </c>
      <c r="C141" s="298" t="s">
        <v>301</v>
      </c>
      <c r="D141" s="364"/>
      <c r="E141" s="365"/>
      <c r="F141" s="366"/>
      <c r="G141" s="366"/>
      <c r="H141" s="365"/>
      <c r="I141" s="366"/>
      <c r="J141" s="366"/>
      <c r="K141" s="366"/>
      <c r="L141" s="366"/>
      <c r="M141" s="367"/>
      <c r="N141" s="365"/>
      <c r="O141" s="366"/>
      <c r="P141" s="367"/>
      <c r="Q141" s="366"/>
      <c r="R141" s="366"/>
      <c r="S141" s="367"/>
      <c r="T141" s="365"/>
      <c r="U141" s="366"/>
      <c r="V141" s="367"/>
      <c r="W141" s="366"/>
      <c r="X141" s="366"/>
      <c r="Y141" s="367"/>
      <c r="Z141" s="365"/>
      <c r="AA141" s="366"/>
      <c r="AB141" s="367"/>
      <c r="AC141" s="365"/>
      <c r="AD141" s="366"/>
      <c r="AE141" s="366"/>
      <c r="AF141" s="303"/>
      <c r="AG141" s="304"/>
      <c r="AH141" s="106"/>
      <c r="AI141" s="106"/>
    </row>
    <row r="142" spans="1:35" ht="30" customHeight="1">
      <c r="A142" s="305" t="s">
        <v>114</v>
      </c>
      <c r="B142" s="306" t="s">
        <v>115</v>
      </c>
      <c r="C142" s="368" t="s">
        <v>302</v>
      </c>
      <c r="D142" s="369" t="s">
        <v>303</v>
      </c>
      <c r="E142" s="315"/>
      <c r="F142" s="314"/>
      <c r="G142" s="311">
        <f>E142*F142</f>
        <v>0</v>
      </c>
      <c r="H142" s="315"/>
      <c r="I142" s="314"/>
      <c r="J142" s="312">
        <f>H142*I142</f>
        <v>0</v>
      </c>
      <c r="K142" s="313"/>
      <c r="L142" s="314"/>
      <c r="M142" s="312">
        <f>K142*L142</f>
        <v>0</v>
      </c>
      <c r="N142" s="315"/>
      <c r="O142" s="314"/>
      <c r="P142" s="312">
        <f>N142*O142</f>
        <v>0</v>
      </c>
      <c r="Q142" s="313"/>
      <c r="R142" s="314"/>
      <c r="S142" s="312">
        <f>Q142*R142</f>
        <v>0</v>
      </c>
      <c r="T142" s="315"/>
      <c r="U142" s="314"/>
      <c r="V142" s="312">
        <f>T142*U142</f>
        <v>0</v>
      </c>
      <c r="W142" s="313"/>
      <c r="X142" s="314"/>
      <c r="Y142" s="312">
        <f>W142*X142</f>
        <v>0</v>
      </c>
      <c r="Z142" s="315"/>
      <c r="AA142" s="314"/>
      <c r="AB142" s="311">
        <f>Z142*AA142</f>
        <v>0</v>
      </c>
      <c r="AC142" s="316">
        <f t="shared" ref="AC142:AC143" si="126">G142+M142+S142+Y142</f>
        <v>0</v>
      </c>
      <c r="AD142" s="370">
        <f t="shared" ref="AD142:AD143" si="127">J142+P142+V142+AB142</f>
        <v>0</v>
      </c>
      <c r="AE142" s="371">
        <f t="shared" ref="AE142:AE143" si="128">AC142-AD142</f>
        <v>0</v>
      </c>
      <c r="AF142" s="372" t="e">
        <f t="shared" ref="AF142:AF143" si="129">AE142/AC142</f>
        <v>#DIV/0!</v>
      </c>
      <c r="AG142" s="325"/>
      <c r="AH142" s="106"/>
      <c r="AI142" s="106"/>
    </row>
    <row r="143" spans="1:35" ht="15.75" customHeight="1">
      <c r="A143" s="488" t="s">
        <v>304</v>
      </c>
      <c r="B143" s="489"/>
      <c r="C143" s="490"/>
      <c r="D143" s="373"/>
      <c r="E143" s="374">
        <f t="shared" ref="E143:AB143" si="130">SUM(E142)</f>
        <v>0</v>
      </c>
      <c r="F143" s="375">
        <f t="shared" si="130"/>
        <v>0</v>
      </c>
      <c r="G143" s="376">
        <f t="shared" si="130"/>
        <v>0</v>
      </c>
      <c r="H143" s="377">
        <f t="shared" si="130"/>
        <v>0</v>
      </c>
      <c r="I143" s="378">
        <f t="shared" si="130"/>
        <v>0</v>
      </c>
      <c r="J143" s="378">
        <f t="shared" si="130"/>
        <v>0</v>
      </c>
      <c r="K143" s="379">
        <f t="shared" si="130"/>
        <v>0</v>
      </c>
      <c r="L143" s="375">
        <f t="shared" si="130"/>
        <v>0</v>
      </c>
      <c r="M143" s="375">
        <f t="shared" si="130"/>
        <v>0</v>
      </c>
      <c r="N143" s="374">
        <f t="shared" si="130"/>
        <v>0</v>
      </c>
      <c r="O143" s="375">
        <f t="shared" si="130"/>
        <v>0</v>
      </c>
      <c r="P143" s="375">
        <f t="shared" si="130"/>
        <v>0</v>
      </c>
      <c r="Q143" s="379">
        <f t="shared" si="130"/>
        <v>0</v>
      </c>
      <c r="R143" s="375">
        <f t="shared" si="130"/>
        <v>0</v>
      </c>
      <c r="S143" s="375">
        <f t="shared" si="130"/>
        <v>0</v>
      </c>
      <c r="T143" s="374">
        <f t="shared" si="130"/>
        <v>0</v>
      </c>
      <c r="U143" s="375">
        <f t="shared" si="130"/>
        <v>0</v>
      </c>
      <c r="V143" s="375">
        <f t="shared" si="130"/>
        <v>0</v>
      </c>
      <c r="W143" s="379">
        <f t="shared" si="130"/>
        <v>0</v>
      </c>
      <c r="X143" s="375">
        <f t="shared" si="130"/>
        <v>0</v>
      </c>
      <c r="Y143" s="375">
        <f t="shared" si="130"/>
        <v>0</v>
      </c>
      <c r="Z143" s="374">
        <f t="shared" si="130"/>
        <v>0</v>
      </c>
      <c r="AA143" s="375">
        <f t="shared" si="130"/>
        <v>0</v>
      </c>
      <c r="AB143" s="375">
        <f t="shared" si="130"/>
        <v>0</v>
      </c>
      <c r="AC143" s="341">
        <f t="shared" si="126"/>
        <v>0</v>
      </c>
      <c r="AD143" s="380">
        <f t="shared" si="127"/>
        <v>0</v>
      </c>
      <c r="AE143" s="381">
        <f t="shared" si="128"/>
        <v>0</v>
      </c>
      <c r="AF143" s="382" t="e">
        <f t="shared" si="129"/>
        <v>#DIV/0!</v>
      </c>
      <c r="AG143" s="363"/>
      <c r="AH143" s="106"/>
      <c r="AI143" s="106"/>
    </row>
    <row r="144" spans="1:35" ht="15" customHeight="1">
      <c r="A144" s="212" t="s">
        <v>109</v>
      </c>
      <c r="B144" s="290" t="s">
        <v>41</v>
      </c>
      <c r="C144" s="298" t="s">
        <v>305</v>
      </c>
      <c r="D144" s="299"/>
      <c r="E144" s="300"/>
      <c r="F144" s="301"/>
      <c r="G144" s="301"/>
      <c r="H144" s="300"/>
      <c r="I144" s="301"/>
      <c r="J144" s="302"/>
      <c r="K144" s="301"/>
      <c r="L144" s="301"/>
      <c r="M144" s="302"/>
      <c r="N144" s="300"/>
      <c r="O144" s="301"/>
      <c r="P144" s="302"/>
      <c r="Q144" s="301"/>
      <c r="R144" s="301"/>
      <c r="S144" s="302"/>
      <c r="T144" s="300"/>
      <c r="U144" s="301"/>
      <c r="V144" s="302"/>
      <c r="W144" s="301"/>
      <c r="X144" s="301"/>
      <c r="Y144" s="302"/>
      <c r="Z144" s="300"/>
      <c r="AA144" s="301"/>
      <c r="AB144" s="302"/>
      <c r="AC144" s="365"/>
      <c r="AD144" s="366"/>
      <c r="AE144" s="383"/>
      <c r="AF144" s="384"/>
      <c r="AG144" s="385"/>
      <c r="AH144" s="106"/>
      <c r="AI144" s="106"/>
    </row>
    <row r="145" spans="1:35" ht="30" customHeight="1">
      <c r="A145" s="305" t="s">
        <v>114</v>
      </c>
      <c r="B145" s="306" t="s">
        <v>115</v>
      </c>
      <c r="C145" s="368" t="s">
        <v>306</v>
      </c>
      <c r="D145" s="369" t="s">
        <v>307</v>
      </c>
      <c r="E145" s="315"/>
      <c r="F145" s="314"/>
      <c r="G145" s="311">
        <f t="shared" ref="G145:G147" si="131">E145*F145</f>
        <v>0</v>
      </c>
      <c r="H145" s="315"/>
      <c r="I145" s="314"/>
      <c r="J145" s="312">
        <f t="shared" ref="J145:J147" si="132">H145*I145</f>
        <v>0</v>
      </c>
      <c r="K145" s="313"/>
      <c r="L145" s="314"/>
      <c r="M145" s="312">
        <f t="shared" ref="M145:M147" si="133">K145*L145</f>
        <v>0</v>
      </c>
      <c r="N145" s="315"/>
      <c r="O145" s="314"/>
      <c r="P145" s="312">
        <f t="shared" ref="P145:P147" si="134">N145*O145</f>
        <v>0</v>
      </c>
      <c r="Q145" s="313"/>
      <c r="R145" s="314"/>
      <c r="S145" s="312">
        <f t="shared" ref="S145:S147" si="135">Q145*R145</f>
        <v>0</v>
      </c>
      <c r="T145" s="315"/>
      <c r="U145" s="314"/>
      <c r="V145" s="312">
        <f t="shared" ref="V145:V147" si="136">T145*U145</f>
        <v>0</v>
      </c>
      <c r="W145" s="313"/>
      <c r="X145" s="314"/>
      <c r="Y145" s="312">
        <f t="shared" ref="Y145:Y147" si="137">W145*X145</f>
        <v>0</v>
      </c>
      <c r="Z145" s="315"/>
      <c r="AA145" s="314"/>
      <c r="AB145" s="311">
        <f t="shared" ref="AB145:AB147" si="138">Z145*AA145</f>
        <v>0</v>
      </c>
      <c r="AC145" s="316">
        <f t="shared" ref="AC145:AC148" si="139">G145+M145+S145+Y145</f>
        <v>0</v>
      </c>
      <c r="AD145" s="370">
        <f t="shared" ref="AD145:AD148" si="140">J145+P145+V145+AB145</f>
        <v>0</v>
      </c>
      <c r="AE145" s="316">
        <f t="shared" ref="AE145:AE148" si="141">AC145-AD145</f>
        <v>0</v>
      </c>
      <c r="AF145" s="319" t="e">
        <f t="shared" ref="AF145:AF148" si="142">AE145/AC145</f>
        <v>#DIV/0!</v>
      </c>
      <c r="AG145" s="351"/>
      <c r="AH145" s="106"/>
      <c r="AI145" s="106"/>
    </row>
    <row r="146" spans="1:35" ht="30" customHeight="1">
      <c r="A146" s="120" t="s">
        <v>114</v>
      </c>
      <c r="B146" s="321" t="s">
        <v>121</v>
      </c>
      <c r="C146" s="327" t="s">
        <v>308</v>
      </c>
      <c r="D146" s="328" t="s">
        <v>307</v>
      </c>
      <c r="E146" s="127"/>
      <c r="F146" s="128"/>
      <c r="G146" s="126">
        <f t="shared" si="131"/>
        <v>0</v>
      </c>
      <c r="H146" s="127"/>
      <c r="I146" s="128"/>
      <c r="J146" s="135">
        <f t="shared" si="132"/>
        <v>0</v>
      </c>
      <c r="K146" s="227"/>
      <c r="L146" s="128"/>
      <c r="M146" s="135">
        <f t="shared" si="133"/>
        <v>0</v>
      </c>
      <c r="N146" s="127"/>
      <c r="O146" s="128"/>
      <c r="P146" s="135">
        <f t="shared" si="134"/>
        <v>0</v>
      </c>
      <c r="Q146" s="227"/>
      <c r="R146" s="128"/>
      <c r="S146" s="135">
        <f t="shared" si="135"/>
        <v>0</v>
      </c>
      <c r="T146" s="127"/>
      <c r="U146" s="128"/>
      <c r="V146" s="135">
        <f t="shared" si="136"/>
        <v>0</v>
      </c>
      <c r="W146" s="227"/>
      <c r="X146" s="128"/>
      <c r="Y146" s="135">
        <f t="shared" si="137"/>
        <v>0</v>
      </c>
      <c r="Z146" s="127"/>
      <c r="AA146" s="128"/>
      <c r="AB146" s="126">
        <f t="shared" si="138"/>
        <v>0</v>
      </c>
      <c r="AC146" s="129">
        <f t="shared" si="139"/>
        <v>0</v>
      </c>
      <c r="AD146" s="386">
        <f t="shared" si="140"/>
        <v>0</v>
      </c>
      <c r="AE146" s="129">
        <f t="shared" si="141"/>
        <v>0</v>
      </c>
      <c r="AF146" s="324" t="e">
        <f t="shared" si="142"/>
        <v>#DIV/0!</v>
      </c>
      <c r="AG146" s="325"/>
      <c r="AH146" s="106"/>
      <c r="AI146" s="106"/>
    </row>
    <row r="147" spans="1:35" ht="30" customHeight="1">
      <c r="A147" s="120" t="s">
        <v>114</v>
      </c>
      <c r="B147" s="321" t="s">
        <v>123</v>
      </c>
      <c r="C147" s="327" t="s">
        <v>309</v>
      </c>
      <c r="D147" s="328" t="s">
        <v>307</v>
      </c>
      <c r="E147" s="124">
        <v>1</v>
      </c>
      <c r="F147" s="125">
        <v>15000</v>
      </c>
      <c r="G147" s="126">
        <f t="shared" si="131"/>
        <v>15000</v>
      </c>
      <c r="H147" s="124">
        <v>1</v>
      </c>
      <c r="I147" s="125">
        <v>39000</v>
      </c>
      <c r="J147" s="135">
        <f t="shared" si="132"/>
        <v>39000</v>
      </c>
      <c r="K147" s="227"/>
      <c r="L147" s="128"/>
      <c r="M147" s="135">
        <f t="shared" si="133"/>
        <v>0</v>
      </c>
      <c r="N147" s="127"/>
      <c r="O147" s="128"/>
      <c r="P147" s="135">
        <f t="shared" si="134"/>
        <v>0</v>
      </c>
      <c r="Q147" s="227"/>
      <c r="R147" s="128"/>
      <c r="S147" s="135">
        <f t="shared" si="135"/>
        <v>0</v>
      </c>
      <c r="T147" s="127"/>
      <c r="U147" s="128"/>
      <c r="V147" s="135">
        <f t="shared" si="136"/>
        <v>0</v>
      </c>
      <c r="W147" s="227"/>
      <c r="X147" s="128"/>
      <c r="Y147" s="135">
        <f t="shared" si="137"/>
        <v>0</v>
      </c>
      <c r="Z147" s="127"/>
      <c r="AA147" s="128"/>
      <c r="AB147" s="126">
        <f t="shared" si="138"/>
        <v>0</v>
      </c>
      <c r="AC147" s="129">
        <f t="shared" si="139"/>
        <v>15000</v>
      </c>
      <c r="AD147" s="386">
        <f t="shared" si="140"/>
        <v>39000</v>
      </c>
      <c r="AE147" s="129">
        <f t="shared" si="141"/>
        <v>-24000</v>
      </c>
      <c r="AF147" s="324">
        <f t="shared" si="142"/>
        <v>-1.6</v>
      </c>
      <c r="AG147" s="325"/>
      <c r="AH147" s="106"/>
      <c r="AI147" s="106"/>
    </row>
    <row r="148" spans="1:35" ht="15" customHeight="1">
      <c r="A148" s="488" t="s">
        <v>310</v>
      </c>
      <c r="B148" s="489"/>
      <c r="C148" s="490"/>
      <c r="D148" s="337"/>
      <c r="E148" s="374">
        <f t="shared" ref="E148:AB148" si="143">SUM(E145:E147)</f>
        <v>1</v>
      </c>
      <c r="F148" s="375">
        <f t="shared" si="143"/>
        <v>15000</v>
      </c>
      <c r="G148" s="376">
        <f t="shared" si="143"/>
        <v>15000</v>
      </c>
      <c r="H148" s="377">
        <f t="shared" si="143"/>
        <v>1</v>
      </c>
      <c r="I148" s="378">
        <f t="shared" si="143"/>
        <v>39000</v>
      </c>
      <c r="J148" s="378">
        <f t="shared" si="143"/>
        <v>39000</v>
      </c>
      <c r="K148" s="379">
        <f t="shared" si="143"/>
        <v>0</v>
      </c>
      <c r="L148" s="375">
        <f t="shared" si="143"/>
        <v>0</v>
      </c>
      <c r="M148" s="375">
        <f t="shared" si="143"/>
        <v>0</v>
      </c>
      <c r="N148" s="374">
        <f t="shared" si="143"/>
        <v>0</v>
      </c>
      <c r="O148" s="375">
        <f t="shared" si="143"/>
        <v>0</v>
      </c>
      <c r="P148" s="375">
        <f t="shared" si="143"/>
        <v>0</v>
      </c>
      <c r="Q148" s="379">
        <f t="shared" si="143"/>
        <v>0</v>
      </c>
      <c r="R148" s="375">
        <f t="shared" si="143"/>
        <v>0</v>
      </c>
      <c r="S148" s="375">
        <f t="shared" si="143"/>
        <v>0</v>
      </c>
      <c r="T148" s="374">
        <f t="shared" si="143"/>
        <v>0</v>
      </c>
      <c r="U148" s="375">
        <f t="shared" si="143"/>
        <v>0</v>
      </c>
      <c r="V148" s="375">
        <f t="shared" si="143"/>
        <v>0</v>
      </c>
      <c r="W148" s="379">
        <f t="shared" si="143"/>
        <v>0</v>
      </c>
      <c r="X148" s="375">
        <f t="shared" si="143"/>
        <v>0</v>
      </c>
      <c r="Y148" s="375">
        <f t="shared" si="143"/>
        <v>0</v>
      </c>
      <c r="Z148" s="374">
        <f t="shared" si="143"/>
        <v>0</v>
      </c>
      <c r="AA148" s="375">
        <f t="shared" si="143"/>
        <v>0</v>
      </c>
      <c r="AB148" s="375">
        <f t="shared" si="143"/>
        <v>0</v>
      </c>
      <c r="AC148" s="341">
        <f t="shared" si="139"/>
        <v>15000</v>
      </c>
      <c r="AD148" s="380">
        <f t="shared" si="140"/>
        <v>39000</v>
      </c>
      <c r="AE148" s="387">
        <f t="shared" si="141"/>
        <v>-24000</v>
      </c>
      <c r="AF148" s="388">
        <f t="shared" si="142"/>
        <v>-1.6</v>
      </c>
      <c r="AG148" s="389"/>
      <c r="AH148" s="106"/>
      <c r="AI148" s="106"/>
    </row>
    <row r="149" spans="1:35" ht="15" customHeight="1">
      <c r="A149" s="390" t="s">
        <v>109</v>
      </c>
      <c r="B149" s="290" t="s">
        <v>311</v>
      </c>
      <c r="C149" s="175" t="s">
        <v>312</v>
      </c>
      <c r="D149" s="274"/>
      <c r="E149" s="275"/>
      <c r="F149" s="276"/>
      <c r="G149" s="276"/>
      <c r="H149" s="275"/>
      <c r="I149" s="276"/>
      <c r="J149" s="276"/>
      <c r="K149" s="276"/>
      <c r="L149" s="276"/>
      <c r="M149" s="277"/>
      <c r="N149" s="275"/>
      <c r="O149" s="276"/>
      <c r="P149" s="277"/>
      <c r="Q149" s="276"/>
      <c r="R149" s="276"/>
      <c r="S149" s="277"/>
      <c r="T149" s="275"/>
      <c r="U149" s="276"/>
      <c r="V149" s="277"/>
      <c r="W149" s="276"/>
      <c r="X149" s="276"/>
      <c r="Y149" s="277"/>
      <c r="Z149" s="275"/>
      <c r="AA149" s="276"/>
      <c r="AB149" s="277"/>
      <c r="AC149" s="275"/>
      <c r="AD149" s="276"/>
      <c r="AE149" s="366"/>
      <c r="AF149" s="384"/>
      <c r="AG149" s="385"/>
      <c r="AH149" s="106"/>
      <c r="AI149" s="106"/>
    </row>
    <row r="150" spans="1:35" ht="30" customHeight="1">
      <c r="A150" s="107" t="s">
        <v>111</v>
      </c>
      <c r="B150" s="108" t="s">
        <v>313</v>
      </c>
      <c r="C150" s="280" t="s">
        <v>314</v>
      </c>
      <c r="D150" s="195"/>
      <c r="E150" s="218">
        <f t="shared" ref="E150:AB150" si="144">SUM(E151)</f>
        <v>0</v>
      </c>
      <c r="F150" s="219">
        <f t="shared" si="144"/>
        <v>0</v>
      </c>
      <c r="G150" s="220">
        <f t="shared" si="144"/>
        <v>0</v>
      </c>
      <c r="H150" s="111">
        <f t="shared" si="144"/>
        <v>0</v>
      </c>
      <c r="I150" s="112">
        <f t="shared" si="144"/>
        <v>0</v>
      </c>
      <c r="J150" s="134">
        <f t="shared" si="144"/>
        <v>0</v>
      </c>
      <c r="K150" s="234">
        <f t="shared" si="144"/>
        <v>0</v>
      </c>
      <c r="L150" s="219">
        <f t="shared" si="144"/>
        <v>0</v>
      </c>
      <c r="M150" s="235">
        <f t="shared" si="144"/>
        <v>0</v>
      </c>
      <c r="N150" s="218">
        <f t="shared" si="144"/>
        <v>0</v>
      </c>
      <c r="O150" s="219">
        <f t="shared" si="144"/>
        <v>0</v>
      </c>
      <c r="P150" s="235">
        <f t="shared" si="144"/>
        <v>0</v>
      </c>
      <c r="Q150" s="234">
        <f t="shared" si="144"/>
        <v>0</v>
      </c>
      <c r="R150" s="219">
        <f t="shared" si="144"/>
        <v>0</v>
      </c>
      <c r="S150" s="235">
        <f t="shared" si="144"/>
        <v>0</v>
      </c>
      <c r="T150" s="218">
        <f t="shared" si="144"/>
        <v>0</v>
      </c>
      <c r="U150" s="219">
        <f t="shared" si="144"/>
        <v>0</v>
      </c>
      <c r="V150" s="235">
        <f t="shared" si="144"/>
        <v>0</v>
      </c>
      <c r="W150" s="234">
        <f t="shared" si="144"/>
        <v>0</v>
      </c>
      <c r="X150" s="219">
        <f t="shared" si="144"/>
        <v>0</v>
      </c>
      <c r="Y150" s="235">
        <f t="shared" si="144"/>
        <v>0</v>
      </c>
      <c r="Z150" s="218">
        <f t="shared" si="144"/>
        <v>0</v>
      </c>
      <c r="AA150" s="219">
        <f t="shared" si="144"/>
        <v>0</v>
      </c>
      <c r="AB150" s="235">
        <f t="shared" si="144"/>
        <v>0</v>
      </c>
      <c r="AC150" s="114">
        <f t="shared" ref="AC150:AC167" si="145">G150+M150+S150+Y150</f>
        <v>0</v>
      </c>
      <c r="AD150" s="391">
        <f t="shared" ref="AD150:AD167" si="146">J150+P150+V150+AB150</f>
        <v>0</v>
      </c>
      <c r="AE150" s="392">
        <f t="shared" ref="AE150:AE168" si="147">AC150-AD150</f>
        <v>0</v>
      </c>
      <c r="AF150" s="393" t="e">
        <f t="shared" ref="AF150:AF168" si="148">AE150/AC150</f>
        <v>#DIV/0!</v>
      </c>
      <c r="AG150" s="394"/>
      <c r="AH150" s="119"/>
      <c r="AI150" s="119"/>
    </row>
    <row r="151" spans="1:35" ht="30" customHeight="1">
      <c r="A151" s="120" t="s">
        <v>114</v>
      </c>
      <c r="B151" s="121" t="s">
        <v>115</v>
      </c>
      <c r="C151" s="395" t="s">
        <v>315</v>
      </c>
      <c r="D151" s="293" t="s">
        <v>146</v>
      </c>
      <c r="E151" s="124"/>
      <c r="F151" s="125"/>
      <c r="G151" s="126">
        <f>E151*F151</f>
        <v>0</v>
      </c>
      <c r="H151" s="127"/>
      <c r="I151" s="128"/>
      <c r="J151" s="135">
        <f>H151*I151</f>
        <v>0</v>
      </c>
      <c r="K151" s="227"/>
      <c r="L151" s="128"/>
      <c r="M151" s="135">
        <f>K151*L151</f>
        <v>0</v>
      </c>
      <c r="N151" s="127"/>
      <c r="O151" s="128"/>
      <c r="P151" s="135">
        <f>N151*O151</f>
        <v>0</v>
      </c>
      <c r="Q151" s="227"/>
      <c r="R151" s="128"/>
      <c r="S151" s="135">
        <f>Q151*R151</f>
        <v>0</v>
      </c>
      <c r="T151" s="127"/>
      <c r="U151" s="128"/>
      <c r="V151" s="135">
        <f>T151*U151</f>
        <v>0</v>
      </c>
      <c r="W151" s="227"/>
      <c r="X151" s="128"/>
      <c r="Y151" s="135">
        <f>W151*X151</f>
        <v>0</v>
      </c>
      <c r="Z151" s="127"/>
      <c r="AA151" s="128"/>
      <c r="AB151" s="135">
        <f>Z151*AA151</f>
        <v>0</v>
      </c>
      <c r="AC151" s="129">
        <f t="shared" si="145"/>
        <v>0</v>
      </c>
      <c r="AD151" s="386">
        <f t="shared" si="146"/>
        <v>0</v>
      </c>
      <c r="AE151" s="129">
        <f t="shared" si="147"/>
        <v>0</v>
      </c>
      <c r="AF151" s="324" t="e">
        <f t="shared" si="148"/>
        <v>#DIV/0!</v>
      </c>
      <c r="AG151" s="325"/>
      <c r="AH151" s="106"/>
      <c r="AI151" s="106"/>
    </row>
    <row r="152" spans="1:35" ht="15" customHeight="1">
      <c r="A152" s="107" t="s">
        <v>111</v>
      </c>
      <c r="B152" s="108" t="s">
        <v>316</v>
      </c>
      <c r="C152" s="284" t="s">
        <v>317</v>
      </c>
      <c r="D152" s="110"/>
      <c r="E152" s="111">
        <f t="shared" ref="E152:AB152" si="149">SUM(E153)</f>
        <v>0</v>
      </c>
      <c r="F152" s="112">
        <f t="shared" si="149"/>
        <v>0</v>
      </c>
      <c r="G152" s="113">
        <f t="shared" si="149"/>
        <v>0</v>
      </c>
      <c r="H152" s="111">
        <f t="shared" si="149"/>
        <v>0</v>
      </c>
      <c r="I152" s="112">
        <f t="shared" si="149"/>
        <v>0</v>
      </c>
      <c r="J152" s="134">
        <f t="shared" si="149"/>
        <v>0</v>
      </c>
      <c r="K152" s="224">
        <f t="shared" si="149"/>
        <v>0</v>
      </c>
      <c r="L152" s="112">
        <f t="shared" si="149"/>
        <v>0</v>
      </c>
      <c r="M152" s="134">
        <f t="shared" si="149"/>
        <v>0</v>
      </c>
      <c r="N152" s="111">
        <f t="shared" si="149"/>
        <v>0</v>
      </c>
      <c r="O152" s="112">
        <f t="shared" si="149"/>
        <v>0</v>
      </c>
      <c r="P152" s="134">
        <f t="shared" si="149"/>
        <v>0</v>
      </c>
      <c r="Q152" s="224">
        <f t="shared" si="149"/>
        <v>0</v>
      </c>
      <c r="R152" s="112">
        <f t="shared" si="149"/>
        <v>0</v>
      </c>
      <c r="S152" s="134">
        <f t="shared" si="149"/>
        <v>0</v>
      </c>
      <c r="T152" s="111">
        <f t="shared" si="149"/>
        <v>0</v>
      </c>
      <c r="U152" s="112">
        <f t="shared" si="149"/>
        <v>0</v>
      </c>
      <c r="V152" s="134">
        <f t="shared" si="149"/>
        <v>0</v>
      </c>
      <c r="W152" s="224">
        <f t="shared" si="149"/>
        <v>0</v>
      </c>
      <c r="X152" s="112">
        <f t="shared" si="149"/>
        <v>0</v>
      </c>
      <c r="Y152" s="134">
        <f t="shared" si="149"/>
        <v>0</v>
      </c>
      <c r="Z152" s="111">
        <f t="shared" si="149"/>
        <v>0</v>
      </c>
      <c r="AA152" s="112">
        <f t="shared" si="149"/>
        <v>0</v>
      </c>
      <c r="AB152" s="134">
        <f t="shared" si="149"/>
        <v>0</v>
      </c>
      <c r="AC152" s="114">
        <f t="shared" si="145"/>
        <v>0</v>
      </c>
      <c r="AD152" s="391">
        <f t="shared" si="146"/>
        <v>0</v>
      </c>
      <c r="AE152" s="392">
        <f t="shared" si="147"/>
        <v>0</v>
      </c>
      <c r="AF152" s="393" t="e">
        <f t="shared" si="148"/>
        <v>#DIV/0!</v>
      </c>
      <c r="AG152" s="394"/>
      <c r="AH152" s="119"/>
      <c r="AI152" s="119"/>
    </row>
    <row r="153" spans="1:35" ht="30" customHeight="1">
      <c r="A153" s="120" t="s">
        <v>114</v>
      </c>
      <c r="B153" s="121" t="s">
        <v>115</v>
      </c>
      <c r="C153" s="160" t="s">
        <v>318</v>
      </c>
      <c r="D153" s="123" t="s">
        <v>146</v>
      </c>
      <c r="E153" s="127"/>
      <c r="F153" s="128"/>
      <c r="G153" s="126">
        <f>E153*F153</f>
        <v>0</v>
      </c>
      <c r="H153" s="127"/>
      <c r="I153" s="128"/>
      <c r="J153" s="135">
        <f>H153*I153</f>
        <v>0</v>
      </c>
      <c r="K153" s="227"/>
      <c r="L153" s="128"/>
      <c r="M153" s="135">
        <f>K153*L153</f>
        <v>0</v>
      </c>
      <c r="N153" s="127"/>
      <c r="O153" s="128"/>
      <c r="P153" s="135">
        <f>N153*O153</f>
        <v>0</v>
      </c>
      <c r="Q153" s="227"/>
      <c r="R153" s="128"/>
      <c r="S153" s="135">
        <f>Q153*R153</f>
        <v>0</v>
      </c>
      <c r="T153" s="127"/>
      <c r="U153" s="128"/>
      <c r="V153" s="135">
        <f>T153*U153</f>
        <v>0</v>
      </c>
      <c r="W153" s="227"/>
      <c r="X153" s="128"/>
      <c r="Y153" s="135">
        <f>W153*X153</f>
        <v>0</v>
      </c>
      <c r="Z153" s="127"/>
      <c r="AA153" s="128"/>
      <c r="AB153" s="135">
        <f>Z153*AA153</f>
        <v>0</v>
      </c>
      <c r="AC153" s="129">
        <f t="shared" si="145"/>
        <v>0</v>
      </c>
      <c r="AD153" s="386">
        <f t="shared" si="146"/>
        <v>0</v>
      </c>
      <c r="AE153" s="129">
        <f t="shared" si="147"/>
        <v>0</v>
      </c>
      <c r="AF153" s="324" t="e">
        <f t="shared" si="148"/>
        <v>#DIV/0!</v>
      </c>
      <c r="AG153" s="325"/>
      <c r="AH153" s="106"/>
      <c r="AI153" s="106"/>
    </row>
    <row r="154" spans="1:35" ht="15" customHeight="1">
      <c r="A154" s="107" t="s">
        <v>111</v>
      </c>
      <c r="B154" s="108" t="s">
        <v>319</v>
      </c>
      <c r="C154" s="284" t="s">
        <v>320</v>
      </c>
      <c r="D154" s="110"/>
      <c r="E154" s="111">
        <f t="shared" ref="E154:AB154" si="150">SUM(E155)</f>
        <v>0</v>
      </c>
      <c r="F154" s="112">
        <f t="shared" si="150"/>
        <v>0</v>
      </c>
      <c r="G154" s="113">
        <f t="shared" si="150"/>
        <v>0</v>
      </c>
      <c r="H154" s="111">
        <f t="shared" si="150"/>
        <v>0</v>
      </c>
      <c r="I154" s="112">
        <f t="shared" si="150"/>
        <v>0</v>
      </c>
      <c r="J154" s="134">
        <f t="shared" si="150"/>
        <v>0</v>
      </c>
      <c r="K154" s="224">
        <f t="shared" si="150"/>
        <v>0</v>
      </c>
      <c r="L154" s="112">
        <f t="shared" si="150"/>
        <v>0</v>
      </c>
      <c r="M154" s="134">
        <f t="shared" si="150"/>
        <v>0</v>
      </c>
      <c r="N154" s="111">
        <f t="shared" si="150"/>
        <v>0</v>
      </c>
      <c r="O154" s="112">
        <f t="shared" si="150"/>
        <v>0</v>
      </c>
      <c r="P154" s="134">
        <f t="shared" si="150"/>
        <v>0</v>
      </c>
      <c r="Q154" s="224">
        <f t="shared" si="150"/>
        <v>0</v>
      </c>
      <c r="R154" s="112">
        <f t="shared" si="150"/>
        <v>0</v>
      </c>
      <c r="S154" s="134">
        <f t="shared" si="150"/>
        <v>0</v>
      </c>
      <c r="T154" s="111">
        <f t="shared" si="150"/>
        <v>0</v>
      </c>
      <c r="U154" s="112">
        <f t="shared" si="150"/>
        <v>0</v>
      </c>
      <c r="V154" s="134">
        <f t="shared" si="150"/>
        <v>0</v>
      </c>
      <c r="W154" s="224">
        <f t="shared" si="150"/>
        <v>0</v>
      </c>
      <c r="X154" s="112">
        <f t="shared" si="150"/>
        <v>0</v>
      </c>
      <c r="Y154" s="134">
        <f t="shared" si="150"/>
        <v>0</v>
      </c>
      <c r="Z154" s="111">
        <f t="shared" si="150"/>
        <v>0</v>
      </c>
      <c r="AA154" s="112">
        <f t="shared" si="150"/>
        <v>0</v>
      </c>
      <c r="AB154" s="113">
        <f t="shared" si="150"/>
        <v>0</v>
      </c>
      <c r="AC154" s="392">
        <f t="shared" si="145"/>
        <v>0</v>
      </c>
      <c r="AD154" s="396">
        <f t="shared" si="146"/>
        <v>0</v>
      </c>
      <c r="AE154" s="392">
        <f t="shared" si="147"/>
        <v>0</v>
      </c>
      <c r="AF154" s="393" t="e">
        <f t="shared" si="148"/>
        <v>#DIV/0!</v>
      </c>
      <c r="AG154" s="394"/>
      <c r="AH154" s="119"/>
      <c r="AI154" s="119"/>
    </row>
    <row r="155" spans="1:35" ht="30" customHeight="1">
      <c r="A155" s="120" t="s">
        <v>114</v>
      </c>
      <c r="B155" s="121" t="s">
        <v>115</v>
      </c>
      <c r="C155" s="160" t="s">
        <v>321</v>
      </c>
      <c r="D155" s="123" t="s">
        <v>322</v>
      </c>
      <c r="E155" s="127"/>
      <c r="F155" s="128"/>
      <c r="G155" s="126">
        <f>E155*F155</f>
        <v>0</v>
      </c>
      <c r="H155" s="127"/>
      <c r="I155" s="128"/>
      <c r="J155" s="135">
        <f>H155*I155</f>
        <v>0</v>
      </c>
      <c r="K155" s="227"/>
      <c r="L155" s="128"/>
      <c r="M155" s="135">
        <f>K155*L155</f>
        <v>0</v>
      </c>
      <c r="N155" s="127"/>
      <c r="O155" s="128"/>
      <c r="P155" s="135">
        <f>N155*O155</f>
        <v>0</v>
      </c>
      <c r="Q155" s="227"/>
      <c r="R155" s="128"/>
      <c r="S155" s="135">
        <f>Q155*R155</f>
        <v>0</v>
      </c>
      <c r="T155" s="127"/>
      <c r="U155" s="128"/>
      <c r="V155" s="135">
        <f>T155*U155</f>
        <v>0</v>
      </c>
      <c r="W155" s="227"/>
      <c r="X155" s="128"/>
      <c r="Y155" s="135">
        <f>W155*X155</f>
        <v>0</v>
      </c>
      <c r="Z155" s="127"/>
      <c r="AA155" s="128"/>
      <c r="AB155" s="126">
        <f>Z155*AA155</f>
        <v>0</v>
      </c>
      <c r="AC155" s="129">
        <f t="shared" si="145"/>
        <v>0</v>
      </c>
      <c r="AD155" s="386">
        <f t="shared" si="146"/>
        <v>0</v>
      </c>
      <c r="AE155" s="129">
        <f t="shared" si="147"/>
        <v>0</v>
      </c>
      <c r="AF155" s="324" t="e">
        <f t="shared" si="148"/>
        <v>#DIV/0!</v>
      </c>
      <c r="AG155" s="325"/>
      <c r="AH155" s="106"/>
      <c r="AI155" s="106"/>
    </row>
    <row r="156" spans="1:35" ht="15" customHeight="1">
      <c r="A156" s="107" t="s">
        <v>111</v>
      </c>
      <c r="B156" s="108" t="s">
        <v>323</v>
      </c>
      <c r="C156" s="284" t="s">
        <v>312</v>
      </c>
      <c r="D156" s="110"/>
      <c r="E156" s="111">
        <f t="shared" ref="E156:F156" si="151">SUM(E163:E166)</f>
        <v>63</v>
      </c>
      <c r="F156" s="112">
        <f t="shared" si="151"/>
        <v>3100</v>
      </c>
      <c r="G156" s="113">
        <f>SUM(G157:G166)</f>
        <v>595279</v>
      </c>
      <c r="H156" s="111">
        <f t="shared" ref="H156:I156" si="152">SUM(H163:H166)</f>
        <v>29</v>
      </c>
      <c r="I156" s="112">
        <f t="shared" si="152"/>
        <v>3246.19</v>
      </c>
      <c r="J156" s="134">
        <f>SUM(J157:J166)</f>
        <v>559278.29</v>
      </c>
      <c r="K156" s="224">
        <f t="shared" ref="K156:L156" si="153">SUM(K163:K166)</f>
        <v>2</v>
      </c>
      <c r="L156" s="112">
        <f t="shared" si="153"/>
        <v>108644</v>
      </c>
      <c r="M156" s="134">
        <f>SUM(M157:M166)</f>
        <v>171044</v>
      </c>
      <c r="N156" s="111">
        <f t="shared" ref="N156:O156" si="154">SUM(N163:N166)</f>
        <v>2</v>
      </c>
      <c r="O156" s="112">
        <f t="shared" si="154"/>
        <v>108644</v>
      </c>
      <c r="P156" s="134">
        <f>SUM(P157:P166)</f>
        <v>171044</v>
      </c>
      <c r="Q156" s="224">
        <f t="shared" ref="Q156:AB156" si="155">SUM(Q163:Q166)</f>
        <v>0</v>
      </c>
      <c r="R156" s="112">
        <f t="shared" si="155"/>
        <v>0</v>
      </c>
      <c r="S156" s="134">
        <f t="shared" si="155"/>
        <v>0</v>
      </c>
      <c r="T156" s="111">
        <f t="shared" si="155"/>
        <v>0</v>
      </c>
      <c r="U156" s="112">
        <f t="shared" si="155"/>
        <v>0</v>
      </c>
      <c r="V156" s="134">
        <f t="shared" si="155"/>
        <v>0</v>
      </c>
      <c r="W156" s="224">
        <f t="shared" si="155"/>
        <v>0</v>
      </c>
      <c r="X156" s="112">
        <f t="shared" si="155"/>
        <v>0</v>
      </c>
      <c r="Y156" s="134">
        <f t="shared" si="155"/>
        <v>0</v>
      </c>
      <c r="Z156" s="111">
        <f t="shared" si="155"/>
        <v>0</v>
      </c>
      <c r="AA156" s="112">
        <f t="shared" si="155"/>
        <v>0</v>
      </c>
      <c r="AB156" s="113">
        <f t="shared" si="155"/>
        <v>0</v>
      </c>
      <c r="AC156" s="392">
        <f t="shared" si="145"/>
        <v>766323</v>
      </c>
      <c r="AD156" s="396">
        <f t="shared" si="146"/>
        <v>730322.29</v>
      </c>
      <c r="AE156" s="392">
        <f t="shared" si="147"/>
        <v>36000.709999999963</v>
      </c>
      <c r="AF156" s="393">
        <f t="shared" si="148"/>
        <v>4.6978506452240061E-2</v>
      </c>
      <c r="AG156" s="394"/>
      <c r="AH156" s="119"/>
      <c r="AI156" s="119"/>
    </row>
    <row r="157" spans="1:35" ht="30" customHeight="1">
      <c r="A157" s="245" t="s">
        <v>114</v>
      </c>
      <c r="B157" s="246" t="s">
        <v>115</v>
      </c>
      <c r="C157" s="247" t="s">
        <v>324</v>
      </c>
      <c r="D157" s="282" t="s">
        <v>251</v>
      </c>
      <c r="E157" s="253">
        <v>260</v>
      </c>
      <c r="F157" s="252">
        <v>260</v>
      </c>
      <c r="G157" s="152">
        <f>E157*F157</f>
        <v>67600</v>
      </c>
      <c r="H157" s="253">
        <v>260</v>
      </c>
      <c r="I157" s="252">
        <v>260</v>
      </c>
      <c r="J157" s="155">
        <f t="shared" ref="J157:J161" si="156">H157*I157</f>
        <v>67600</v>
      </c>
      <c r="K157" s="255"/>
      <c r="L157" s="250"/>
      <c r="M157" s="256"/>
      <c r="N157" s="249"/>
      <c r="O157" s="250"/>
      <c r="P157" s="135">
        <f t="shared" ref="P157:P166" si="157">N157*O157</f>
        <v>0</v>
      </c>
      <c r="Q157" s="255"/>
      <c r="R157" s="250"/>
      <c r="S157" s="256"/>
      <c r="T157" s="249"/>
      <c r="U157" s="250"/>
      <c r="V157" s="256"/>
      <c r="W157" s="255"/>
      <c r="X157" s="250"/>
      <c r="Y157" s="256"/>
      <c r="Z157" s="249"/>
      <c r="AA157" s="250"/>
      <c r="AB157" s="257"/>
      <c r="AC157" s="129">
        <f t="shared" si="145"/>
        <v>67600</v>
      </c>
      <c r="AD157" s="386">
        <f t="shared" si="146"/>
        <v>67600</v>
      </c>
      <c r="AE157" s="129">
        <f t="shared" si="147"/>
        <v>0</v>
      </c>
      <c r="AF157" s="324">
        <f t="shared" si="148"/>
        <v>0</v>
      </c>
      <c r="AG157" s="397"/>
      <c r="AH157" s="106"/>
      <c r="AI157" s="106"/>
    </row>
    <row r="158" spans="1:35" ht="30" customHeight="1">
      <c r="A158" s="245" t="s">
        <v>114</v>
      </c>
      <c r="B158" s="246" t="s">
        <v>121</v>
      </c>
      <c r="C158" s="247" t="s">
        <v>325</v>
      </c>
      <c r="D158" s="282" t="s">
        <v>251</v>
      </c>
      <c r="E158" s="249"/>
      <c r="F158" s="250"/>
      <c r="G158" s="257"/>
      <c r="H158" s="249"/>
      <c r="I158" s="250"/>
      <c r="J158" s="155">
        <f t="shared" si="156"/>
        <v>0</v>
      </c>
      <c r="K158" s="251">
        <v>260</v>
      </c>
      <c r="L158" s="252">
        <v>90</v>
      </c>
      <c r="M158" s="155">
        <f>K158*L158</f>
        <v>23400</v>
      </c>
      <c r="N158" s="253">
        <v>260</v>
      </c>
      <c r="O158" s="252">
        <v>90</v>
      </c>
      <c r="P158" s="135">
        <f t="shared" si="157"/>
        <v>23400</v>
      </c>
      <c r="Q158" s="255"/>
      <c r="R158" s="250"/>
      <c r="S158" s="256"/>
      <c r="T158" s="249"/>
      <c r="U158" s="250"/>
      <c r="V158" s="256"/>
      <c r="W158" s="255"/>
      <c r="X158" s="250"/>
      <c r="Y158" s="256"/>
      <c r="Z158" s="249"/>
      <c r="AA158" s="250"/>
      <c r="AB158" s="257"/>
      <c r="AC158" s="129">
        <f t="shared" si="145"/>
        <v>23400</v>
      </c>
      <c r="AD158" s="386">
        <f t="shared" si="146"/>
        <v>23400</v>
      </c>
      <c r="AE158" s="129">
        <f t="shared" si="147"/>
        <v>0</v>
      </c>
      <c r="AF158" s="324">
        <f t="shared" si="148"/>
        <v>0</v>
      </c>
      <c r="AG158" s="397"/>
      <c r="AH158" s="106"/>
      <c r="AI158" s="106"/>
    </row>
    <row r="159" spans="1:35" ht="30" customHeight="1">
      <c r="A159" s="245" t="s">
        <v>114</v>
      </c>
      <c r="B159" s="246" t="s">
        <v>123</v>
      </c>
      <c r="C159" s="247" t="s">
        <v>326</v>
      </c>
      <c r="D159" s="282" t="s">
        <v>251</v>
      </c>
      <c r="E159" s="253">
        <v>260</v>
      </c>
      <c r="F159" s="252">
        <v>11.65</v>
      </c>
      <c r="G159" s="152">
        <f>E159*F159</f>
        <v>3029</v>
      </c>
      <c r="H159" s="253">
        <v>260</v>
      </c>
      <c r="I159" s="252">
        <v>11.65</v>
      </c>
      <c r="J159" s="155">
        <f t="shared" si="156"/>
        <v>3029</v>
      </c>
      <c r="K159" s="255"/>
      <c r="L159" s="250"/>
      <c r="M159" s="256"/>
      <c r="N159" s="249"/>
      <c r="O159" s="250"/>
      <c r="P159" s="135">
        <f t="shared" si="157"/>
        <v>0</v>
      </c>
      <c r="Q159" s="255"/>
      <c r="R159" s="250"/>
      <c r="S159" s="256"/>
      <c r="T159" s="249"/>
      <c r="U159" s="250"/>
      <c r="V159" s="256"/>
      <c r="W159" s="255"/>
      <c r="X159" s="250"/>
      <c r="Y159" s="256"/>
      <c r="Z159" s="249"/>
      <c r="AA159" s="250"/>
      <c r="AB159" s="257"/>
      <c r="AC159" s="129">
        <f t="shared" si="145"/>
        <v>3029</v>
      </c>
      <c r="AD159" s="386">
        <f t="shared" si="146"/>
        <v>3029</v>
      </c>
      <c r="AE159" s="129">
        <f t="shared" si="147"/>
        <v>0</v>
      </c>
      <c r="AF159" s="324">
        <f t="shared" si="148"/>
        <v>0</v>
      </c>
      <c r="AG159" s="397"/>
      <c r="AH159" s="106"/>
      <c r="AI159" s="106"/>
    </row>
    <row r="160" spans="1:35" ht="30" customHeight="1">
      <c r="A160" s="245" t="s">
        <v>114</v>
      </c>
      <c r="B160" s="246" t="s">
        <v>125</v>
      </c>
      <c r="C160" s="247" t="s">
        <v>327</v>
      </c>
      <c r="D160" s="282" t="s">
        <v>251</v>
      </c>
      <c r="E160" s="249"/>
      <c r="F160" s="250"/>
      <c r="G160" s="257"/>
      <c r="H160" s="249"/>
      <c r="I160" s="250"/>
      <c r="J160" s="155">
        <f t="shared" si="156"/>
        <v>0</v>
      </c>
      <c r="K160" s="251">
        <v>260</v>
      </c>
      <c r="L160" s="252">
        <v>150</v>
      </c>
      <c r="M160" s="155">
        <f>K160*L160</f>
        <v>39000</v>
      </c>
      <c r="N160" s="253">
        <v>260</v>
      </c>
      <c r="O160" s="252">
        <v>150</v>
      </c>
      <c r="P160" s="135">
        <f t="shared" si="157"/>
        <v>39000</v>
      </c>
      <c r="Q160" s="255"/>
      <c r="R160" s="250"/>
      <c r="S160" s="256"/>
      <c r="T160" s="249"/>
      <c r="U160" s="250"/>
      <c r="V160" s="256"/>
      <c r="W160" s="255"/>
      <c r="X160" s="250"/>
      <c r="Y160" s="256"/>
      <c r="Z160" s="249"/>
      <c r="AA160" s="250"/>
      <c r="AB160" s="257"/>
      <c r="AC160" s="129">
        <f t="shared" si="145"/>
        <v>39000</v>
      </c>
      <c r="AD160" s="386">
        <f t="shared" si="146"/>
        <v>39000</v>
      </c>
      <c r="AE160" s="129">
        <f t="shared" si="147"/>
        <v>0</v>
      </c>
      <c r="AF160" s="324">
        <f t="shared" si="148"/>
        <v>0</v>
      </c>
      <c r="AG160" s="397"/>
      <c r="AH160" s="106"/>
      <c r="AI160" s="106"/>
    </row>
    <row r="161" spans="1:35" ht="30" customHeight="1">
      <c r="A161" s="245" t="s">
        <v>114</v>
      </c>
      <c r="B161" s="246" t="s">
        <v>184</v>
      </c>
      <c r="C161" s="247" t="s">
        <v>328</v>
      </c>
      <c r="D161" s="282" t="s">
        <v>251</v>
      </c>
      <c r="E161" s="253">
        <v>300</v>
      </c>
      <c r="F161" s="252">
        <v>2.5</v>
      </c>
      <c r="G161" s="152">
        <f t="shared" ref="G161:G166" si="158">E161*F161</f>
        <v>750</v>
      </c>
      <c r="H161" s="253">
        <v>300</v>
      </c>
      <c r="I161" s="252">
        <v>2.5</v>
      </c>
      <c r="J161" s="155">
        <f t="shared" si="156"/>
        <v>750</v>
      </c>
      <c r="K161" s="255"/>
      <c r="L161" s="250"/>
      <c r="M161" s="256"/>
      <c r="N161" s="249"/>
      <c r="O161" s="250"/>
      <c r="P161" s="135">
        <f t="shared" si="157"/>
        <v>0</v>
      </c>
      <c r="Q161" s="255"/>
      <c r="R161" s="250"/>
      <c r="S161" s="256"/>
      <c r="T161" s="249"/>
      <c r="U161" s="250"/>
      <c r="V161" s="256"/>
      <c r="W161" s="255"/>
      <c r="X161" s="250"/>
      <c r="Y161" s="256"/>
      <c r="Z161" s="249"/>
      <c r="AA161" s="250"/>
      <c r="AB161" s="257"/>
      <c r="AC161" s="129">
        <f t="shared" si="145"/>
        <v>750</v>
      </c>
      <c r="AD161" s="386">
        <f t="shared" si="146"/>
        <v>750</v>
      </c>
      <c r="AE161" s="129">
        <f t="shared" si="147"/>
        <v>0</v>
      </c>
      <c r="AF161" s="324">
        <f t="shared" si="148"/>
        <v>0</v>
      </c>
      <c r="AG161" s="397"/>
      <c r="AH161" s="106"/>
      <c r="AI161" s="106"/>
    </row>
    <row r="162" spans="1:35" ht="30" customHeight="1">
      <c r="A162" s="245" t="s">
        <v>114</v>
      </c>
      <c r="B162" s="246" t="s">
        <v>127</v>
      </c>
      <c r="C162" s="247" t="s">
        <v>329</v>
      </c>
      <c r="D162" s="282" t="s">
        <v>307</v>
      </c>
      <c r="E162" s="253">
        <v>12</v>
      </c>
      <c r="F162" s="252">
        <v>30000</v>
      </c>
      <c r="G162" s="152">
        <f t="shared" si="158"/>
        <v>360000</v>
      </c>
      <c r="H162" s="253">
        <v>13</v>
      </c>
      <c r="I162" s="252">
        <v>31438.46</v>
      </c>
      <c r="J162" s="333">
        <v>408700</v>
      </c>
      <c r="K162" s="255"/>
      <c r="L162" s="250"/>
      <c r="M162" s="256"/>
      <c r="N162" s="249"/>
      <c r="O162" s="250"/>
      <c r="P162" s="135">
        <f t="shared" si="157"/>
        <v>0</v>
      </c>
      <c r="Q162" s="255"/>
      <c r="R162" s="250"/>
      <c r="S162" s="256"/>
      <c r="T162" s="249"/>
      <c r="U162" s="250"/>
      <c r="V162" s="256"/>
      <c r="W162" s="255"/>
      <c r="X162" s="250"/>
      <c r="Y162" s="256"/>
      <c r="Z162" s="249"/>
      <c r="AA162" s="250"/>
      <c r="AB162" s="257"/>
      <c r="AC162" s="129">
        <f t="shared" si="145"/>
        <v>360000</v>
      </c>
      <c r="AD162" s="386">
        <f t="shared" si="146"/>
        <v>408700</v>
      </c>
      <c r="AE162" s="129">
        <f t="shared" si="147"/>
        <v>-48700</v>
      </c>
      <c r="AF162" s="324">
        <f t="shared" si="148"/>
        <v>-0.13527777777777777</v>
      </c>
      <c r="AG162" s="397"/>
      <c r="AH162" s="106"/>
      <c r="AI162" s="106"/>
    </row>
    <row r="163" spans="1:35" ht="45.75" customHeight="1">
      <c r="A163" s="120" t="s">
        <v>114</v>
      </c>
      <c r="B163" s="291" t="s">
        <v>129</v>
      </c>
      <c r="C163" s="122" t="s">
        <v>330</v>
      </c>
      <c r="D163" s="293" t="s">
        <v>307</v>
      </c>
      <c r="E163" s="124">
        <v>58</v>
      </c>
      <c r="F163" s="125">
        <v>2800</v>
      </c>
      <c r="G163" s="126">
        <f t="shared" si="158"/>
        <v>162400</v>
      </c>
      <c r="H163" s="124">
        <v>24</v>
      </c>
      <c r="I163" s="125">
        <v>3158.33</v>
      </c>
      <c r="J163" s="333">
        <v>78600</v>
      </c>
      <c r="K163" s="227"/>
      <c r="L163" s="128"/>
      <c r="M163" s="135">
        <f t="shared" ref="M163:M166" si="159">K163*L163</f>
        <v>0</v>
      </c>
      <c r="N163" s="127"/>
      <c r="O163" s="128"/>
      <c r="P163" s="135">
        <f t="shared" si="157"/>
        <v>0</v>
      </c>
      <c r="Q163" s="227"/>
      <c r="R163" s="128"/>
      <c r="S163" s="135">
        <f t="shared" ref="S163:S166" si="160">Q163*R163</f>
        <v>0</v>
      </c>
      <c r="T163" s="127"/>
      <c r="U163" s="128"/>
      <c r="V163" s="135">
        <f t="shared" ref="V163:V166" si="161">T163*U163</f>
        <v>0</v>
      </c>
      <c r="W163" s="227"/>
      <c r="X163" s="128"/>
      <c r="Y163" s="135">
        <f t="shared" ref="Y163:Y166" si="162">W163*X163</f>
        <v>0</v>
      </c>
      <c r="Z163" s="127"/>
      <c r="AA163" s="128"/>
      <c r="AB163" s="126">
        <f t="shared" ref="AB163:AB166" si="163">Z163*AA163</f>
        <v>0</v>
      </c>
      <c r="AC163" s="129">
        <f t="shared" si="145"/>
        <v>162400</v>
      </c>
      <c r="AD163" s="386">
        <f t="shared" si="146"/>
        <v>78600</v>
      </c>
      <c r="AE163" s="129">
        <f t="shared" si="147"/>
        <v>83800</v>
      </c>
      <c r="AF163" s="324">
        <f t="shared" si="148"/>
        <v>0.51600985221674878</v>
      </c>
      <c r="AG163" s="325"/>
      <c r="AH163" s="106"/>
      <c r="AI163" s="106"/>
    </row>
    <row r="164" spans="1:35" ht="30" customHeight="1">
      <c r="A164" s="120" t="s">
        <v>114</v>
      </c>
      <c r="B164" s="291" t="s">
        <v>131</v>
      </c>
      <c r="C164" s="122" t="s">
        <v>331</v>
      </c>
      <c r="D164" s="293" t="s">
        <v>307</v>
      </c>
      <c r="E164" s="127"/>
      <c r="F164" s="128"/>
      <c r="G164" s="126">
        <f t="shared" si="158"/>
        <v>0</v>
      </c>
      <c r="H164" s="127"/>
      <c r="I164" s="128"/>
      <c r="J164" s="155">
        <f t="shared" ref="J164:J165" si="164">H164*I164</f>
        <v>0</v>
      </c>
      <c r="K164" s="273">
        <v>1</v>
      </c>
      <c r="L164" s="125">
        <v>6500</v>
      </c>
      <c r="M164" s="135">
        <f t="shared" si="159"/>
        <v>6500</v>
      </c>
      <c r="N164" s="124">
        <v>1</v>
      </c>
      <c r="O164" s="125">
        <v>6500</v>
      </c>
      <c r="P164" s="135">
        <f t="shared" si="157"/>
        <v>6500</v>
      </c>
      <c r="Q164" s="227"/>
      <c r="R164" s="128"/>
      <c r="S164" s="135">
        <f t="shared" si="160"/>
        <v>0</v>
      </c>
      <c r="T164" s="127"/>
      <c r="U164" s="128"/>
      <c r="V164" s="135">
        <f t="shared" si="161"/>
        <v>0</v>
      </c>
      <c r="W164" s="227"/>
      <c r="X164" s="128"/>
      <c r="Y164" s="135">
        <f t="shared" si="162"/>
        <v>0</v>
      </c>
      <c r="Z164" s="127"/>
      <c r="AA164" s="128"/>
      <c r="AB164" s="126">
        <f t="shared" si="163"/>
        <v>0</v>
      </c>
      <c r="AC164" s="129">
        <f t="shared" si="145"/>
        <v>6500</v>
      </c>
      <c r="AD164" s="386">
        <f t="shared" si="146"/>
        <v>6500</v>
      </c>
      <c r="AE164" s="129">
        <f t="shared" si="147"/>
        <v>0</v>
      </c>
      <c r="AF164" s="324">
        <f t="shared" si="148"/>
        <v>0</v>
      </c>
      <c r="AG164" s="325"/>
      <c r="AH164" s="106"/>
      <c r="AI164" s="106"/>
    </row>
    <row r="165" spans="1:35" ht="30" customHeight="1">
      <c r="A165" s="120" t="s">
        <v>114</v>
      </c>
      <c r="B165" s="291" t="s">
        <v>190</v>
      </c>
      <c r="C165" s="122" t="s">
        <v>332</v>
      </c>
      <c r="D165" s="293" t="s">
        <v>307</v>
      </c>
      <c r="E165" s="127"/>
      <c r="F165" s="128"/>
      <c r="G165" s="126">
        <f t="shared" si="158"/>
        <v>0</v>
      </c>
      <c r="H165" s="127"/>
      <c r="I165" s="128"/>
      <c r="J165" s="155">
        <f t="shared" si="164"/>
        <v>0</v>
      </c>
      <c r="K165" s="273">
        <v>1</v>
      </c>
      <c r="L165" s="125">
        <v>102144</v>
      </c>
      <c r="M165" s="135">
        <f t="shared" si="159"/>
        <v>102144</v>
      </c>
      <c r="N165" s="124">
        <v>1</v>
      </c>
      <c r="O165" s="125">
        <v>102144</v>
      </c>
      <c r="P165" s="135">
        <f t="shared" si="157"/>
        <v>102144</v>
      </c>
      <c r="Q165" s="227"/>
      <c r="R165" s="128"/>
      <c r="S165" s="135">
        <f t="shared" si="160"/>
        <v>0</v>
      </c>
      <c r="T165" s="127"/>
      <c r="U165" s="128"/>
      <c r="V165" s="135">
        <f t="shared" si="161"/>
        <v>0</v>
      </c>
      <c r="W165" s="227"/>
      <c r="X165" s="128"/>
      <c r="Y165" s="135">
        <f t="shared" si="162"/>
        <v>0</v>
      </c>
      <c r="Z165" s="127"/>
      <c r="AA165" s="128"/>
      <c r="AB165" s="126">
        <f t="shared" si="163"/>
        <v>0</v>
      </c>
      <c r="AC165" s="129">
        <f t="shared" si="145"/>
        <v>102144</v>
      </c>
      <c r="AD165" s="386">
        <f t="shared" si="146"/>
        <v>102144</v>
      </c>
      <c r="AE165" s="129">
        <f t="shared" si="147"/>
        <v>0</v>
      </c>
      <c r="AF165" s="324">
        <f t="shared" si="148"/>
        <v>0</v>
      </c>
      <c r="AG165" s="325"/>
      <c r="AH165" s="106"/>
      <c r="AI165" s="106"/>
    </row>
    <row r="166" spans="1:35" ht="30" customHeight="1">
      <c r="A166" s="120" t="s">
        <v>114</v>
      </c>
      <c r="B166" s="291" t="s">
        <v>192</v>
      </c>
      <c r="C166" s="160" t="s">
        <v>333</v>
      </c>
      <c r="D166" s="123"/>
      <c r="E166" s="124">
        <v>5</v>
      </c>
      <c r="F166" s="125">
        <v>300</v>
      </c>
      <c r="G166" s="126">
        <f t="shared" si="158"/>
        <v>1500</v>
      </c>
      <c r="H166" s="124">
        <v>5</v>
      </c>
      <c r="I166" s="125">
        <v>87.86</v>
      </c>
      <c r="J166" s="333">
        <v>599.29</v>
      </c>
      <c r="K166" s="227"/>
      <c r="L166" s="128"/>
      <c r="M166" s="135">
        <f t="shared" si="159"/>
        <v>0</v>
      </c>
      <c r="N166" s="127"/>
      <c r="O166" s="128"/>
      <c r="P166" s="135">
        <f t="shared" si="157"/>
        <v>0</v>
      </c>
      <c r="Q166" s="227"/>
      <c r="R166" s="128"/>
      <c r="S166" s="135">
        <f t="shared" si="160"/>
        <v>0</v>
      </c>
      <c r="T166" s="127"/>
      <c r="U166" s="128"/>
      <c r="V166" s="135">
        <f t="shared" si="161"/>
        <v>0</v>
      </c>
      <c r="W166" s="227"/>
      <c r="X166" s="128"/>
      <c r="Y166" s="135">
        <f t="shared" si="162"/>
        <v>0</v>
      </c>
      <c r="Z166" s="127"/>
      <c r="AA166" s="128"/>
      <c r="AB166" s="126">
        <f t="shared" si="163"/>
        <v>0</v>
      </c>
      <c r="AC166" s="129">
        <f t="shared" si="145"/>
        <v>1500</v>
      </c>
      <c r="AD166" s="386">
        <f t="shared" si="146"/>
        <v>599.29</v>
      </c>
      <c r="AE166" s="129">
        <f t="shared" si="147"/>
        <v>900.71</v>
      </c>
      <c r="AF166" s="324">
        <f t="shared" si="148"/>
        <v>0.6004733333333333</v>
      </c>
      <c r="AG166" s="325"/>
      <c r="AH166" s="106"/>
      <c r="AI166" s="106"/>
    </row>
    <row r="167" spans="1:35" ht="15.75" customHeight="1">
      <c r="A167" s="491" t="s">
        <v>334</v>
      </c>
      <c r="B167" s="479"/>
      <c r="C167" s="482"/>
      <c r="D167" s="398"/>
      <c r="E167" s="359">
        <f t="shared" ref="E167:AB167" si="165">E156+E154+E152+E150</f>
        <v>63</v>
      </c>
      <c r="F167" s="359">
        <f t="shared" si="165"/>
        <v>3100</v>
      </c>
      <c r="G167" s="359">
        <f t="shared" si="165"/>
        <v>595279</v>
      </c>
      <c r="H167" s="359">
        <f t="shared" si="165"/>
        <v>29</v>
      </c>
      <c r="I167" s="359">
        <f t="shared" si="165"/>
        <v>3246.19</v>
      </c>
      <c r="J167" s="359">
        <f t="shared" si="165"/>
        <v>559278.29</v>
      </c>
      <c r="K167" s="399">
        <f t="shared" si="165"/>
        <v>2</v>
      </c>
      <c r="L167" s="359">
        <f t="shared" si="165"/>
        <v>108644</v>
      </c>
      <c r="M167" s="359">
        <f t="shared" si="165"/>
        <v>171044</v>
      </c>
      <c r="N167" s="359">
        <f t="shared" si="165"/>
        <v>2</v>
      </c>
      <c r="O167" s="359">
        <f t="shared" si="165"/>
        <v>108644</v>
      </c>
      <c r="P167" s="359">
        <f t="shared" si="165"/>
        <v>171044</v>
      </c>
      <c r="Q167" s="399">
        <f t="shared" si="165"/>
        <v>0</v>
      </c>
      <c r="R167" s="359">
        <f t="shared" si="165"/>
        <v>0</v>
      </c>
      <c r="S167" s="359">
        <f t="shared" si="165"/>
        <v>0</v>
      </c>
      <c r="T167" s="359">
        <f t="shared" si="165"/>
        <v>0</v>
      </c>
      <c r="U167" s="359">
        <f t="shared" si="165"/>
        <v>0</v>
      </c>
      <c r="V167" s="359">
        <f t="shared" si="165"/>
        <v>0</v>
      </c>
      <c r="W167" s="399">
        <f t="shared" si="165"/>
        <v>0</v>
      </c>
      <c r="X167" s="359">
        <f t="shared" si="165"/>
        <v>0</v>
      </c>
      <c r="Y167" s="359">
        <f t="shared" si="165"/>
        <v>0</v>
      </c>
      <c r="Z167" s="359">
        <f t="shared" si="165"/>
        <v>0</v>
      </c>
      <c r="AA167" s="359">
        <f t="shared" si="165"/>
        <v>0</v>
      </c>
      <c r="AB167" s="359">
        <f t="shared" si="165"/>
        <v>0</v>
      </c>
      <c r="AC167" s="341">
        <f t="shared" si="145"/>
        <v>766323</v>
      </c>
      <c r="AD167" s="380">
        <f t="shared" si="146"/>
        <v>730322.29</v>
      </c>
      <c r="AE167" s="387">
        <f t="shared" si="147"/>
        <v>36000.709999999963</v>
      </c>
      <c r="AF167" s="400">
        <f t="shared" si="148"/>
        <v>4.6978506452240061E-2</v>
      </c>
      <c r="AG167" s="401"/>
      <c r="AH167" s="106"/>
      <c r="AI167" s="106"/>
    </row>
    <row r="168" spans="1:35" ht="15.75" customHeight="1">
      <c r="A168" s="402" t="s">
        <v>335</v>
      </c>
      <c r="B168" s="403"/>
      <c r="C168" s="404"/>
      <c r="D168" s="405"/>
      <c r="E168" s="406"/>
      <c r="F168" s="406"/>
      <c r="G168" s="407">
        <f>G25+G29+G37+G44+G88+G92+G105+G126+G134+G137+G140+G143+G148+G167</f>
        <v>1098599</v>
      </c>
      <c r="H168" s="408"/>
      <c r="I168" s="408"/>
      <c r="J168" s="407">
        <f>J25+J29+J37+J44+J88+J92+J105+J126+J134+J137+J140+J143+J148+J167</f>
        <v>1054730.1600000001</v>
      </c>
      <c r="K168" s="406"/>
      <c r="L168" s="406"/>
      <c r="M168" s="407">
        <f>M25+M29+M37+M44+M88+M92+M105+M126+M134+M137+M140+M143+M148+M167</f>
        <v>882948</v>
      </c>
      <c r="N168" s="406"/>
      <c r="O168" s="406"/>
      <c r="P168" s="407">
        <f>P25+P29+P37+P44+P88+P92+P105+P126+P134+P137+P140+P143+P148+P167</f>
        <v>875511.47</v>
      </c>
      <c r="Q168" s="406"/>
      <c r="R168" s="406"/>
      <c r="S168" s="407">
        <f>S25+S29+S37+S44+S88+S92+S105+S126+S134+S137+S140+S143+S148+S167</f>
        <v>0</v>
      </c>
      <c r="T168" s="406"/>
      <c r="U168" s="406"/>
      <c r="V168" s="407">
        <f>V25+V29+V37+V44+V88+V92+V105+V126+V134+V137+V140+V143+V148+V167</f>
        <v>0</v>
      </c>
      <c r="W168" s="406"/>
      <c r="X168" s="406"/>
      <c r="Y168" s="407">
        <f>Y25+Y29+Y37+Y44+Y88+Y92+Y105+Y126+Y134+Y137+Y140+Y143+Y148+Y167</f>
        <v>0</v>
      </c>
      <c r="Z168" s="406"/>
      <c r="AA168" s="406"/>
      <c r="AB168" s="407">
        <f t="shared" ref="AB168:AD168" si="166">AB25+AB29+AB37+AB44+AB88+AB92+AB105+AB126+AB134+AB137+AB140+AB143+AB148+AB167</f>
        <v>0</v>
      </c>
      <c r="AC168" s="407">
        <f t="shared" si="166"/>
        <v>1981547</v>
      </c>
      <c r="AD168" s="407">
        <f t="shared" si="166"/>
        <v>1930241.63</v>
      </c>
      <c r="AE168" s="407">
        <f t="shared" si="147"/>
        <v>51305.370000000112</v>
      </c>
      <c r="AF168" s="409">
        <f t="shared" si="148"/>
        <v>2.5891573603856032E-2</v>
      </c>
      <c r="AG168" s="410"/>
      <c r="AH168" s="411"/>
      <c r="AI168" s="411"/>
    </row>
    <row r="169" spans="1:35" ht="15.75" customHeight="1">
      <c r="A169" s="492"/>
      <c r="B169" s="468"/>
      <c r="C169" s="468"/>
      <c r="D169" s="412"/>
      <c r="E169" s="413"/>
      <c r="F169" s="413"/>
      <c r="G169" s="413"/>
      <c r="H169" s="413"/>
      <c r="I169" s="413"/>
      <c r="J169" s="413"/>
      <c r="K169" s="413"/>
      <c r="L169" s="413"/>
      <c r="M169" s="413"/>
      <c r="N169" s="413"/>
      <c r="O169" s="413"/>
      <c r="P169" s="413"/>
      <c r="Q169" s="413"/>
      <c r="R169" s="413"/>
      <c r="S169" s="413"/>
      <c r="T169" s="413"/>
      <c r="U169" s="413"/>
      <c r="V169" s="413"/>
      <c r="W169" s="413"/>
      <c r="X169" s="413"/>
      <c r="Y169" s="413"/>
      <c r="Z169" s="413"/>
      <c r="AA169" s="413"/>
      <c r="AB169" s="413"/>
      <c r="AC169" s="414"/>
      <c r="AD169" s="414"/>
      <c r="AE169" s="414"/>
      <c r="AF169" s="415"/>
      <c r="AG169" s="416"/>
      <c r="AH169" s="3"/>
      <c r="AI169" s="3"/>
    </row>
    <row r="170" spans="1:35" ht="15.75" customHeight="1">
      <c r="A170" s="493" t="s">
        <v>336</v>
      </c>
      <c r="B170" s="479"/>
      <c r="C170" s="480"/>
      <c r="D170" s="417"/>
      <c r="E170" s="418"/>
      <c r="F170" s="418"/>
      <c r="G170" s="418">
        <f>Фінансування!C20-Витрати!G168</f>
        <v>0</v>
      </c>
      <c r="H170" s="418"/>
      <c r="I170" s="418"/>
      <c r="J170" s="418">
        <f>Фінансування!C21-Витрати!J168</f>
        <v>0</v>
      </c>
      <c r="K170" s="418"/>
      <c r="L170" s="418"/>
      <c r="M170" s="418"/>
      <c r="N170" s="418"/>
      <c r="O170" s="418"/>
      <c r="P170" s="418"/>
      <c r="Q170" s="418"/>
      <c r="R170" s="418"/>
      <c r="S170" s="418"/>
      <c r="T170" s="418"/>
      <c r="U170" s="418"/>
      <c r="V170" s="418"/>
      <c r="W170" s="418"/>
      <c r="X170" s="418"/>
      <c r="Y170" s="418"/>
      <c r="Z170" s="418"/>
      <c r="AA170" s="418"/>
      <c r="AB170" s="418"/>
      <c r="AC170" s="418">
        <f>Фінансування!N20-Витрати!AC168</f>
        <v>0</v>
      </c>
      <c r="AD170" s="418">
        <f>Фінансування!N21-Витрати!AD168</f>
        <v>0</v>
      </c>
      <c r="AE170" s="419"/>
      <c r="AF170" s="420"/>
      <c r="AG170" s="421"/>
      <c r="AH170" s="3"/>
      <c r="AI170" s="3"/>
    </row>
    <row r="171" spans="1:35" ht="15.75" customHeight="1">
      <c r="A171" s="14"/>
      <c r="B171" s="422"/>
      <c r="C171" s="423"/>
      <c r="D171" s="14"/>
      <c r="E171" s="14"/>
      <c r="F171" s="14"/>
      <c r="G171" s="14"/>
      <c r="H171" s="14"/>
      <c r="I171" s="14"/>
      <c r="J171" s="14"/>
      <c r="K171" s="424"/>
      <c r="L171" s="424"/>
      <c r="M171" s="424"/>
      <c r="N171" s="424"/>
      <c r="O171" s="424"/>
      <c r="P171" s="424"/>
      <c r="Q171" s="424"/>
      <c r="R171" s="424"/>
      <c r="S171" s="424"/>
      <c r="T171" s="424"/>
      <c r="U171" s="424"/>
      <c r="V171" s="424"/>
      <c r="W171" s="424"/>
      <c r="X171" s="424"/>
      <c r="Y171" s="424"/>
      <c r="Z171" s="424"/>
      <c r="AA171" s="424"/>
      <c r="AB171" s="424"/>
      <c r="AC171" s="425"/>
      <c r="AD171" s="425"/>
      <c r="AE171" s="425"/>
      <c r="AF171" s="425"/>
      <c r="AG171" s="426"/>
    </row>
    <row r="172" spans="1:35" ht="15.75" customHeight="1">
      <c r="A172" s="14"/>
      <c r="B172" s="422"/>
      <c r="C172" s="423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2"/>
      <c r="AD172" s="12"/>
      <c r="AE172" s="12"/>
      <c r="AF172" s="12"/>
      <c r="AG172" s="55"/>
    </row>
    <row r="173" spans="1:35" ht="15.75" customHeight="1">
      <c r="A173" s="14"/>
      <c r="B173" s="422"/>
      <c r="C173" s="42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2"/>
      <c r="AD173" s="12"/>
      <c r="AE173" s="12"/>
      <c r="AF173" s="12"/>
      <c r="AG173" s="55"/>
    </row>
    <row r="174" spans="1:35" ht="15.75" customHeight="1">
      <c r="A174" s="14"/>
      <c r="B174" s="422"/>
      <c r="C174" s="423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2"/>
      <c r="AD174" s="12"/>
      <c r="AE174" s="12"/>
      <c r="AF174" s="12"/>
      <c r="AG174" s="55"/>
    </row>
    <row r="175" spans="1:35" ht="15.75" customHeight="1">
      <c r="A175" s="14"/>
      <c r="B175" s="422"/>
      <c r="C175" s="53" t="s">
        <v>337</v>
      </c>
      <c r="D175" s="427"/>
      <c r="E175" s="427"/>
      <c r="G175" s="427"/>
      <c r="H175" s="427"/>
      <c r="I175" s="4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2"/>
      <c r="AD175" s="12"/>
      <c r="AE175" s="12"/>
      <c r="AF175" s="12"/>
      <c r="AG175" s="55"/>
    </row>
    <row r="176" spans="1:35" ht="15.75" customHeight="1">
      <c r="A176" s="14"/>
      <c r="B176" s="422"/>
      <c r="D176" s="53" t="s">
        <v>47</v>
      </c>
      <c r="G176" s="53" t="s">
        <v>48</v>
      </c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2"/>
      <c r="AD176" s="12"/>
      <c r="AE176" s="12"/>
      <c r="AF176" s="12"/>
      <c r="AG176" s="55"/>
    </row>
    <row r="177" spans="1:33" ht="15.75" customHeight="1">
      <c r="A177" s="14"/>
      <c r="B177" s="422"/>
      <c r="C177" s="423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2"/>
      <c r="AD177" s="12"/>
      <c r="AE177" s="12"/>
      <c r="AF177" s="12"/>
      <c r="AG177" s="55"/>
    </row>
    <row r="178" spans="1:33" ht="15.75" customHeight="1">
      <c r="A178" s="14"/>
      <c r="B178" s="422"/>
      <c r="C178" s="423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2"/>
      <c r="AD178" s="12"/>
      <c r="AE178" s="12"/>
      <c r="AF178" s="12"/>
      <c r="AG178" s="55"/>
    </row>
    <row r="179" spans="1:33" ht="15.75" customHeight="1">
      <c r="A179" s="53"/>
      <c r="B179" s="428"/>
      <c r="C179" s="429"/>
      <c r="AG179" s="429"/>
    </row>
    <row r="180" spans="1:33" ht="15.75" customHeight="1">
      <c r="A180" s="53"/>
      <c r="B180" s="428"/>
      <c r="C180" s="429"/>
      <c r="AG180" s="429"/>
    </row>
    <row r="181" spans="1:33" ht="15.75" customHeight="1">
      <c r="A181" s="53"/>
      <c r="B181" s="428"/>
      <c r="C181" s="429"/>
      <c r="AG181" s="429"/>
    </row>
    <row r="182" spans="1:33" ht="15.75" customHeight="1">
      <c r="A182" s="53"/>
      <c r="B182" s="428"/>
      <c r="C182" s="429"/>
      <c r="AG182" s="429"/>
    </row>
    <row r="183" spans="1:33" ht="15.75" customHeight="1">
      <c r="A183" s="53"/>
      <c r="B183" s="428"/>
      <c r="C183" s="429"/>
      <c r="AG183" s="429"/>
    </row>
    <row r="184" spans="1:33" ht="15.75" customHeight="1">
      <c r="A184" s="53"/>
      <c r="B184" s="428"/>
      <c r="C184" s="429"/>
      <c r="AG184" s="429"/>
    </row>
    <row r="185" spans="1:33" ht="15.75" customHeight="1">
      <c r="A185" s="53"/>
      <c r="B185" s="428"/>
      <c r="C185" s="429"/>
      <c r="AG185" s="429"/>
    </row>
    <row r="186" spans="1:33" ht="15.75" customHeight="1">
      <c r="A186" s="53"/>
      <c r="B186" s="428"/>
      <c r="C186" s="429"/>
      <c r="AG186" s="429"/>
    </row>
    <row r="187" spans="1:33" ht="15.75" customHeight="1">
      <c r="A187" s="53"/>
      <c r="B187" s="428"/>
      <c r="C187" s="429"/>
      <c r="AG187" s="429"/>
    </row>
    <row r="188" spans="1:33" ht="15.75" customHeight="1">
      <c r="A188" s="53"/>
      <c r="B188" s="428"/>
      <c r="C188" s="429"/>
      <c r="AG188" s="429"/>
    </row>
    <row r="189" spans="1:33" ht="15.75" customHeight="1">
      <c r="A189" s="53"/>
      <c r="B189" s="428"/>
      <c r="C189" s="429"/>
      <c r="AG189" s="429"/>
    </row>
    <row r="190" spans="1:33" ht="15.75" customHeight="1">
      <c r="A190" s="53"/>
      <c r="B190" s="428"/>
      <c r="C190" s="429"/>
      <c r="AG190" s="429"/>
    </row>
    <row r="191" spans="1:33" ht="15.75" customHeight="1">
      <c r="A191" s="53"/>
      <c r="B191" s="428"/>
      <c r="C191" s="429"/>
      <c r="AG191" s="429"/>
    </row>
    <row r="192" spans="1:33" ht="15.75" customHeight="1">
      <c r="A192" s="53"/>
      <c r="B192" s="428"/>
      <c r="C192" s="429"/>
      <c r="AG192" s="429"/>
    </row>
    <row r="193" spans="1:33" ht="15.75" customHeight="1">
      <c r="A193" s="53"/>
      <c r="B193" s="428"/>
      <c r="C193" s="429"/>
      <c r="AG193" s="429"/>
    </row>
    <row r="194" spans="1:33" ht="15.75" customHeight="1">
      <c r="A194" s="53"/>
      <c r="B194" s="428"/>
      <c r="C194" s="429"/>
      <c r="AG194" s="429"/>
    </row>
    <row r="195" spans="1:33" ht="15.75" customHeight="1">
      <c r="A195" s="53"/>
      <c r="B195" s="428"/>
      <c r="C195" s="429"/>
      <c r="AG195" s="429"/>
    </row>
    <row r="196" spans="1:33" ht="15.75" customHeight="1">
      <c r="A196" s="53"/>
      <c r="B196" s="428"/>
      <c r="C196" s="429"/>
      <c r="AG196" s="429"/>
    </row>
    <row r="197" spans="1:33" ht="15.75" customHeight="1">
      <c r="A197" s="53"/>
      <c r="B197" s="428"/>
      <c r="C197" s="429"/>
      <c r="AG197" s="429"/>
    </row>
    <row r="198" spans="1:33" ht="15.75" customHeight="1">
      <c r="A198" s="53"/>
      <c r="B198" s="428"/>
      <c r="C198" s="429"/>
      <c r="AG198" s="429"/>
    </row>
    <row r="199" spans="1:33" ht="15.75" customHeight="1">
      <c r="A199" s="53"/>
      <c r="B199" s="428"/>
      <c r="C199" s="429"/>
      <c r="AG199" s="429"/>
    </row>
    <row r="200" spans="1:33" ht="15.75" customHeight="1">
      <c r="A200" s="53"/>
      <c r="B200" s="428"/>
      <c r="C200" s="429"/>
      <c r="AG200" s="429"/>
    </row>
    <row r="201" spans="1:33" ht="15.75" customHeight="1">
      <c r="A201" s="53"/>
      <c r="B201" s="428"/>
      <c r="C201" s="429"/>
      <c r="AG201" s="429"/>
    </row>
    <row r="202" spans="1:33" ht="15.75" customHeight="1">
      <c r="A202" s="53"/>
      <c r="B202" s="428"/>
      <c r="C202" s="429"/>
      <c r="AG202" s="429"/>
    </row>
    <row r="203" spans="1:33" ht="15.75" customHeight="1">
      <c r="A203" s="53"/>
      <c r="B203" s="428"/>
      <c r="C203" s="429"/>
      <c r="AG203" s="429"/>
    </row>
    <row r="204" spans="1:33" ht="15.75" customHeight="1">
      <c r="A204" s="53"/>
      <c r="B204" s="428"/>
      <c r="C204" s="429"/>
      <c r="AG204" s="429"/>
    </row>
    <row r="205" spans="1:33" ht="15.75" customHeight="1">
      <c r="A205" s="53"/>
      <c r="B205" s="428"/>
      <c r="C205" s="429"/>
      <c r="AG205" s="429"/>
    </row>
    <row r="206" spans="1:33" ht="15.75" customHeight="1">
      <c r="A206" s="53"/>
      <c r="B206" s="428"/>
      <c r="C206" s="429"/>
      <c r="AG206" s="429"/>
    </row>
    <row r="207" spans="1:33" ht="15.75" customHeight="1">
      <c r="A207" s="53"/>
      <c r="B207" s="428"/>
      <c r="C207" s="429"/>
      <c r="AG207" s="429"/>
    </row>
    <row r="208" spans="1:33" ht="15.75" customHeight="1">
      <c r="A208" s="53"/>
      <c r="B208" s="428"/>
      <c r="C208" s="429"/>
      <c r="AG208" s="429"/>
    </row>
    <row r="209" spans="1:33" ht="15.75" customHeight="1">
      <c r="A209" s="53"/>
      <c r="B209" s="428"/>
      <c r="C209" s="429"/>
      <c r="AG209" s="429"/>
    </row>
    <row r="210" spans="1:33" ht="15.75" customHeight="1">
      <c r="A210" s="53"/>
      <c r="B210" s="428"/>
      <c r="C210" s="429"/>
      <c r="AG210" s="429"/>
    </row>
    <row r="211" spans="1:33" ht="15.75" customHeight="1">
      <c r="A211" s="53"/>
      <c r="B211" s="428"/>
      <c r="C211" s="429"/>
      <c r="AG211" s="429"/>
    </row>
    <row r="212" spans="1:33" ht="15.75" customHeight="1">
      <c r="A212" s="53"/>
      <c r="B212" s="428"/>
      <c r="C212" s="429"/>
      <c r="AG212" s="429"/>
    </row>
    <row r="213" spans="1:33" ht="15.75" customHeight="1">
      <c r="A213" s="53"/>
      <c r="B213" s="428"/>
      <c r="C213" s="429"/>
      <c r="AG213" s="429"/>
    </row>
    <row r="214" spans="1:33" ht="15.75" customHeight="1">
      <c r="A214" s="53"/>
      <c r="B214" s="428"/>
      <c r="C214" s="429"/>
      <c r="AG214" s="429"/>
    </row>
    <row r="215" spans="1:33" ht="15.75" customHeight="1">
      <c r="A215" s="53"/>
      <c r="B215" s="428"/>
      <c r="C215" s="429"/>
      <c r="AG215" s="429"/>
    </row>
    <row r="216" spans="1:33" ht="15.75" customHeight="1">
      <c r="A216" s="53"/>
      <c r="B216" s="428"/>
      <c r="C216" s="429"/>
      <c r="AG216" s="429"/>
    </row>
    <row r="217" spans="1:33" ht="15.75" customHeight="1">
      <c r="A217" s="53"/>
      <c r="B217" s="428"/>
      <c r="C217" s="429"/>
      <c r="AG217" s="429"/>
    </row>
    <row r="218" spans="1:33" ht="15.75" customHeight="1">
      <c r="A218" s="53"/>
      <c r="B218" s="428"/>
      <c r="C218" s="429"/>
      <c r="AG218" s="429"/>
    </row>
    <row r="219" spans="1:33" ht="15.75" customHeight="1">
      <c r="A219" s="53"/>
      <c r="B219" s="428"/>
      <c r="C219" s="429"/>
      <c r="AG219" s="429"/>
    </row>
    <row r="220" spans="1:33" ht="15.75" customHeight="1">
      <c r="A220" s="53"/>
      <c r="B220" s="428"/>
      <c r="C220" s="429"/>
      <c r="AG220" s="429"/>
    </row>
    <row r="221" spans="1:33" ht="15.75" customHeight="1">
      <c r="A221" s="53"/>
      <c r="B221" s="428"/>
      <c r="C221" s="429"/>
      <c r="AG221" s="429"/>
    </row>
    <row r="222" spans="1:33" ht="15.75" customHeight="1">
      <c r="A222" s="53"/>
      <c r="B222" s="428"/>
      <c r="C222" s="429"/>
      <c r="AG222" s="429"/>
    </row>
    <row r="223" spans="1:33" ht="15.75" customHeight="1">
      <c r="A223" s="53"/>
      <c r="B223" s="428"/>
      <c r="C223" s="429"/>
      <c r="AG223" s="429"/>
    </row>
    <row r="224" spans="1:33" ht="15.75" customHeight="1">
      <c r="A224" s="53"/>
      <c r="B224" s="428"/>
      <c r="C224" s="429"/>
      <c r="AG224" s="429"/>
    </row>
    <row r="225" spans="1:33" ht="15.75" customHeight="1">
      <c r="A225" s="53"/>
      <c r="B225" s="428"/>
      <c r="C225" s="429"/>
      <c r="AG225" s="429"/>
    </row>
    <row r="226" spans="1:33" ht="15.75" customHeight="1">
      <c r="A226" s="53"/>
      <c r="B226" s="428"/>
      <c r="C226" s="429"/>
      <c r="AG226" s="429"/>
    </row>
    <row r="227" spans="1:33" ht="15.75" customHeight="1">
      <c r="A227" s="53"/>
      <c r="B227" s="428"/>
      <c r="C227" s="429"/>
      <c r="AG227" s="429"/>
    </row>
    <row r="228" spans="1:33" ht="15.75" customHeight="1">
      <c r="A228" s="53"/>
      <c r="B228" s="428"/>
      <c r="C228" s="429"/>
      <c r="AG228" s="429"/>
    </row>
    <row r="229" spans="1:33" ht="15.75" customHeight="1">
      <c r="A229" s="53"/>
      <c r="B229" s="428"/>
      <c r="C229" s="429"/>
      <c r="AG229" s="429"/>
    </row>
    <row r="230" spans="1:33" ht="15.75" customHeight="1">
      <c r="A230" s="53"/>
      <c r="B230" s="428"/>
      <c r="C230" s="429"/>
      <c r="AG230" s="429"/>
    </row>
    <row r="231" spans="1:33" ht="15.75" customHeight="1">
      <c r="A231" s="53"/>
      <c r="B231" s="428"/>
      <c r="C231" s="429"/>
      <c r="AG231" s="429"/>
    </row>
    <row r="232" spans="1:33" ht="15.75" customHeight="1">
      <c r="A232" s="53"/>
      <c r="B232" s="428"/>
      <c r="C232" s="429"/>
      <c r="AG232" s="429"/>
    </row>
    <row r="233" spans="1:33" ht="15.75" customHeight="1">
      <c r="A233" s="53"/>
      <c r="B233" s="428"/>
      <c r="C233" s="429"/>
      <c r="AG233" s="429"/>
    </row>
    <row r="234" spans="1:33" ht="15.75" customHeight="1">
      <c r="A234" s="53"/>
      <c r="B234" s="428"/>
      <c r="C234" s="429"/>
      <c r="AG234" s="429"/>
    </row>
    <row r="235" spans="1:33" ht="15.75" customHeight="1">
      <c r="A235" s="53"/>
      <c r="B235" s="428"/>
      <c r="C235" s="429"/>
      <c r="AG235" s="429"/>
    </row>
    <row r="236" spans="1:33" ht="15.75" customHeight="1">
      <c r="A236" s="53"/>
      <c r="B236" s="428"/>
      <c r="C236" s="429"/>
      <c r="AG236" s="429"/>
    </row>
    <row r="237" spans="1:33" ht="15.75" customHeight="1">
      <c r="A237" s="53"/>
      <c r="B237" s="428"/>
      <c r="C237" s="429"/>
      <c r="AG237" s="429"/>
    </row>
    <row r="238" spans="1:33" ht="15.75" customHeight="1">
      <c r="A238" s="53"/>
      <c r="B238" s="428"/>
      <c r="C238" s="429"/>
      <c r="AG238" s="429"/>
    </row>
    <row r="239" spans="1:33" ht="15.75" customHeight="1">
      <c r="A239" s="53"/>
      <c r="B239" s="428"/>
      <c r="C239" s="429"/>
      <c r="AG239" s="429"/>
    </row>
    <row r="240" spans="1:33" ht="15.75" customHeight="1">
      <c r="A240" s="53"/>
      <c r="B240" s="428"/>
      <c r="C240" s="429"/>
      <c r="AG240" s="429"/>
    </row>
    <row r="241" spans="1:33" ht="15.75" customHeight="1">
      <c r="A241" s="53"/>
      <c r="B241" s="428"/>
      <c r="C241" s="429"/>
      <c r="AG241" s="429"/>
    </row>
    <row r="242" spans="1:33" ht="15.75" customHeight="1">
      <c r="A242" s="53"/>
      <c r="B242" s="428"/>
      <c r="C242" s="429"/>
      <c r="AG242" s="429"/>
    </row>
    <row r="243" spans="1:33" ht="15.75" customHeight="1">
      <c r="A243" s="53"/>
      <c r="B243" s="428"/>
      <c r="C243" s="429"/>
      <c r="AG243" s="429"/>
    </row>
    <row r="244" spans="1:33" ht="15.75" customHeight="1">
      <c r="A244" s="53"/>
      <c r="B244" s="428"/>
      <c r="C244" s="429"/>
      <c r="AG244" s="429"/>
    </row>
    <row r="245" spans="1:33" ht="15.75" customHeight="1">
      <c r="A245" s="53"/>
      <c r="B245" s="428"/>
      <c r="C245" s="429"/>
      <c r="AG245" s="429"/>
    </row>
    <row r="246" spans="1:33" ht="15.75" customHeight="1">
      <c r="A246" s="53"/>
      <c r="B246" s="428"/>
      <c r="C246" s="429"/>
      <c r="AG246" s="429"/>
    </row>
    <row r="247" spans="1:33" ht="15.75" customHeight="1">
      <c r="A247" s="53"/>
      <c r="B247" s="428"/>
      <c r="C247" s="429"/>
      <c r="AG247" s="429"/>
    </row>
    <row r="248" spans="1:33" ht="15.75" customHeight="1">
      <c r="A248" s="53"/>
      <c r="B248" s="428"/>
      <c r="C248" s="429"/>
      <c r="AG248" s="429"/>
    </row>
    <row r="249" spans="1:33" ht="15.75" customHeight="1">
      <c r="A249" s="53"/>
      <c r="B249" s="428"/>
      <c r="C249" s="429"/>
      <c r="AG249" s="429"/>
    </row>
    <row r="250" spans="1:33" ht="15.75" customHeight="1">
      <c r="A250" s="53"/>
      <c r="B250" s="428"/>
      <c r="C250" s="429"/>
      <c r="AG250" s="429"/>
    </row>
    <row r="251" spans="1:33" ht="15.75" customHeight="1">
      <c r="A251" s="53"/>
      <c r="B251" s="428"/>
      <c r="C251" s="429"/>
      <c r="AG251" s="429"/>
    </row>
    <row r="252" spans="1:33" ht="15.75" customHeight="1">
      <c r="A252" s="53"/>
      <c r="B252" s="428"/>
      <c r="C252" s="429"/>
      <c r="AG252" s="429"/>
    </row>
    <row r="253" spans="1:33" ht="15.75" customHeight="1">
      <c r="A253" s="53"/>
      <c r="B253" s="428"/>
      <c r="C253" s="429"/>
      <c r="AG253" s="429"/>
    </row>
    <row r="254" spans="1:33" ht="15.75" customHeight="1">
      <c r="A254" s="53"/>
      <c r="B254" s="428"/>
      <c r="C254" s="429"/>
      <c r="AG254" s="429"/>
    </row>
    <row r="255" spans="1:33" ht="15.75" customHeight="1">
      <c r="A255" s="53"/>
      <c r="B255" s="428"/>
      <c r="C255" s="429"/>
      <c r="AG255" s="429"/>
    </row>
    <row r="256" spans="1:33" ht="15.75" customHeight="1">
      <c r="A256" s="53"/>
      <c r="B256" s="428"/>
      <c r="C256" s="429"/>
      <c r="AG256" s="429"/>
    </row>
    <row r="257" spans="1:33" ht="15.75" customHeight="1">
      <c r="A257" s="53"/>
      <c r="B257" s="428"/>
      <c r="C257" s="429"/>
      <c r="AG257" s="429"/>
    </row>
    <row r="258" spans="1:33" ht="15.75" customHeight="1">
      <c r="A258" s="53"/>
      <c r="B258" s="428"/>
      <c r="C258" s="429"/>
      <c r="AG258" s="429"/>
    </row>
    <row r="259" spans="1:33" ht="15.75" customHeight="1">
      <c r="A259" s="53"/>
      <c r="B259" s="428"/>
      <c r="C259" s="429"/>
      <c r="AG259" s="429"/>
    </row>
    <row r="260" spans="1:33" ht="15.75" customHeight="1">
      <c r="A260" s="53"/>
      <c r="B260" s="428"/>
      <c r="C260" s="429"/>
      <c r="AG260" s="429"/>
    </row>
    <row r="261" spans="1:33" ht="15.75" customHeight="1">
      <c r="A261" s="53"/>
      <c r="B261" s="428"/>
      <c r="C261" s="429"/>
      <c r="AG261" s="429"/>
    </row>
    <row r="262" spans="1:33" ht="15.75" customHeight="1">
      <c r="A262" s="53"/>
      <c r="B262" s="428"/>
      <c r="C262" s="429"/>
      <c r="AG262" s="429"/>
    </row>
    <row r="263" spans="1:33" ht="15.75" customHeight="1">
      <c r="A263" s="53"/>
      <c r="B263" s="428"/>
      <c r="C263" s="429"/>
      <c r="AG263" s="429"/>
    </row>
    <row r="264" spans="1:33" ht="15.75" customHeight="1">
      <c r="A264" s="53"/>
      <c r="B264" s="428"/>
      <c r="C264" s="429"/>
      <c r="AG264" s="429"/>
    </row>
    <row r="265" spans="1:33" ht="15.75" customHeight="1">
      <c r="A265" s="53"/>
      <c r="B265" s="428"/>
      <c r="C265" s="429"/>
      <c r="AG265" s="429"/>
    </row>
    <row r="266" spans="1:33" ht="15.75" customHeight="1">
      <c r="A266" s="53"/>
      <c r="B266" s="428"/>
      <c r="C266" s="429"/>
      <c r="AG266" s="429"/>
    </row>
    <row r="267" spans="1:33" ht="15.75" customHeight="1">
      <c r="A267" s="53"/>
      <c r="B267" s="428"/>
      <c r="C267" s="429"/>
      <c r="AG267" s="429"/>
    </row>
    <row r="268" spans="1:33" ht="15.75" customHeight="1">
      <c r="A268" s="53"/>
      <c r="B268" s="428"/>
      <c r="C268" s="429"/>
      <c r="AG268" s="429"/>
    </row>
    <row r="269" spans="1:33" ht="15.75" customHeight="1">
      <c r="A269" s="53"/>
      <c r="B269" s="428"/>
      <c r="C269" s="429"/>
      <c r="AG269" s="429"/>
    </row>
    <row r="270" spans="1:33" ht="15.75" customHeight="1">
      <c r="A270" s="53"/>
      <c r="B270" s="428"/>
      <c r="C270" s="429"/>
      <c r="AG270" s="429"/>
    </row>
    <row r="271" spans="1:33" ht="15.75" customHeight="1">
      <c r="A271" s="53"/>
      <c r="B271" s="428"/>
      <c r="C271" s="429"/>
      <c r="AG271" s="429"/>
    </row>
    <row r="272" spans="1:33" ht="15.75" customHeight="1">
      <c r="A272" s="53"/>
      <c r="B272" s="428"/>
      <c r="C272" s="429"/>
      <c r="AG272" s="429"/>
    </row>
    <row r="273" spans="1:33" ht="15.75" customHeight="1">
      <c r="A273" s="53"/>
      <c r="B273" s="428"/>
      <c r="C273" s="429"/>
      <c r="AG273" s="429"/>
    </row>
    <row r="274" spans="1:33" ht="15.75" customHeight="1">
      <c r="A274" s="53"/>
      <c r="B274" s="428"/>
      <c r="C274" s="429"/>
      <c r="AG274" s="429"/>
    </row>
    <row r="275" spans="1:33" ht="15.75" customHeight="1">
      <c r="A275" s="53"/>
      <c r="B275" s="428"/>
      <c r="C275" s="429"/>
      <c r="AG275" s="429"/>
    </row>
    <row r="276" spans="1:33" ht="15.75" customHeight="1">
      <c r="A276" s="53"/>
      <c r="B276" s="428"/>
      <c r="C276" s="429"/>
      <c r="AG276" s="429"/>
    </row>
    <row r="277" spans="1:33" ht="15.75" customHeight="1">
      <c r="A277" s="53"/>
      <c r="B277" s="428"/>
      <c r="C277" s="429"/>
      <c r="AG277" s="429"/>
    </row>
    <row r="278" spans="1:33" ht="15.75" customHeight="1">
      <c r="A278" s="53"/>
      <c r="B278" s="428"/>
      <c r="C278" s="429"/>
      <c r="AG278" s="429"/>
    </row>
    <row r="279" spans="1:33" ht="15.75" customHeight="1">
      <c r="A279" s="53"/>
      <c r="B279" s="428"/>
      <c r="C279" s="429"/>
      <c r="AG279" s="429"/>
    </row>
    <row r="280" spans="1:33" ht="15.75" customHeight="1">
      <c r="A280" s="53"/>
      <c r="B280" s="428"/>
      <c r="C280" s="429"/>
      <c r="AG280" s="429"/>
    </row>
    <row r="281" spans="1:33" ht="15.75" customHeight="1">
      <c r="A281" s="53"/>
      <c r="B281" s="428"/>
      <c r="C281" s="429"/>
      <c r="AG281" s="429"/>
    </row>
    <row r="282" spans="1:33" ht="15.75" customHeight="1">
      <c r="A282" s="53"/>
      <c r="B282" s="428"/>
      <c r="C282" s="429"/>
      <c r="AG282" s="429"/>
    </row>
    <row r="283" spans="1:33" ht="15.75" customHeight="1">
      <c r="A283" s="53"/>
      <c r="B283" s="428"/>
      <c r="C283" s="429"/>
      <c r="AG283" s="429"/>
    </row>
    <row r="284" spans="1:33" ht="15.75" customHeight="1">
      <c r="A284" s="53"/>
      <c r="B284" s="428"/>
      <c r="C284" s="429"/>
      <c r="AG284" s="429"/>
    </row>
    <row r="285" spans="1:33" ht="15.75" customHeight="1">
      <c r="A285" s="53"/>
      <c r="B285" s="428"/>
      <c r="C285" s="429"/>
      <c r="AG285" s="429"/>
    </row>
    <row r="286" spans="1:33" ht="15.75" customHeight="1">
      <c r="A286" s="53"/>
      <c r="B286" s="428"/>
      <c r="C286" s="429"/>
      <c r="AG286" s="429"/>
    </row>
    <row r="287" spans="1:33" ht="15.75" customHeight="1">
      <c r="A287" s="53"/>
      <c r="B287" s="428"/>
      <c r="C287" s="429"/>
      <c r="AG287" s="429"/>
    </row>
    <row r="288" spans="1:33" ht="15.75" customHeight="1">
      <c r="A288" s="53"/>
      <c r="B288" s="428"/>
      <c r="C288" s="429"/>
      <c r="AG288" s="429"/>
    </row>
    <row r="289" spans="1:33" ht="15.75" customHeight="1">
      <c r="A289" s="53"/>
      <c r="B289" s="428"/>
      <c r="C289" s="429"/>
      <c r="AG289" s="429"/>
    </row>
    <row r="290" spans="1:33" ht="15.75" customHeight="1">
      <c r="A290" s="53"/>
      <c r="B290" s="428"/>
      <c r="C290" s="429"/>
      <c r="AG290" s="429"/>
    </row>
    <row r="291" spans="1:33" ht="15.75" customHeight="1">
      <c r="A291" s="53"/>
      <c r="B291" s="428"/>
      <c r="C291" s="429"/>
      <c r="AG291" s="429"/>
    </row>
    <row r="292" spans="1:33" ht="15.75" customHeight="1">
      <c r="A292" s="53"/>
      <c r="B292" s="428"/>
      <c r="C292" s="429"/>
      <c r="AG292" s="429"/>
    </row>
    <row r="293" spans="1:33" ht="15.75" customHeight="1">
      <c r="A293" s="53"/>
      <c r="B293" s="428"/>
      <c r="C293" s="429"/>
      <c r="AG293" s="429"/>
    </row>
    <row r="294" spans="1:33" ht="15.75" customHeight="1">
      <c r="A294" s="53"/>
      <c r="B294" s="428"/>
      <c r="C294" s="429"/>
      <c r="AG294" s="429"/>
    </row>
    <row r="295" spans="1:33" ht="15.75" customHeight="1">
      <c r="A295" s="53"/>
      <c r="B295" s="428"/>
      <c r="C295" s="429"/>
      <c r="AG295" s="429"/>
    </row>
    <row r="296" spans="1:33" ht="15.75" customHeight="1">
      <c r="A296" s="53"/>
      <c r="B296" s="428"/>
      <c r="C296" s="429"/>
      <c r="AG296" s="429"/>
    </row>
    <row r="297" spans="1:33" ht="15.75" customHeight="1">
      <c r="A297" s="53"/>
      <c r="B297" s="428"/>
      <c r="C297" s="429"/>
      <c r="AG297" s="429"/>
    </row>
    <row r="298" spans="1:33" ht="15.75" customHeight="1">
      <c r="A298" s="53"/>
      <c r="B298" s="428"/>
      <c r="C298" s="429"/>
      <c r="AG298" s="429"/>
    </row>
    <row r="299" spans="1:33" ht="15.75" customHeight="1">
      <c r="A299" s="53"/>
      <c r="B299" s="428"/>
      <c r="C299" s="429"/>
      <c r="AG299" s="429"/>
    </row>
    <row r="300" spans="1:33" ht="15.75" customHeight="1">
      <c r="A300" s="53"/>
      <c r="B300" s="428"/>
      <c r="C300" s="429"/>
      <c r="AG300" s="429"/>
    </row>
    <row r="301" spans="1:33" ht="15.75" customHeight="1">
      <c r="A301" s="53"/>
      <c r="B301" s="428"/>
      <c r="C301" s="429"/>
      <c r="AG301" s="429"/>
    </row>
    <row r="302" spans="1:33" ht="15.75" customHeight="1">
      <c r="A302" s="53"/>
      <c r="B302" s="428"/>
      <c r="C302" s="429"/>
      <c r="AG302" s="429"/>
    </row>
    <row r="303" spans="1:33" ht="15.75" customHeight="1">
      <c r="A303" s="53"/>
      <c r="B303" s="428"/>
      <c r="C303" s="429"/>
      <c r="AG303" s="429"/>
    </row>
    <row r="304" spans="1:33" ht="15.75" customHeight="1">
      <c r="A304" s="53"/>
      <c r="B304" s="428"/>
      <c r="C304" s="429"/>
      <c r="AG304" s="429"/>
    </row>
    <row r="305" spans="1:33" ht="15.75" customHeight="1">
      <c r="A305" s="53"/>
      <c r="B305" s="428"/>
      <c r="C305" s="429"/>
      <c r="AG305" s="429"/>
    </row>
    <row r="306" spans="1:33" ht="15.75" customHeight="1">
      <c r="A306" s="53"/>
      <c r="B306" s="428"/>
      <c r="C306" s="429"/>
      <c r="AG306" s="429"/>
    </row>
    <row r="307" spans="1:33" ht="15.75" customHeight="1">
      <c r="A307" s="53"/>
      <c r="B307" s="428"/>
      <c r="C307" s="429"/>
      <c r="AG307" s="429"/>
    </row>
    <row r="308" spans="1:33" ht="15.75" customHeight="1">
      <c r="A308" s="53"/>
      <c r="B308" s="428"/>
      <c r="C308" s="429"/>
      <c r="AG308" s="429"/>
    </row>
    <row r="309" spans="1:33" ht="15.75" customHeight="1">
      <c r="A309" s="53"/>
      <c r="B309" s="428"/>
      <c r="C309" s="429"/>
      <c r="AG309" s="429"/>
    </row>
    <row r="310" spans="1:33" ht="15.75" customHeight="1">
      <c r="A310" s="53"/>
      <c r="B310" s="428"/>
      <c r="C310" s="429"/>
      <c r="AG310" s="429"/>
    </row>
    <row r="311" spans="1:33" ht="15.75" customHeight="1">
      <c r="A311" s="53"/>
      <c r="B311" s="428"/>
      <c r="C311" s="429"/>
      <c r="AG311" s="429"/>
    </row>
    <row r="312" spans="1:33" ht="15.75" customHeight="1">
      <c r="A312" s="53"/>
      <c r="B312" s="428"/>
      <c r="C312" s="429"/>
      <c r="AG312" s="429"/>
    </row>
    <row r="313" spans="1:33" ht="15.75" customHeight="1">
      <c r="A313" s="53"/>
      <c r="B313" s="428"/>
      <c r="C313" s="429"/>
      <c r="AG313" s="429"/>
    </row>
    <row r="314" spans="1:33" ht="15.75" customHeight="1">
      <c r="A314" s="53"/>
      <c r="B314" s="428"/>
      <c r="C314" s="429"/>
      <c r="AG314" s="429"/>
    </row>
    <row r="315" spans="1:33" ht="15.75" customHeight="1">
      <c r="A315" s="53"/>
      <c r="B315" s="428"/>
      <c r="C315" s="429"/>
      <c r="AG315" s="429"/>
    </row>
    <row r="316" spans="1:33" ht="15.75" customHeight="1">
      <c r="A316" s="53"/>
      <c r="B316" s="428"/>
      <c r="C316" s="429"/>
      <c r="AG316" s="429"/>
    </row>
    <row r="317" spans="1:33" ht="15.75" customHeight="1">
      <c r="A317" s="53"/>
      <c r="B317" s="428"/>
      <c r="C317" s="429"/>
      <c r="AG317" s="429"/>
    </row>
    <row r="318" spans="1:33" ht="15.75" customHeight="1">
      <c r="A318" s="53"/>
      <c r="B318" s="428"/>
      <c r="C318" s="429"/>
      <c r="AG318" s="429"/>
    </row>
    <row r="319" spans="1:33" ht="15.75" customHeight="1">
      <c r="A319" s="53"/>
      <c r="B319" s="428"/>
      <c r="C319" s="429"/>
      <c r="AG319" s="429"/>
    </row>
    <row r="320" spans="1:33" ht="15.75" customHeight="1">
      <c r="A320" s="53"/>
      <c r="B320" s="428"/>
      <c r="C320" s="429"/>
      <c r="AG320" s="429"/>
    </row>
    <row r="321" spans="1:33" ht="15.75" customHeight="1">
      <c r="A321" s="53"/>
      <c r="B321" s="428"/>
      <c r="C321" s="429"/>
      <c r="AG321" s="429"/>
    </row>
    <row r="322" spans="1:33" ht="15.75" customHeight="1">
      <c r="A322" s="53"/>
      <c r="B322" s="428"/>
      <c r="C322" s="429"/>
      <c r="AG322" s="429"/>
    </row>
    <row r="323" spans="1:33" ht="15.75" customHeight="1">
      <c r="A323" s="53"/>
      <c r="B323" s="428"/>
      <c r="C323" s="429"/>
      <c r="AG323" s="429"/>
    </row>
    <row r="324" spans="1:33" ht="15.75" customHeight="1">
      <c r="A324" s="53"/>
      <c r="B324" s="428"/>
      <c r="C324" s="429"/>
      <c r="AG324" s="429"/>
    </row>
    <row r="325" spans="1:33" ht="15.75" customHeight="1">
      <c r="A325" s="53"/>
      <c r="B325" s="428"/>
      <c r="C325" s="429"/>
      <c r="AG325" s="429"/>
    </row>
    <row r="326" spans="1:33" ht="15.75" customHeight="1">
      <c r="A326" s="53"/>
      <c r="B326" s="428"/>
      <c r="C326" s="429"/>
      <c r="AG326" s="429"/>
    </row>
    <row r="327" spans="1:33" ht="15.75" customHeight="1">
      <c r="A327" s="53"/>
      <c r="B327" s="428"/>
      <c r="C327" s="429"/>
      <c r="AG327" s="429"/>
    </row>
    <row r="328" spans="1:33" ht="15.75" customHeight="1">
      <c r="A328" s="53"/>
      <c r="B328" s="428"/>
      <c r="C328" s="429"/>
      <c r="AG328" s="429"/>
    </row>
    <row r="329" spans="1:33" ht="15.75" customHeight="1">
      <c r="A329" s="53"/>
      <c r="B329" s="428"/>
      <c r="C329" s="429"/>
      <c r="AG329" s="429"/>
    </row>
    <row r="330" spans="1:33" ht="15.75" customHeight="1">
      <c r="A330" s="53"/>
      <c r="B330" s="428"/>
      <c r="C330" s="429"/>
      <c r="AG330" s="429"/>
    </row>
    <row r="331" spans="1:33" ht="15.75" customHeight="1">
      <c r="A331" s="53"/>
      <c r="B331" s="428"/>
      <c r="C331" s="429"/>
      <c r="AG331" s="429"/>
    </row>
    <row r="332" spans="1:33" ht="15.75" customHeight="1">
      <c r="A332" s="53"/>
      <c r="B332" s="428"/>
      <c r="C332" s="429"/>
      <c r="AG332" s="429"/>
    </row>
    <row r="333" spans="1:33" ht="15.75" customHeight="1">
      <c r="A333" s="53"/>
      <c r="B333" s="428"/>
      <c r="C333" s="429"/>
      <c r="AG333" s="429"/>
    </row>
    <row r="334" spans="1:33" ht="15.75" customHeight="1">
      <c r="A334" s="53"/>
      <c r="B334" s="428"/>
      <c r="C334" s="429"/>
      <c r="AG334" s="429"/>
    </row>
    <row r="335" spans="1:33" ht="15.75" customHeight="1">
      <c r="A335" s="53"/>
      <c r="B335" s="428"/>
      <c r="C335" s="429"/>
      <c r="AG335" s="429"/>
    </row>
    <row r="336" spans="1:33" ht="15.75" customHeight="1">
      <c r="A336" s="53"/>
      <c r="B336" s="428"/>
      <c r="C336" s="429"/>
      <c r="AG336" s="429"/>
    </row>
    <row r="337" spans="1:33" ht="15.75" customHeight="1">
      <c r="A337" s="53"/>
      <c r="B337" s="428"/>
      <c r="C337" s="429"/>
      <c r="AG337" s="429"/>
    </row>
    <row r="338" spans="1:33" ht="15.75" customHeight="1">
      <c r="A338" s="53"/>
      <c r="B338" s="428"/>
      <c r="C338" s="429"/>
      <c r="AG338" s="429"/>
    </row>
    <row r="339" spans="1:33" ht="15.75" customHeight="1">
      <c r="A339" s="53"/>
      <c r="B339" s="428"/>
      <c r="C339" s="429"/>
      <c r="AG339" s="429"/>
    </row>
    <row r="340" spans="1:33" ht="15.75" customHeight="1">
      <c r="A340" s="53"/>
      <c r="B340" s="428"/>
      <c r="C340" s="429"/>
      <c r="AG340" s="429"/>
    </row>
    <row r="341" spans="1:33" ht="15.75" customHeight="1">
      <c r="A341" s="53"/>
      <c r="B341" s="428"/>
      <c r="C341" s="429"/>
      <c r="AG341" s="429"/>
    </row>
    <row r="342" spans="1:33" ht="15.75" customHeight="1">
      <c r="A342" s="53"/>
      <c r="B342" s="428"/>
      <c r="C342" s="429"/>
      <c r="AG342" s="429"/>
    </row>
    <row r="343" spans="1:33" ht="15.75" customHeight="1">
      <c r="A343" s="53"/>
      <c r="B343" s="428"/>
      <c r="C343" s="429"/>
      <c r="AG343" s="429"/>
    </row>
    <row r="344" spans="1:33" ht="15.75" customHeight="1">
      <c r="A344" s="53"/>
      <c r="B344" s="428"/>
      <c r="C344" s="429"/>
      <c r="AG344" s="429"/>
    </row>
    <row r="345" spans="1:33" ht="15.75" customHeight="1">
      <c r="A345" s="53"/>
      <c r="B345" s="428"/>
      <c r="C345" s="429"/>
      <c r="AG345" s="429"/>
    </row>
    <row r="346" spans="1:33" ht="15.75" customHeight="1">
      <c r="A346" s="53"/>
      <c r="B346" s="428"/>
      <c r="C346" s="429"/>
      <c r="AG346" s="429"/>
    </row>
    <row r="347" spans="1:33" ht="15.75" customHeight="1">
      <c r="A347" s="53"/>
      <c r="B347" s="428"/>
      <c r="C347" s="429"/>
      <c r="AG347" s="429"/>
    </row>
    <row r="348" spans="1:33" ht="15.75" customHeight="1">
      <c r="A348" s="53"/>
      <c r="B348" s="428"/>
      <c r="C348" s="429"/>
      <c r="AG348" s="429"/>
    </row>
    <row r="349" spans="1:33" ht="15.75" customHeight="1">
      <c r="A349" s="53"/>
      <c r="B349" s="428"/>
      <c r="C349" s="429"/>
      <c r="AG349" s="429"/>
    </row>
    <row r="350" spans="1:33" ht="15.75" customHeight="1">
      <c r="A350" s="53"/>
      <c r="B350" s="428"/>
      <c r="C350" s="429"/>
      <c r="AG350" s="429"/>
    </row>
    <row r="351" spans="1:33" ht="15.75" customHeight="1">
      <c r="A351" s="53"/>
      <c r="B351" s="428"/>
      <c r="C351" s="429"/>
      <c r="AG351" s="429"/>
    </row>
    <row r="352" spans="1:33" ht="15.75" customHeight="1">
      <c r="A352" s="53"/>
      <c r="B352" s="428"/>
      <c r="C352" s="429"/>
      <c r="AG352" s="429"/>
    </row>
    <row r="353" spans="1:33" ht="15.75" customHeight="1">
      <c r="A353" s="53"/>
      <c r="B353" s="428"/>
      <c r="C353" s="429"/>
      <c r="AG353" s="429"/>
    </row>
    <row r="354" spans="1:33" ht="15.75" customHeight="1">
      <c r="A354" s="53"/>
      <c r="B354" s="428"/>
      <c r="C354" s="429"/>
      <c r="AG354" s="429"/>
    </row>
    <row r="355" spans="1:33" ht="15.75" customHeight="1">
      <c r="A355" s="53"/>
      <c r="B355" s="428"/>
      <c r="C355" s="429"/>
      <c r="AG355" s="429"/>
    </row>
    <row r="356" spans="1:33" ht="15.75" customHeight="1">
      <c r="A356" s="53"/>
      <c r="B356" s="428"/>
      <c r="C356" s="429"/>
      <c r="AG356" s="429"/>
    </row>
    <row r="357" spans="1:33" ht="15.75" customHeight="1">
      <c r="A357" s="53"/>
      <c r="B357" s="428"/>
      <c r="C357" s="429"/>
      <c r="AG357" s="429"/>
    </row>
    <row r="358" spans="1:33" ht="15.75" customHeight="1">
      <c r="A358" s="53"/>
      <c r="B358" s="428"/>
      <c r="C358" s="429"/>
      <c r="AG358" s="429"/>
    </row>
    <row r="359" spans="1:33" ht="15.75" customHeight="1">
      <c r="A359" s="53"/>
      <c r="B359" s="428"/>
      <c r="C359" s="429"/>
      <c r="AG359" s="429"/>
    </row>
    <row r="360" spans="1:33" ht="15.75" customHeight="1">
      <c r="A360" s="53"/>
      <c r="B360" s="428"/>
      <c r="C360" s="429"/>
      <c r="AG360" s="429"/>
    </row>
    <row r="361" spans="1:33" ht="15.75" customHeight="1">
      <c r="A361" s="53"/>
      <c r="B361" s="428"/>
      <c r="C361" s="429"/>
      <c r="AG361" s="429"/>
    </row>
    <row r="362" spans="1:33" ht="15.75" customHeight="1">
      <c r="A362" s="53"/>
      <c r="B362" s="428"/>
      <c r="C362" s="429"/>
      <c r="AG362" s="429"/>
    </row>
    <row r="363" spans="1:33" ht="15.75" customHeight="1">
      <c r="A363" s="53"/>
      <c r="B363" s="428"/>
      <c r="C363" s="429"/>
      <c r="AG363" s="429"/>
    </row>
    <row r="364" spans="1:33" ht="15.75" customHeight="1">
      <c r="A364" s="53"/>
      <c r="B364" s="428"/>
      <c r="C364" s="429"/>
      <c r="AG364" s="429"/>
    </row>
    <row r="365" spans="1:33" ht="15.75" customHeight="1">
      <c r="A365" s="53"/>
      <c r="B365" s="428"/>
      <c r="C365" s="429"/>
      <c r="AG365" s="429"/>
    </row>
    <row r="366" spans="1:33" ht="15.75" customHeight="1">
      <c r="A366" s="53"/>
      <c r="B366" s="428"/>
      <c r="C366" s="429"/>
      <c r="AG366" s="429"/>
    </row>
    <row r="367" spans="1:33" ht="15.75" customHeight="1">
      <c r="A367" s="53"/>
      <c r="B367" s="428"/>
      <c r="C367" s="429"/>
      <c r="AG367" s="429"/>
    </row>
    <row r="368" spans="1:33" ht="15.75" customHeight="1">
      <c r="A368" s="53"/>
      <c r="B368" s="428"/>
      <c r="C368" s="429"/>
      <c r="AG368" s="429"/>
    </row>
    <row r="369" spans="1:33" ht="15.75" customHeight="1">
      <c r="A369" s="53"/>
      <c r="B369" s="428"/>
      <c r="C369" s="429"/>
      <c r="AG369" s="429"/>
    </row>
    <row r="370" spans="1:33" ht="15.75" customHeight="1">
      <c r="A370" s="53"/>
      <c r="B370" s="428"/>
      <c r="C370" s="429"/>
      <c r="AG370" s="429"/>
    </row>
    <row r="371" spans="1:33" ht="15.75" customHeight="1">
      <c r="A371" s="53"/>
      <c r="B371" s="428"/>
      <c r="C371" s="429"/>
      <c r="AG371" s="429"/>
    </row>
    <row r="372" spans="1:33" ht="15.75" customHeight="1">
      <c r="A372" s="53"/>
      <c r="B372" s="428"/>
      <c r="C372" s="429"/>
      <c r="AG372" s="429"/>
    </row>
    <row r="373" spans="1:33" ht="15.75" customHeight="1">
      <c r="A373" s="53"/>
      <c r="B373" s="428"/>
      <c r="C373" s="429"/>
      <c r="AG373" s="429"/>
    </row>
    <row r="374" spans="1:33" ht="15.75" customHeight="1">
      <c r="A374" s="53"/>
      <c r="B374" s="428"/>
      <c r="C374" s="429"/>
      <c r="AG374" s="429"/>
    </row>
    <row r="375" spans="1:33" ht="15.75" customHeight="1">
      <c r="A375" s="53"/>
      <c r="B375" s="428"/>
      <c r="C375" s="429"/>
      <c r="AG375" s="429"/>
    </row>
    <row r="376" spans="1:33" ht="15.75" customHeight="1">
      <c r="A376" s="53"/>
      <c r="B376" s="428"/>
      <c r="C376" s="429"/>
      <c r="AG376" s="429"/>
    </row>
    <row r="377" spans="1:33" ht="15.75" customHeight="1"/>
    <row r="378" spans="1:33" ht="15.75" customHeight="1"/>
    <row r="379" spans="1:33" ht="15.75" customHeight="1"/>
    <row r="380" spans="1:33" ht="15.75" customHeight="1"/>
    <row r="381" spans="1:33" ht="15.75" customHeight="1"/>
    <row r="382" spans="1:33" ht="15.75" customHeight="1"/>
    <row r="383" spans="1:33" ht="15.75" customHeight="1"/>
    <row r="384" spans="1:3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7:C167"/>
    <mergeCell ref="A169:C169"/>
    <mergeCell ref="A170:C170"/>
    <mergeCell ref="K7:M7"/>
    <mergeCell ref="N7:P7"/>
    <mergeCell ref="E7:G7"/>
    <mergeCell ref="H7:J7"/>
    <mergeCell ref="A140:C140"/>
    <mergeCell ref="A143:C143"/>
    <mergeCell ref="A148:C148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49"/>
  <sheetViews>
    <sheetView topLeftCell="B1" workbookViewId="0"/>
  </sheetViews>
  <sheetFormatPr defaultColWidth="12.59765625" defaultRowHeight="15" customHeight="1"/>
  <cols>
    <col min="1" max="1" width="14.69921875" hidden="1" customWidth="1"/>
    <col min="2" max="2" width="8.3984375" customWidth="1"/>
    <col min="3" max="3" width="26.09765625" customWidth="1"/>
    <col min="4" max="4" width="14.3984375" customWidth="1"/>
    <col min="5" max="5" width="15.59765625" customWidth="1"/>
    <col min="6" max="6" width="14.3984375" customWidth="1"/>
    <col min="7" max="7" width="11.69921875" customWidth="1"/>
    <col min="8" max="8" width="12.19921875" customWidth="1"/>
    <col min="9" max="9" width="12" customWidth="1"/>
    <col min="10" max="10" width="13.5" customWidth="1"/>
    <col min="11" max="26" width="6.59765625" customWidth="1"/>
  </cols>
  <sheetData>
    <row r="1" spans="1:26" ht="14.4">
      <c r="A1" s="429"/>
      <c r="B1" s="429"/>
      <c r="C1" s="429"/>
      <c r="D1" s="3"/>
      <c r="E1" s="429"/>
      <c r="F1" s="3"/>
      <c r="G1" s="429"/>
      <c r="H1" s="429"/>
      <c r="I1" s="53"/>
      <c r="J1" s="430" t="s">
        <v>338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66.75" customHeight="1">
      <c r="A2" s="429"/>
      <c r="B2" s="429"/>
      <c r="C2" s="429"/>
      <c r="D2" s="3"/>
      <c r="E2" s="429"/>
      <c r="F2" s="3"/>
      <c r="G2" s="429"/>
      <c r="H2" s="507" t="s">
        <v>339</v>
      </c>
      <c r="I2" s="468"/>
      <c r="J2" s="468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4">
      <c r="A3" s="429"/>
      <c r="B3" s="429"/>
      <c r="C3" s="429"/>
      <c r="D3" s="3"/>
      <c r="E3" s="429"/>
      <c r="F3" s="3"/>
      <c r="G3" s="429"/>
      <c r="H3" s="429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>
      <c r="A4" s="429"/>
      <c r="B4" s="508" t="s">
        <v>340</v>
      </c>
      <c r="C4" s="468"/>
      <c r="D4" s="468"/>
      <c r="E4" s="468"/>
      <c r="F4" s="468"/>
      <c r="G4" s="468"/>
      <c r="H4" s="468"/>
      <c r="I4" s="468"/>
      <c r="J4" s="468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>
      <c r="A5" s="429"/>
      <c r="B5" s="508" t="s">
        <v>341</v>
      </c>
      <c r="C5" s="468"/>
      <c r="D5" s="468"/>
      <c r="E5" s="468"/>
      <c r="F5" s="468"/>
      <c r="G5" s="468"/>
      <c r="H5" s="468"/>
      <c r="I5" s="468"/>
      <c r="J5" s="468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20.25" customHeight="1">
      <c r="A6" s="429"/>
      <c r="B6" s="509" t="s">
        <v>342</v>
      </c>
      <c r="C6" s="468"/>
      <c r="D6" s="468"/>
      <c r="E6" s="468"/>
      <c r="F6" s="468"/>
      <c r="G6" s="468"/>
      <c r="H6" s="468"/>
      <c r="I6" s="468"/>
      <c r="J6" s="468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>
      <c r="A7" s="429"/>
      <c r="B7" s="508" t="s">
        <v>343</v>
      </c>
      <c r="C7" s="468"/>
      <c r="D7" s="468"/>
      <c r="E7" s="468"/>
      <c r="F7" s="468"/>
      <c r="G7" s="468"/>
      <c r="H7" s="468"/>
      <c r="I7" s="468"/>
      <c r="J7" s="468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4">
      <c r="A8" s="429"/>
      <c r="B8" s="429"/>
      <c r="C8" s="429"/>
      <c r="D8" s="3"/>
      <c r="E8" s="429"/>
      <c r="F8" s="3"/>
      <c r="G8" s="429"/>
      <c r="H8" s="429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4">
      <c r="A9" s="16"/>
      <c r="B9" s="504" t="s">
        <v>344</v>
      </c>
      <c r="C9" s="503"/>
      <c r="D9" s="505"/>
      <c r="E9" s="506" t="s">
        <v>345</v>
      </c>
      <c r="F9" s="503"/>
      <c r="G9" s="503"/>
      <c r="H9" s="503"/>
      <c r="I9" s="503"/>
      <c r="J9" s="50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86.4">
      <c r="A10" s="431" t="s">
        <v>346</v>
      </c>
      <c r="B10" s="431" t="s">
        <v>347</v>
      </c>
      <c r="C10" s="431" t="s">
        <v>55</v>
      </c>
      <c r="D10" s="432" t="s">
        <v>348</v>
      </c>
      <c r="E10" s="431" t="s">
        <v>349</v>
      </c>
      <c r="F10" s="432" t="s">
        <v>348</v>
      </c>
      <c r="G10" s="431" t="s">
        <v>350</v>
      </c>
      <c r="H10" s="431" t="s">
        <v>351</v>
      </c>
      <c r="I10" s="431" t="s">
        <v>352</v>
      </c>
      <c r="J10" s="431" t="s">
        <v>353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4.4">
      <c r="A11" s="433"/>
      <c r="B11" s="434" t="s">
        <v>29</v>
      </c>
      <c r="C11" s="435" t="s">
        <v>110</v>
      </c>
      <c r="D11" s="436"/>
      <c r="E11" s="437"/>
      <c r="F11" s="436"/>
      <c r="G11" s="437"/>
      <c r="H11" s="437"/>
      <c r="I11" s="436"/>
      <c r="J11" s="437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4">
      <c r="A12" s="433"/>
      <c r="B12" s="438" t="s">
        <v>354</v>
      </c>
      <c r="C12" s="439" t="s">
        <v>355</v>
      </c>
      <c r="D12" s="440">
        <v>28980</v>
      </c>
      <c r="E12" s="437"/>
      <c r="F12" s="440">
        <v>28980</v>
      </c>
      <c r="G12" s="437"/>
      <c r="H12" s="439" t="s">
        <v>356</v>
      </c>
      <c r="I12" s="440">
        <v>28980</v>
      </c>
      <c r="J12" s="439" t="s">
        <v>356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28.8">
      <c r="A13" s="433"/>
      <c r="B13" s="433"/>
      <c r="C13" s="439" t="s">
        <v>357</v>
      </c>
      <c r="D13" s="440">
        <v>6480</v>
      </c>
      <c r="E13" s="437"/>
      <c r="F13" s="440">
        <v>6480</v>
      </c>
      <c r="G13" s="437"/>
      <c r="H13" s="437"/>
      <c r="I13" s="440">
        <v>6480</v>
      </c>
      <c r="J13" s="439" t="s">
        <v>358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28.8">
      <c r="A14" s="433"/>
      <c r="B14" s="433"/>
      <c r="C14" s="439" t="s">
        <v>359</v>
      </c>
      <c r="D14" s="440">
        <v>540</v>
      </c>
      <c r="E14" s="437"/>
      <c r="F14" s="440">
        <v>540</v>
      </c>
      <c r="G14" s="437"/>
      <c r="H14" s="437"/>
      <c r="I14" s="440">
        <v>540</v>
      </c>
      <c r="J14" s="439" t="s">
        <v>358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4">
      <c r="A15" s="433"/>
      <c r="B15" s="438" t="s">
        <v>360</v>
      </c>
      <c r="C15" s="439" t="s">
        <v>361</v>
      </c>
      <c r="D15" s="440">
        <v>13680.01</v>
      </c>
      <c r="E15" s="437"/>
      <c r="F15" s="440">
        <v>13860.01</v>
      </c>
      <c r="G15" s="437"/>
      <c r="H15" s="439" t="s">
        <v>362</v>
      </c>
      <c r="I15" s="440">
        <v>13860.01</v>
      </c>
      <c r="J15" s="439" t="s">
        <v>363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28.8">
      <c r="A16" s="433"/>
      <c r="B16" s="433"/>
      <c r="C16" s="439" t="s">
        <v>357</v>
      </c>
      <c r="D16" s="440">
        <v>3099.13</v>
      </c>
      <c r="E16" s="437"/>
      <c r="F16" s="440">
        <v>3099.13</v>
      </c>
      <c r="G16" s="437"/>
      <c r="H16" s="439"/>
      <c r="I16" s="440">
        <v>3099.13</v>
      </c>
      <c r="J16" s="439" t="s">
        <v>364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28.8">
      <c r="A17" s="433"/>
      <c r="B17" s="433"/>
      <c r="C17" s="439" t="s">
        <v>359</v>
      </c>
      <c r="D17" s="440">
        <v>258.26</v>
      </c>
      <c r="E17" s="437"/>
      <c r="F17" s="440">
        <v>258.26</v>
      </c>
      <c r="G17" s="437"/>
      <c r="H17" s="437"/>
      <c r="I17" s="440">
        <v>258.26</v>
      </c>
      <c r="J17" s="439" t="s">
        <v>364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4">
      <c r="A18" s="433"/>
      <c r="B18" s="438" t="s">
        <v>365</v>
      </c>
      <c r="C18" s="439" t="s">
        <v>366</v>
      </c>
      <c r="D18" s="440">
        <v>15119.99</v>
      </c>
      <c r="E18" s="437"/>
      <c r="F18" s="440">
        <v>15119.99</v>
      </c>
      <c r="G18" s="437"/>
      <c r="H18" s="439" t="s">
        <v>367</v>
      </c>
      <c r="I18" s="440">
        <v>15119.99</v>
      </c>
      <c r="J18" s="439" t="s">
        <v>368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28.8">
      <c r="A19" s="433"/>
      <c r="B19" s="433"/>
      <c r="C19" s="439" t="s">
        <v>357</v>
      </c>
      <c r="D19" s="440">
        <v>3380.87</v>
      </c>
      <c r="E19" s="437"/>
      <c r="F19" s="440">
        <v>3380.87</v>
      </c>
      <c r="G19" s="437"/>
      <c r="H19" s="437"/>
      <c r="I19" s="440">
        <v>3380.87</v>
      </c>
      <c r="J19" s="439" t="s">
        <v>369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8.8">
      <c r="A20" s="433"/>
      <c r="B20" s="433"/>
      <c r="C20" s="439" t="s">
        <v>359</v>
      </c>
      <c r="D20" s="440">
        <v>281.74</v>
      </c>
      <c r="E20" s="437"/>
      <c r="F20" s="440">
        <v>281.74</v>
      </c>
      <c r="G20" s="437"/>
      <c r="H20" s="437"/>
      <c r="I20" s="440">
        <v>281.74</v>
      </c>
      <c r="J20" s="439" t="s">
        <v>369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4">
      <c r="A21" s="433"/>
      <c r="B21" s="438" t="s">
        <v>370</v>
      </c>
      <c r="C21" s="439" t="s">
        <v>371</v>
      </c>
      <c r="D21" s="440">
        <v>14490</v>
      </c>
      <c r="E21" s="437"/>
      <c r="F21" s="440">
        <v>14490</v>
      </c>
      <c r="G21" s="437"/>
      <c r="H21" s="439" t="s">
        <v>372</v>
      </c>
      <c r="I21" s="440">
        <v>14490</v>
      </c>
      <c r="J21" s="439" t="s">
        <v>373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28.8">
      <c r="A22" s="433"/>
      <c r="B22" s="433"/>
      <c r="C22" s="439" t="s">
        <v>357</v>
      </c>
      <c r="D22" s="440">
        <v>3240</v>
      </c>
      <c r="E22" s="437"/>
      <c r="F22" s="440">
        <v>3240</v>
      </c>
      <c r="G22" s="437"/>
      <c r="H22" s="437"/>
      <c r="I22" s="440">
        <v>3240</v>
      </c>
      <c r="J22" s="439" t="s">
        <v>374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28.8">
      <c r="A23" s="433"/>
      <c r="B23" s="433"/>
      <c r="C23" s="439" t="s">
        <v>359</v>
      </c>
      <c r="D23" s="440">
        <v>270</v>
      </c>
      <c r="E23" s="437"/>
      <c r="F23" s="440">
        <v>270</v>
      </c>
      <c r="G23" s="437"/>
      <c r="H23" s="437"/>
      <c r="I23" s="440">
        <v>270</v>
      </c>
      <c r="J23" s="439" t="s">
        <v>374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4">
      <c r="A24" s="433"/>
      <c r="B24" s="438" t="s">
        <v>375</v>
      </c>
      <c r="C24" s="439" t="s">
        <v>376</v>
      </c>
      <c r="D24" s="440">
        <v>14490</v>
      </c>
      <c r="E24" s="437"/>
      <c r="F24" s="440">
        <v>14490</v>
      </c>
      <c r="G24" s="437"/>
      <c r="H24" s="439" t="s">
        <v>377</v>
      </c>
      <c r="I24" s="440">
        <v>14490</v>
      </c>
      <c r="J24" s="439" t="s">
        <v>378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28.8">
      <c r="A25" s="433"/>
      <c r="B25" s="433"/>
      <c r="C25" s="439" t="s">
        <v>357</v>
      </c>
      <c r="D25" s="440">
        <v>3240</v>
      </c>
      <c r="E25" s="437"/>
      <c r="F25" s="440">
        <v>3240</v>
      </c>
      <c r="G25" s="437"/>
      <c r="H25" s="437"/>
      <c r="I25" s="440">
        <v>3240</v>
      </c>
      <c r="J25" s="439" t="s">
        <v>379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28.8">
      <c r="A26" s="433"/>
      <c r="B26" s="433"/>
      <c r="C26" s="439" t="s">
        <v>359</v>
      </c>
      <c r="D26" s="440">
        <v>270</v>
      </c>
      <c r="E26" s="437"/>
      <c r="F26" s="440">
        <v>270</v>
      </c>
      <c r="G26" s="437"/>
      <c r="H26" s="437"/>
      <c r="I26" s="440">
        <v>270</v>
      </c>
      <c r="J26" s="439" t="s">
        <v>379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4">
      <c r="A27" s="433"/>
      <c r="B27" s="438" t="s">
        <v>380</v>
      </c>
      <c r="C27" s="439" t="s">
        <v>381</v>
      </c>
      <c r="D27" s="440">
        <v>13172.75</v>
      </c>
      <c r="E27" s="437"/>
      <c r="F27" s="440">
        <v>13172.75</v>
      </c>
      <c r="G27" s="437"/>
      <c r="H27" s="439" t="s">
        <v>382</v>
      </c>
      <c r="I27" s="440">
        <v>13172.75</v>
      </c>
      <c r="J27" s="439" t="s">
        <v>383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28.8">
      <c r="A28" s="433"/>
      <c r="B28" s="433"/>
      <c r="C28" s="439" t="s">
        <v>357</v>
      </c>
      <c r="D28" s="440">
        <v>2945.45</v>
      </c>
      <c r="E28" s="437"/>
      <c r="F28" s="440">
        <v>2945.45</v>
      </c>
      <c r="G28" s="437"/>
      <c r="H28" s="437"/>
      <c r="I28" s="440">
        <v>2945.45</v>
      </c>
      <c r="J28" s="439" t="s">
        <v>384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28.8">
      <c r="A29" s="433"/>
      <c r="B29" s="433"/>
      <c r="C29" s="439" t="s">
        <v>359</v>
      </c>
      <c r="D29" s="440">
        <v>245.45</v>
      </c>
      <c r="E29" s="437"/>
      <c r="F29" s="440">
        <v>245.45</v>
      </c>
      <c r="G29" s="437"/>
      <c r="H29" s="437"/>
      <c r="I29" s="440">
        <v>245.45</v>
      </c>
      <c r="J29" s="439" t="s">
        <v>384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4">
      <c r="A30" s="433"/>
      <c r="B30" s="438" t="s">
        <v>385</v>
      </c>
      <c r="C30" s="439" t="s">
        <v>386</v>
      </c>
      <c r="D30" s="440">
        <v>15807.25</v>
      </c>
      <c r="E30" s="437"/>
      <c r="F30" s="440">
        <v>15807.25</v>
      </c>
      <c r="G30" s="437"/>
      <c r="H30" s="439" t="s">
        <v>387</v>
      </c>
      <c r="I30" s="440">
        <v>15807.25</v>
      </c>
      <c r="J30" s="439" t="s">
        <v>388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28.8">
      <c r="A31" s="433"/>
      <c r="B31" s="433"/>
      <c r="C31" s="439" t="s">
        <v>357</v>
      </c>
      <c r="D31" s="440">
        <v>3534.54</v>
      </c>
      <c r="E31" s="437"/>
      <c r="F31" s="440">
        <v>3534.54</v>
      </c>
      <c r="G31" s="437"/>
      <c r="H31" s="437"/>
      <c r="I31" s="440">
        <v>3534.54</v>
      </c>
      <c r="J31" s="439" t="s">
        <v>389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28.8">
      <c r="A32" s="433"/>
      <c r="B32" s="433"/>
      <c r="C32" s="439" t="s">
        <v>359</v>
      </c>
      <c r="D32" s="440">
        <v>294.54000000000002</v>
      </c>
      <c r="E32" s="437"/>
      <c r="F32" s="440">
        <v>294.54000000000002</v>
      </c>
      <c r="G32" s="437"/>
      <c r="H32" s="437"/>
      <c r="I32" s="440">
        <v>294.54000000000002</v>
      </c>
      <c r="J32" s="439" t="s">
        <v>389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4">
      <c r="A33" s="433"/>
      <c r="B33" s="438" t="s">
        <v>390</v>
      </c>
      <c r="C33" s="439" t="s">
        <v>391</v>
      </c>
      <c r="D33" s="440">
        <v>15716.62</v>
      </c>
      <c r="E33" s="437"/>
      <c r="F33" s="440">
        <v>15716.62</v>
      </c>
      <c r="G33" s="437"/>
      <c r="H33" s="439" t="s">
        <v>392</v>
      </c>
      <c r="I33" s="440">
        <v>15716.62</v>
      </c>
      <c r="J33" s="439" t="s">
        <v>393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28.8">
      <c r="A34" s="433"/>
      <c r="B34" s="433"/>
      <c r="C34" s="439" t="s">
        <v>357</v>
      </c>
      <c r="D34" s="440">
        <v>3514.28</v>
      </c>
      <c r="E34" s="437"/>
      <c r="F34" s="440">
        <v>3514.28</v>
      </c>
      <c r="G34" s="437"/>
      <c r="H34" s="437"/>
      <c r="I34" s="440">
        <v>3514.28</v>
      </c>
      <c r="J34" s="439" t="s">
        <v>394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28.8">
      <c r="A35" s="433"/>
      <c r="B35" s="433"/>
      <c r="C35" s="439" t="s">
        <v>359</v>
      </c>
      <c r="D35" s="440">
        <v>292.83</v>
      </c>
      <c r="E35" s="437"/>
      <c r="F35" s="440">
        <v>292.83</v>
      </c>
      <c r="G35" s="437"/>
      <c r="H35" s="437"/>
      <c r="I35" s="440">
        <v>292.83</v>
      </c>
      <c r="J35" s="439" t="s">
        <v>394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4">
      <c r="A36" s="433"/>
      <c r="B36" s="438" t="s">
        <v>395</v>
      </c>
      <c r="C36" s="439" t="s">
        <v>396</v>
      </c>
      <c r="D36" s="440">
        <v>17288.38</v>
      </c>
      <c r="E36" s="437"/>
      <c r="F36" s="440">
        <v>17288.38</v>
      </c>
      <c r="G36" s="437"/>
      <c r="H36" s="439" t="s">
        <v>397</v>
      </c>
      <c r="I36" s="440">
        <v>17288.38</v>
      </c>
      <c r="J36" s="439" t="s">
        <v>388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28.8">
      <c r="A37" s="433"/>
      <c r="B37" s="433"/>
      <c r="C37" s="439" t="s">
        <v>357</v>
      </c>
      <c r="D37" s="440">
        <v>3865.72</v>
      </c>
      <c r="E37" s="437"/>
      <c r="F37" s="440">
        <v>3865.72</v>
      </c>
      <c r="G37" s="437"/>
      <c r="H37" s="437"/>
      <c r="I37" s="440">
        <v>3865.72</v>
      </c>
      <c r="J37" s="439" t="s">
        <v>398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28.8">
      <c r="A38" s="433"/>
      <c r="B38" s="433"/>
      <c r="C38" s="439" t="s">
        <v>359</v>
      </c>
      <c r="D38" s="440">
        <v>322.19</v>
      </c>
      <c r="E38" s="437"/>
      <c r="F38" s="440">
        <v>322.19</v>
      </c>
      <c r="G38" s="437"/>
      <c r="H38" s="437"/>
      <c r="I38" s="440">
        <v>322.17</v>
      </c>
      <c r="J38" s="439" t="s">
        <v>398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28.8">
      <c r="A39" s="433"/>
      <c r="B39" s="434" t="s">
        <v>30</v>
      </c>
      <c r="C39" s="435" t="s">
        <v>139</v>
      </c>
      <c r="D39" s="436"/>
      <c r="E39" s="437"/>
      <c r="F39" s="436"/>
      <c r="G39" s="437"/>
      <c r="H39" s="437"/>
      <c r="I39" s="436"/>
      <c r="J39" s="437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28.8">
      <c r="A40" s="433"/>
      <c r="B40" s="433"/>
      <c r="C40" s="439" t="s">
        <v>399</v>
      </c>
      <c r="D40" s="440">
        <v>7920</v>
      </c>
      <c r="E40" s="437"/>
      <c r="F40" s="440">
        <v>7920</v>
      </c>
      <c r="G40" s="437"/>
      <c r="H40" s="437"/>
      <c r="I40" s="440">
        <v>7920</v>
      </c>
      <c r="J40" s="439" t="s">
        <v>358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28.8">
      <c r="A41" s="433"/>
      <c r="B41" s="433"/>
      <c r="C41" s="439" t="s">
        <v>399</v>
      </c>
      <c r="D41" s="440">
        <v>3787.83</v>
      </c>
      <c r="E41" s="437"/>
      <c r="F41" s="440">
        <v>3787.83</v>
      </c>
      <c r="G41" s="437"/>
      <c r="H41" s="437"/>
      <c r="I41" s="440">
        <v>3787.83</v>
      </c>
      <c r="J41" s="439" t="s">
        <v>364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28.8">
      <c r="A42" s="433"/>
      <c r="B42" s="433"/>
      <c r="C42" s="439" t="s">
        <v>399</v>
      </c>
      <c r="D42" s="440">
        <v>4132.17</v>
      </c>
      <c r="E42" s="437"/>
      <c r="F42" s="440">
        <v>4132.17</v>
      </c>
      <c r="G42" s="437"/>
      <c r="H42" s="437"/>
      <c r="I42" s="440">
        <v>4132.17</v>
      </c>
      <c r="J42" s="439" t="s">
        <v>369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28.8">
      <c r="A43" s="433"/>
      <c r="B43" s="433"/>
      <c r="C43" s="439" t="s">
        <v>399</v>
      </c>
      <c r="D43" s="440">
        <v>3960</v>
      </c>
      <c r="E43" s="437"/>
      <c r="F43" s="440">
        <v>3960</v>
      </c>
      <c r="G43" s="437"/>
      <c r="H43" s="437"/>
      <c r="I43" s="440">
        <v>3960</v>
      </c>
      <c r="J43" s="439" t="s">
        <v>374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28.8">
      <c r="A44" s="433"/>
      <c r="B44" s="433"/>
      <c r="C44" s="439" t="s">
        <v>399</v>
      </c>
      <c r="D44" s="440">
        <v>3960</v>
      </c>
      <c r="E44" s="437"/>
      <c r="F44" s="440">
        <v>3960</v>
      </c>
      <c r="G44" s="437"/>
      <c r="H44" s="437"/>
      <c r="I44" s="440">
        <v>3960</v>
      </c>
      <c r="J44" s="439" t="s">
        <v>379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28.8">
      <c r="A45" s="433"/>
      <c r="B45" s="433"/>
      <c r="C45" s="439" t="s">
        <v>399</v>
      </c>
      <c r="D45" s="440">
        <v>3600</v>
      </c>
      <c r="E45" s="437"/>
      <c r="F45" s="440">
        <v>3600</v>
      </c>
      <c r="G45" s="437"/>
      <c r="H45" s="437"/>
      <c r="I45" s="440">
        <v>3600</v>
      </c>
      <c r="J45" s="439" t="s">
        <v>384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28.8">
      <c r="A46" s="433"/>
      <c r="B46" s="433"/>
      <c r="C46" s="439" t="s">
        <v>399</v>
      </c>
      <c r="D46" s="440">
        <v>4320</v>
      </c>
      <c r="E46" s="437"/>
      <c r="F46" s="440">
        <v>4320</v>
      </c>
      <c r="G46" s="437"/>
      <c r="H46" s="437"/>
      <c r="I46" s="440">
        <v>4320</v>
      </c>
      <c r="J46" s="439" t="s">
        <v>389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28.8">
      <c r="A47" s="433"/>
      <c r="B47" s="433"/>
      <c r="C47" s="439" t="s">
        <v>399</v>
      </c>
      <c r="D47" s="440">
        <v>4295.24</v>
      </c>
      <c r="E47" s="437"/>
      <c r="F47" s="440">
        <v>4295.24</v>
      </c>
      <c r="G47" s="437"/>
      <c r="H47" s="437"/>
      <c r="I47" s="440">
        <v>4295.24</v>
      </c>
      <c r="J47" s="439" t="s">
        <v>394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28.8">
      <c r="A48" s="433"/>
      <c r="B48" s="433"/>
      <c r="C48" s="439" t="s">
        <v>399</v>
      </c>
      <c r="D48" s="440">
        <v>4724.76</v>
      </c>
      <c r="E48" s="437"/>
      <c r="F48" s="440">
        <v>4724.76</v>
      </c>
      <c r="G48" s="437"/>
      <c r="H48" s="437"/>
      <c r="I48" s="440">
        <v>4724.76</v>
      </c>
      <c r="J48" s="439" t="s">
        <v>398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4">
      <c r="A49" s="433"/>
      <c r="B49" s="434" t="s">
        <v>400</v>
      </c>
      <c r="C49" s="435" t="s">
        <v>166</v>
      </c>
      <c r="D49" s="436"/>
      <c r="E49" s="437"/>
      <c r="F49" s="436"/>
      <c r="G49" s="437"/>
      <c r="H49" s="437"/>
      <c r="I49" s="436"/>
      <c r="J49" s="437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72">
      <c r="A50" s="433"/>
      <c r="B50" s="433"/>
      <c r="C50" s="439" t="s">
        <v>167</v>
      </c>
      <c r="D50" s="440">
        <v>12500</v>
      </c>
      <c r="E50" s="439" t="s">
        <v>401</v>
      </c>
      <c r="F50" s="440"/>
      <c r="G50" s="439" t="s">
        <v>402</v>
      </c>
      <c r="H50" s="437"/>
      <c r="I50" s="440"/>
      <c r="J50" s="437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4">
      <c r="A51" s="433"/>
      <c r="B51" s="433"/>
      <c r="C51" s="439" t="s">
        <v>403</v>
      </c>
      <c r="D51" s="440"/>
      <c r="E51" s="437"/>
      <c r="F51" s="440">
        <v>2500</v>
      </c>
      <c r="G51" s="437"/>
      <c r="H51" s="439" t="s">
        <v>404</v>
      </c>
      <c r="I51" s="440">
        <v>2500</v>
      </c>
      <c r="J51" s="439" t="s">
        <v>405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4">
      <c r="A52" s="433"/>
      <c r="B52" s="433"/>
      <c r="C52" s="439" t="s">
        <v>406</v>
      </c>
      <c r="D52" s="440"/>
      <c r="E52" s="437"/>
      <c r="F52" s="440">
        <v>2500</v>
      </c>
      <c r="G52" s="437"/>
      <c r="H52" s="439" t="s">
        <v>407</v>
      </c>
      <c r="I52" s="440">
        <v>2500</v>
      </c>
      <c r="J52" s="439" t="s">
        <v>408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4">
      <c r="A53" s="433"/>
      <c r="B53" s="433"/>
      <c r="C53" s="439" t="s">
        <v>409</v>
      </c>
      <c r="D53" s="440"/>
      <c r="E53" s="437"/>
      <c r="F53" s="440">
        <v>2500</v>
      </c>
      <c r="G53" s="437"/>
      <c r="H53" s="439" t="s">
        <v>410</v>
      </c>
      <c r="I53" s="440">
        <v>2500</v>
      </c>
      <c r="J53" s="439" t="s">
        <v>411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4">
      <c r="A54" s="433"/>
      <c r="B54" s="433"/>
      <c r="C54" s="439" t="s">
        <v>412</v>
      </c>
      <c r="D54" s="440"/>
      <c r="E54" s="437"/>
      <c r="F54" s="440">
        <v>2500</v>
      </c>
      <c r="G54" s="437"/>
      <c r="H54" s="439" t="s">
        <v>413</v>
      </c>
      <c r="I54" s="440">
        <v>2500</v>
      </c>
      <c r="J54" s="439" t="s">
        <v>414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4">
      <c r="A55" s="433"/>
      <c r="B55" s="433"/>
      <c r="C55" s="439" t="s">
        <v>415</v>
      </c>
      <c r="D55" s="440"/>
      <c r="E55" s="437"/>
      <c r="F55" s="440">
        <v>2500</v>
      </c>
      <c r="G55" s="437"/>
      <c r="H55" s="439" t="s">
        <v>416</v>
      </c>
      <c r="I55" s="440">
        <v>2500</v>
      </c>
      <c r="J55" s="439" t="s">
        <v>417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4">
      <c r="A56" s="433"/>
      <c r="B56" s="434" t="s">
        <v>36</v>
      </c>
      <c r="C56" s="441" t="s">
        <v>264</v>
      </c>
      <c r="D56" s="436"/>
      <c r="E56" s="437"/>
      <c r="F56" s="436"/>
      <c r="G56" s="437"/>
      <c r="H56" s="437"/>
      <c r="I56" s="436"/>
      <c r="J56" s="437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57.6">
      <c r="A57" s="433"/>
      <c r="B57" s="433"/>
      <c r="C57" s="439" t="s">
        <v>418</v>
      </c>
      <c r="D57" s="440">
        <v>9000</v>
      </c>
      <c r="E57" s="439" t="s">
        <v>419</v>
      </c>
      <c r="F57" s="440">
        <v>9000</v>
      </c>
      <c r="G57" s="439" t="s">
        <v>420</v>
      </c>
      <c r="H57" s="439" t="s">
        <v>421</v>
      </c>
      <c r="I57" s="440">
        <v>9000</v>
      </c>
      <c r="J57" s="439" t="s">
        <v>422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43.2">
      <c r="A58" s="433"/>
      <c r="B58" s="433"/>
      <c r="C58" s="439" t="s">
        <v>423</v>
      </c>
      <c r="D58" s="440">
        <v>62570</v>
      </c>
      <c r="E58" s="439" t="s">
        <v>424</v>
      </c>
      <c r="F58" s="440"/>
      <c r="G58" s="439" t="s">
        <v>425</v>
      </c>
      <c r="H58" s="437"/>
      <c r="I58" s="440">
        <v>20910</v>
      </c>
      <c r="J58" s="439" t="s">
        <v>426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28.8">
      <c r="A59" s="433"/>
      <c r="B59" s="433"/>
      <c r="C59" s="437"/>
      <c r="D59" s="442"/>
      <c r="E59" s="437"/>
      <c r="F59" s="440">
        <v>62570</v>
      </c>
      <c r="G59" s="437"/>
      <c r="H59" s="439" t="s">
        <v>427</v>
      </c>
      <c r="I59" s="440">
        <v>25000</v>
      </c>
      <c r="J59" s="439" t="s">
        <v>428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4">
      <c r="A60" s="433"/>
      <c r="B60" s="433"/>
      <c r="C60" s="437"/>
      <c r="D60" s="442"/>
      <c r="E60" s="437"/>
      <c r="G60" s="437"/>
      <c r="I60" s="442"/>
      <c r="J60" s="437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4">
      <c r="A61" s="433"/>
      <c r="B61" s="434" t="s">
        <v>37</v>
      </c>
      <c r="C61" s="443" t="s">
        <v>286</v>
      </c>
      <c r="D61" s="436"/>
      <c r="E61" s="437"/>
      <c r="F61" s="436"/>
      <c r="G61" s="437"/>
      <c r="H61" s="437"/>
      <c r="I61" s="436"/>
      <c r="J61" s="437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57.6">
      <c r="A62" s="433"/>
      <c r="B62" s="434" t="s">
        <v>115</v>
      </c>
      <c r="C62" s="435" t="s">
        <v>287</v>
      </c>
      <c r="D62" s="436"/>
      <c r="E62" s="437"/>
      <c r="F62" s="436"/>
      <c r="G62" s="437"/>
      <c r="H62" s="437"/>
      <c r="I62" s="436"/>
      <c r="J62" s="437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43.2">
      <c r="A63" s="433"/>
      <c r="B63" s="438" t="s">
        <v>29</v>
      </c>
      <c r="C63" s="439" t="s">
        <v>429</v>
      </c>
      <c r="D63" s="440">
        <v>9600</v>
      </c>
      <c r="E63" s="439" t="s">
        <v>430</v>
      </c>
      <c r="F63" s="440">
        <v>9600</v>
      </c>
      <c r="G63" s="439" t="s">
        <v>431</v>
      </c>
      <c r="H63" s="439" t="s">
        <v>432</v>
      </c>
      <c r="I63" s="440">
        <v>9600</v>
      </c>
      <c r="J63" s="439" t="s">
        <v>433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43.2">
      <c r="A64" s="433"/>
      <c r="B64" s="438" t="s">
        <v>30</v>
      </c>
      <c r="C64" s="439" t="s">
        <v>429</v>
      </c>
      <c r="D64" s="440">
        <v>9600</v>
      </c>
      <c r="E64" s="439" t="s">
        <v>434</v>
      </c>
      <c r="F64" s="440">
        <v>9600</v>
      </c>
      <c r="G64" s="439" t="s">
        <v>435</v>
      </c>
      <c r="H64" s="439" t="s">
        <v>436</v>
      </c>
      <c r="I64" s="440">
        <v>9600</v>
      </c>
      <c r="J64" s="439" t="s">
        <v>437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43.2">
      <c r="A65" s="433"/>
      <c r="B65" s="438" t="s">
        <v>31</v>
      </c>
      <c r="C65" s="439" t="s">
        <v>429</v>
      </c>
      <c r="D65" s="440">
        <v>9600</v>
      </c>
      <c r="E65" s="439" t="s">
        <v>438</v>
      </c>
      <c r="F65" s="440">
        <v>9600</v>
      </c>
      <c r="G65" s="439" t="s">
        <v>439</v>
      </c>
      <c r="H65" s="439" t="s">
        <v>436</v>
      </c>
      <c r="I65" s="440">
        <v>9600</v>
      </c>
      <c r="J65" s="439" t="s">
        <v>440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72">
      <c r="A66" s="433"/>
      <c r="B66" s="434" t="s">
        <v>121</v>
      </c>
      <c r="C66" s="435" t="s">
        <v>441</v>
      </c>
      <c r="D66" s="436"/>
      <c r="E66" s="437"/>
      <c r="F66" s="436"/>
      <c r="G66" s="437"/>
      <c r="H66" s="437"/>
      <c r="I66" s="436"/>
      <c r="J66" s="437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43.2">
      <c r="A67" s="433"/>
      <c r="B67" s="438" t="s">
        <v>29</v>
      </c>
      <c r="C67" s="439" t="s">
        <v>442</v>
      </c>
      <c r="D67" s="440">
        <v>13200</v>
      </c>
      <c r="E67" s="439" t="s">
        <v>443</v>
      </c>
      <c r="F67" s="440">
        <v>13200</v>
      </c>
      <c r="G67" s="439" t="s">
        <v>444</v>
      </c>
      <c r="H67" s="439" t="s">
        <v>445</v>
      </c>
      <c r="I67" s="440">
        <v>13200</v>
      </c>
      <c r="J67" s="439" t="s">
        <v>446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57.6">
      <c r="A68" s="433"/>
      <c r="B68" s="438" t="s">
        <v>30</v>
      </c>
      <c r="C68" s="439" t="s">
        <v>442</v>
      </c>
      <c r="D68" s="440">
        <v>13200</v>
      </c>
      <c r="E68" s="439" t="s">
        <v>447</v>
      </c>
      <c r="F68" s="440">
        <v>13200</v>
      </c>
      <c r="G68" s="439" t="s">
        <v>448</v>
      </c>
      <c r="H68" s="439" t="s">
        <v>449</v>
      </c>
      <c r="I68" s="440">
        <v>13200</v>
      </c>
      <c r="J68" s="439" t="s">
        <v>450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43.2">
      <c r="A69" s="433"/>
      <c r="B69" s="438" t="s">
        <v>31</v>
      </c>
      <c r="C69" s="439" t="s">
        <v>442</v>
      </c>
      <c r="D69" s="440">
        <v>13200</v>
      </c>
      <c r="E69" s="439" t="s">
        <v>451</v>
      </c>
      <c r="F69" s="440">
        <v>13200</v>
      </c>
      <c r="G69" s="439" t="s">
        <v>452</v>
      </c>
      <c r="H69" s="439" t="s">
        <v>453</v>
      </c>
      <c r="I69" s="440">
        <v>13200</v>
      </c>
      <c r="J69" s="439" t="s">
        <v>454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43.2">
      <c r="A70" s="433"/>
      <c r="B70" s="434" t="s">
        <v>123</v>
      </c>
      <c r="C70" s="435" t="s">
        <v>290</v>
      </c>
      <c r="D70" s="440">
        <v>30600</v>
      </c>
      <c r="E70" s="439" t="s">
        <v>443</v>
      </c>
      <c r="F70" s="440">
        <v>30600</v>
      </c>
      <c r="G70" s="439" t="s">
        <v>455</v>
      </c>
      <c r="H70" s="439" t="s">
        <v>456</v>
      </c>
      <c r="I70" s="440"/>
      <c r="J70" s="437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28.8">
      <c r="A71" s="433"/>
      <c r="B71" s="434" t="s">
        <v>125</v>
      </c>
      <c r="C71" s="435" t="s">
        <v>291</v>
      </c>
      <c r="D71" s="436"/>
      <c r="E71" s="437"/>
      <c r="F71" s="436"/>
      <c r="G71" s="437"/>
      <c r="H71" s="437"/>
      <c r="I71" s="436"/>
      <c r="J71" s="437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28.8">
      <c r="A72" s="433"/>
      <c r="B72" s="438" t="s">
        <v>29</v>
      </c>
      <c r="C72" s="439" t="s">
        <v>457</v>
      </c>
      <c r="D72" s="440">
        <v>698.61</v>
      </c>
      <c r="E72" s="437"/>
      <c r="F72" s="440">
        <v>698.61</v>
      </c>
      <c r="G72" s="437"/>
      <c r="H72" s="437"/>
      <c r="I72" s="440">
        <v>698.61</v>
      </c>
      <c r="J72" s="439" t="s">
        <v>458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28.8">
      <c r="A73" s="433"/>
      <c r="B73" s="438" t="s">
        <v>30</v>
      </c>
      <c r="C73" s="439" t="s">
        <v>457</v>
      </c>
      <c r="D73" s="440">
        <v>706.21</v>
      </c>
      <c r="E73" s="437"/>
      <c r="F73" s="440">
        <v>706.21</v>
      </c>
      <c r="G73" s="437"/>
      <c r="H73" s="437"/>
      <c r="I73" s="440">
        <v>706.21</v>
      </c>
      <c r="J73" s="439" t="s">
        <v>459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28.8">
      <c r="A74" s="433"/>
      <c r="B74" s="438" t="s">
        <v>31</v>
      </c>
      <c r="C74" s="439" t="s">
        <v>457</v>
      </c>
      <c r="D74" s="440">
        <v>476.99</v>
      </c>
      <c r="E74" s="437"/>
      <c r="F74" s="440">
        <v>476.99</v>
      </c>
      <c r="G74" s="437"/>
      <c r="H74" s="437"/>
      <c r="I74" s="440">
        <v>476.99</v>
      </c>
      <c r="J74" s="439" t="s">
        <v>460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28.8">
      <c r="A75" s="433"/>
      <c r="B75" s="438" t="s">
        <v>32</v>
      </c>
      <c r="C75" s="439" t="s">
        <v>457</v>
      </c>
      <c r="D75" s="440">
        <v>714.29</v>
      </c>
      <c r="E75" s="437"/>
      <c r="F75" s="440">
        <v>714.29</v>
      </c>
      <c r="G75" s="437"/>
      <c r="H75" s="437"/>
      <c r="I75" s="440">
        <v>714.29</v>
      </c>
      <c r="J75" s="439" t="s">
        <v>461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28.8">
      <c r="A76" s="433"/>
      <c r="B76" s="438" t="s">
        <v>33</v>
      </c>
      <c r="C76" s="439" t="s">
        <v>457</v>
      </c>
      <c r="D76" s="440">
        <v>994.32</v>
      </c>
      <c r="E76" s="437"/>
      <c r="F76" s="440">
        <v>994.32</v>
      </c>
      <c r="G76" s="437"/>
      <c r="H76" s="437"/>
      <c r="I76" s="440">
        <v>994.32</v>
      </c>
      <c r="J76" s="439" t="s">
        <v>462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28.8">
      <c r="A77" s="433"/>
      <c r="B77" s="438" t="s">
        <v>34</v>
      </c>
      <c r="C77" s="439" t="s">
        <v>457</v>
      </c>
      <c r="D77" s="440">
        <v>91.45</v>
      </c>
      <c r="E77" s="437"/>
      <c r="F77" s="440">
        <v>91.45</v>
      </c>
      <c r="G77" s="437"/>
      <c r="H77" s="437"/>
      <c r="I77" s="440">
        <v>91.45</v>
      </c>
      <c r="J77" s="439" t="s">
        <v>463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43.2">
      <c r="A78" s="433"/>
      <c r="B78" s="438" t="s">
        <v>35</v>
      </c>
      <c r="C78" s="439" t="s">
        <v>464</v>
      </c>
      <c r="D78" s="440">
        <v>14000</v>
      </c>
      <c r="E78" s="439" t="s">
        <v>465</v>
      </c>
      <c r="F78" s="440">
        <v>14000</v>
      </c>
      <c r="G78" s="439" t="s">
        <v>466</v>
      </c>
      <c r="H78" s="439" t="s">
        <v>467</v>
      </c>
      <c r="I78" s="442"/>
      <c r="J78" s="437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43.2">
      <c r="A79" s="433"/>
      <c r="B79" s="438" t="s">
        <v>127</v>
      </c>
      <c r="C79" s="444" t="s">
        <v>292</v>
      </c>
      <c r="D79" s="440">
        <v>30000</v>
      </c>
      <c r="E79" s="439" t="s">
        <v>468</v>
      </c>
      <c r="F79" s="440">
        <v>30000</v>
      </c>
      <c r="G79" s="439" t="s">
        <v>469</v>
      </c>
      <c r="H79" s="439" t="s">
        <v>470</v>
      </c>
      <c r="I79" s="440">
        <v>30000</v>
      </c>
      <c r="J79" s="439" t="s">
        <v>471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4">
      <c r="A80" s="433"/>
      <c r="B80" s="434" t="s">
        <v>41</v>
      </c>
      <c r="C80" s="435" t="s">
        <v>305</v>
      </c>
      <c r="D80" s="442"/>
      <c r="E80" s="437"/>
      <c r="F80" s="442"/>
      <c r="G80" s="437"/>
      <c r="H80" s="437"/>
      <c r="I80" s="442"/>
      <c r="J80" s="437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43.2">
      <c r="A81" s="433"/>
      <c r="B81" s="433"/>
      <c r="C81" s="435" t="s">
        <v>309</v>
      </c>
      <c r="D81" s="440">
        <v>39000</v>
      </c>
      <c r="E81" s="439" t="s">
        <v>472</v>
      </c>
      <c r="F81" s="440">
        <v>39000</v>
      </c>
      <c r="G81" s="439" t="s">
        <v>473</v>
      </c>
      <c r="H81" s="437"/>
      <c r="I81" s="442"/>
      <c r="J81" s="437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57.6">
      <c r="A82" s="433"/>
      <c r="B82" s="434" t="s">
        <v>323</v>
      </c>
      <c r="C82" s="435" t="s">
        <v>329</v>
      </c>
      <c r="D82" s="436"/>
      <c r="E82" s="437"/>
      <c r="F82" s="436"/>
      <c r="G82" s="437"/>
      <c r="H82" s="437"/>
      <c r="I82" s="436"/>
      <c r="J82" s="437"/>
      <c r="K82" s="53"/>
      <c r="L82" s="53"/>
      <c r="M82" s="53"/>
      <c r="N82" s="53"/>
      <c r="O82" s="53"/>
      <c r="P82" s="53"/>
      <c r="Q82" s="445" t="s">
        <v>474</v>
      </c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43.2">
      <c r="A83" s="433"/>
      <c r="B83" s="438" t="s">
        <v>115</v>
      </c>
      <c r="C83" s="439" t="s">
        <v>475</v>
      </c>
      <c r="D83" s="440">
        <v>67600</v>
      </c>
      <c r="E83" s="439" t="s">
        <v>424</v>
      </c>
      <c r="F83" s="440">
        <v>45910</v>
      </c>
      <c r="G83" s="439"/>
      <c r="H83" s="439" t="s">
        <v>476</v>
      </c>
      <c r="I83" s="440"/>
      <c r="J83" s="439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28.8">
      <c r="A84" s="433"/>
      <c r="B84" s="438"/>
      <c r="C84" s="439"/>
      <c r="D84" s="440"/>
      <c r="E84" s="439"/>
      <c r="F84" s="440">
        <v>21690</v>
      </c>
      <c r="G84" s="439"/>
      <c r="H84" s="439" t="s">
        <v>427</v>
      </c>
      <c r="I84" s="440"/>
      <c r="J84" s="439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43.2">
      <c r="A85" s="433"/>
      <c r="B85" s="438" t="s">
        <v>123</v>
      </c>
      <c r="C85" s="446" t="s">
        <v>477</v>
      </c>
      <c r="D85" s="440">
        <v>3029</v>
      </c>
      <c r="E85" s="439" t="s">
        <v>424</v>
      </c>
      <c r="F85" s="440">
        <v>3029</v>
      </c>
      <c r="G85" s="439"/>
      <c r="H85" s="439" t="s">
        <v>427</v>
      </c>
      <c r="I85" s="440"/>
      <c r="J85" s="439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43.2">
      <c r="A86" s="433"/>
      <c r="B86" s="447" t="s">
        <v>184</v>
      </c>
      <c r="C86" s="446" t="s">
        <v>328</v>
      </c>
      <c r="D86" s="440">
        <v>750</v>
      </c>
      <c r="E86" s="439" t="s">
        <v>424</v>
      </c>
      <c r="F86" s="440">
        <v>750</v>
      </c>
      <c r="G86" s="439"/>
      <c r="H86" s="439" t="s">
        <v>427</v>
      </c>
      <c r="I86" s="440"/>
      <c r="J86" s="439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57.6">
      <c r="A87" s="433"/>
      <c r="B87" s="434" t="s">
        <v>127</v>
      </c>
      <c r="C87" s="448" t="s">
        <v>329</v>
      </c>
      <c r="D87" s="436"/>
      <c r="E87" s="439"/>
      <c r="F87" s="436"/>
      <c r="G87" s="439"/>
      <c r="H87" s="439"/>
      <c r="I87" s="436"/>
      <c r="J87" s="439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72">
      <c r="A88" s="433"/>
      <c r="B88" s="438" t="s">
        <v>29</v>
      </c>
      <c r="C88" s="439" t="s">
        <v>478</v>
      </c>
      <c r="D88" s="440">
        <v>13000</v>
      </c>
      <c r="E88" s="439" t="s">
        <v>479</v>
      </c>
      <c r="F88" s="440">
        <v>13000</v>
      </c>
      <c r="G88" s="439" t="s">
        <v>480</v>
      </c>
      <c r="H88" s="439" t="s">
        <v>481</v>
      </c>
      <c r="I88" s="440">
        <v>6500</v>
      </c>
      <c r="J88" s="439" t="s">
        <v>482</v>
      </c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4">
      <c r="A89" s="433"/>
      <c r="B89" s="433"/>
      <c r="C89" s="437"/>
      <c r="D89" s="442"/>
      <c r="E89" s="437"/>
      <c r="F89" s="442"/>
      <c r="G89" s="437"/>
      <c r="H89" s="437"/>
      <c r="I89" s="442"/>
      <c r="J89" s="437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43.2">
      <c r="A90" s="433"/>
      <c r="B90" s="438" t="s">
        <v>30</v>
      </c>
      <c r="C90" s="439" t="s">
        <v>483</v>
      </c>
      <c r="D90" s="440">
        <v>50000</v>
      </c>
      <c r="E90" s="439" t="s">
        <v>484</v>
      </c>
      <c r="F90" s="440">
        <v>50000</v>
      </c>
      <c r="G90" s="439" t="s">
        <v>485</v>
      </c>
      <c r="H90" s="449">
        <v>44115</v>
      </c>
      <c r="I90" s="440">
        <v>25000</v>
      </c>
      <c r="J90" s="439" t="s">
        <v>486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4">
      <c r="A91" s="433"/>
      <c r="B91" s="433"/>
      <c r="C91" s="437"/>
      <c r="D91" s="442"/>
      <c r="E91" s="437"/>
      <c r="F91" s="442"/>
      <c r="G91" s="437"/>
      <c r="H91" s="437"/>
      <c r="I91" s="440">
        <v>25000</v>
      </c>
      <c r="J91" s="439" t="s">
        <v>487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43.2">
      <c r="A92" s="433"/>
      <c r="B92" s="438" t="s">
        <v>31</v>
      </c>
      <c r="C92" s="439" t="s">
        <v>488</v>
      </c>
      <c r="D92" s="440">
        <v>30000</v>
      </c>
      <c r="E92" s="439" t="s">
        <v>489</v>
      </c>
      <c r="F92" s="440">
        <v>30000</v>
      </c>
      <c r="G92" s="439" t="s">
        <v>490</v>
      </c>
      <c r="H92" s="449">
        <v>44115</v>
      </c>
      <c r="I92" s="440">
        <v>15000</v>
      </c>
      <c r="J92" s="439" t="s">
        <v>491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4">
      <c r="A93" s="433"/>
      <c r="B93" s="433"/>
      <c r="C93" s="437"/>
      <c r="D93" s="442"/>
      <c r="E93" s="437"/>
      <c r="F93" s="442"/>
      <c r="G93" s="437"/>
      <c r="H93" s="437"/>
      <c r="I93" s="440">
        <v>15000</v>
      </c>
      <c r="J93" s="439" t="s">
        <v>492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43.2">
      <c r="A94" s="433"/>
      <c r="B94" s="438" t="s">
        <v>32</v>
      </c>
      <c r="C94" s="439" t="s">
        <v>493</v>
      </c>
      <c r="D94" s="440">
        <v>69000</v>
      </c>
      <c r="E94" s="439" t="s">
        <v>494</v>
      </c>
      <c r="F94" s="440">
        <v>69000</v>
      </c>
      <c r="G94" s="439" t="s">
        <v>495</v>
      </c>
      <c r="H94" s="449">
        <v>44105</v>
      </c>
      <c r="I94" s="440">
        <v>34500</v>
      </c>
      <c r="J94" s="439" t="s">
        <v>496</v>
      </c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4">
      <c r="A95" s="433"/>
      <c r="B95" s="433"/>
      <c r="C95" s="437"/>
      <c r="D95" s="442"/>
      <c r="E95" s="437"/>
      <c r="F95" s="442"/>
      <c r="G95" s="437"/>
      <c r="H95" s="437"/>
      <c r="I95" s="440">
        <v>34500</v>
      </c>
      <c r="J95" s="439" t="s">
        <v>497</v>
      </c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43.2">
      <c r="A96" s="433"/>
      <c r="B96" s="438" t="s">
        <v>33</v>
      </c>
      <c r="C96" s="439" t="s">
        <v>498</v>
      </c>
      <c r="D96" s="440">
        <v>45700</v>
      </c>
      <c r="E96" s="439" t="s">
        <v>499</v>
      </c>
      <c r="F96" s="440">
        <v>45700</v>
      </c>
      <c r="G96" s="439" t="s">
        <v>500</v>
      </c>
      <c r="H96" s="449">
        <v>44115</v>
      </c>
      <c r="I96" s="440">
        <v>22850</v>
      </c>
      <c r="J96" s="439" t="s">
        <v>501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4">
      <c r="A97" s="433"/>
      <c r="B97" s="433"/>
      <c r="C97" s="437"/>
      <c r="D97" s="442"/>
      <c r="E97" s="437"/>
      <c r="F97" s="442"/>
      <c r="G97" s="437"/>
      <c r="H97" s="437"/>
      <c r="I97" s="440">
        <v>22850</v>
      </c>
      <c r="J97" s="439" t="s">
        <v>502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57.6">
      <c r="A98" s="433"/>
      <c r="B98" s="438" t="s">
        <v>34</v>
      </c>
      <c r="C98" s="439" t="s">
        <v>503</v>
      </c>
      <c r="D98" s="440">
        <v>80000</v>
      </c>
      <c r="E98" s="439" t="s">
        <v>504</v>
      </c>
      <c r="F98" s="440">
        <v>80000</v>
      </c>
      <c r="G98" s="439" t="s">
        <v>505</v>
      </c>
      <c r="H98" s="449">
        <v>44114</v>
      </c>
      <c r="I98" s="440">
        <v>24000</v>
      </c>
      <c r="J98" s="439" t="s">
        <v>506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4">
      <c r="A99" s="433"/>
      <c r="B99" s="433"/>
      <c r="C99" s="437"/>
      <c r="D99" s="442"/>
      <c r="E99" s="437"/>
      <c r="F99" s="442"/>
      <c r="G99" s="437"/>
      <c r="H99" s="437"/>
      <c r="I99" s="440">
        <v>16000</v>
      </c>
      <c r="J99" s="439" t="s">
        <v>507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4">
      <c r="A100" s="433"/>
      <c r="B100" s="433"/>
      <c r="C100" s="437"/>
      <c r="D100" s="442"/>
      <c r="E100" s="437"/>
      <c r="F100" s="442"/>
      <c r="G100" s="437"/>
      <c r="H100" s="437"/>
      <c r="I100" s="440">
        <v>40000</v>
      </c>
      <c r="J100" s="439" t="s">
        <v>508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43.2">
      <c r="A101" s="433"/>
      <c r="B101" s="438" t="s">
        <v>35</v>
      </c>
      <c r="C101" s="439" t="s">
        <v>509</v>
      </c>
      <c r="D101" s="440">
        <v>27000</v>
      </c>
      <c r="E101" s="439" t="s">
        <v>510</v>
      </c>
      <c r="F101" s="440">
        <v>27000</v>
      </c>
      <c r="G101" s="439" t="s">
        <v>511</v>
      </c>
      <c r="H101" s="449">
        <v>44115</v>
      </c>
      <c r="I101" s="440">
        <v>13500</v>
      </c>
      <c r="J101" s="439" t="s">
        <v>512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4">
      <c r="A102" s="433"/>
      <c r="B102" s="438"/>
      <c r="C102" s="437"/>
      <c r="D102" s="442"/>
      <c r="E102" s="437"/>
      <c r="F102" s="442"/>
      <c r="G102" s="437"/>
      <c r="H102" s="437"/>
      <c r="I102" s="440">
        <v>13500</v>
      </c>
      <c r="J102" s="439" t="s">
        <v>513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57.6">
      <c r="A103" s="433"/>
      <c r="B103" s="438" t="s">
        <v>36</v>
      </c>
      <c r="C103" s="439" t="s">
        <v>514</v>
      </c>
      <c r="D103" s="440">
        <v>27000</v>
      </c>
      <c r="E103" s="439" t="s">
        <v>515</v>
      </c>
      <c r="F103" s="440">
        <v>27000</v>
      </c>
      <c r="G103" s="439" t="s">
        <v>516</v>
      </c>
      <c r="H103" s="449">
        <v>44115</v>
      </c>
      <c r="I103" s="440">
        <v>13500</v>
      </c>
      <c r="J103" s="439" t="s">
        <v>517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4">
      <c r="A104" s="433"/>
      <c r="B104" s="438"/>
      <c r="C104" s="437"/>
      <c r="D104" s="442"/>
      <c r="E104" s="437"/>
      <c r="F104" s="442"/>
      <c r="G104" s="437"/>
      <c r="H104" s="437"/>
      <c r="I104" s="440">
        <v>13500</v>
      </c>
      <c r="J104" s="439" t="s">
        <v>518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43.2">
      <c r="A105" s="433"/>
      <c r="B105" s="438" t="s">
        <v>37</v>
      </c>
      <c r="C105" s="439" t="s">
        <v>519</v>
      </c>
      <c r="D105" s="440">
        <v>25000</v>
      </c>
      <c r="E105" s="439" t="s">
        <v>520</v>
      </c>
      <c r="F105" s="440">
        <v>25000</v>
      </c>
      <c r="G105" s="439" t="s">
        <v>521</v>
      </c>
      <c r="H105" s="449">
        <v>44116</v>
      </c>
      <c r="I105" s="440">
        <v>12500</v>
      </c>
      <c r="J105" s="439" t="s">
        <v>522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4">
      <c r="A106" s="433"/>
      <c r="B106" s="438"/>
      <c r="C106" s="437"/>
      <c r="D106" s="442"/>
      <c r="E106" s="437"/>
      <c r="F106" s="442"/>
      <c r="G106" s="437"/>
      <c r="H106" s="437"/>
      <c r="I106" s="440">
        <v>12500</v>
      </c>
      <c r="J106" s="439" t="s">
        <v>523</v>
      </c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57.6">
      <c r="A107" s="433"/>
      <c r="B107" s="438" t="s">
        <v>38</v>
      </c>
      <c r="C107" s="439" t="s">
        <v>524</v>
      </c>
      <c r="D107" s="440">
        <v>30000</v>
      </c>
      <c r="E107" s="439" t="s">
        <v>525</v>
      </c>
      <c r="F107" s="440">
        <v>30000</v>
      </c>
      <c r="G107" s="439" t="s">
        <v>526</v>
      </c>
      <c r="H107" s="450">
        <v>44110</v>
      </c>
      <c r="I107" s="440">
        <v>15000</v>
      </c>
      <c r="J107" s="439" t="s">
        <v>527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4">
      <c r="A108" s="433"/>
      <c r="B108" s="438"/>
      <c r="C108" s="437"/>
      <c r="D108" s="442"/>
      <c r="E108" s="437"/>
      <c r="F108" s="442"/>
      <c r="G108" s="437"/>
      <c r="H108" s="437"/>
      <c r="I108" s="440">
        <v>15000</v>
      </c>
      <c r="J108" s="439" t="s">
        <v>528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43.2">
      <c r="A109" s="433"/>
      <c r="B109" s="438" t="s">
        <v>39</v>
      </c>
      <c r="C109" s="439" t="s">
        <v>529</v>
      </c>
      <c r="D109" s="440">
        <v>53000</v>
      </c>
      <c r="E109" s="439" t="s">
        <v>530</v>
      </c>
      <c r="F109" s="440">
        <v>53000</v>
      </c>
      <c r="G109" s="439" t="s">
        <v>531</v>
      </c>
      <c r="H109" s="449">
        <v>44116</v>
      </c>
      <c r="I109" s="440">
        <v>50000</v>
      </c>
      <c r="J109" s="439" t="s">
        <v>532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00.8">
      <c r="A110" s="433"/>
      <c r="B110" s="434" t="s">
        <v>129</v>
      </c>
      <c r="C110" s="451" t="s">
        <v>330</v>
      </c>
      <c r="D110" s="436"/>
      <c r="E110" s="437"/>
      <c r="F110" s="436"/>
      <c r="G110" s="437"/>
      <c r="H110" s="437"/>
      <c r="I110" s="436"/>
      <c r="J110" s="437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86.4">
      <c r="A111" s="433"/>
      <c r="B111" s="438" t="s">
        <v>29</v>
      </c>
      <c r="C111" s="439" t="s">
        <v>533</v>
      </c>
      <c r="D111" s="440">
        <v>8400</v>
      </c>
      <c r="E111" s="439" t="s">
        <v>534</v>
      </c>
      <c r="F111" s="440">
        <v>8400</v>
      </c>
      <c r="G111" s="439" t="s">
        <v>535</v>
      </c>
      <c r="H111" s="449">
        <v>44116</v>
      </c>
      <c r="I111" s="440">
        <v>8400</v>
      </c>
      <c r="J111" s="439" t="s">
        <v>536</v>
      </c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86.4">
      <c r="A112" s="433"/>
      <c r="B112" s="438" t="s">
        <v>30</v>
      </c>
      <c r="C112" s="439" t="s">
        <v>533</v>
      </c>
      <c r="D112" s="440">
        <v>8400</v>
      </c>
      <c r="E112" s="439" t="s">
        <v>537</v>
      </c>
      <c r="F112" s="440">
        <v>8400</v>
      </c>
      <c r="G112" s="439" t="s">
        <v>538</v>
      </c>
      <c r="H112" s="449">
        <v>44116</v>
      </c>
      <c r="I112" s="440">
        <v>8400</v>
      </c>
      <c r="J112" s="439" t="s">
        <v>539</v>
      </c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72">
      <c r="A113" s="433"/>
      <c r="B113" s="438" t="s">
        <v>31</v>
      </c>
      <c r="C113" s="439" t="s">
        <v>533</v>
      </c>
      <c r="D113" s="440">
        <v>2800</v>
      </c>
      <c r="E113" s="439" t="s">
        <v>540</v>
      </c>
      <c r="F113" s="440">
        <v>2800</v>
      </c>
      <c r="G113" s="439" t="s">
        <v>541</v>
      </c>
      <c r="H113" s="449">
        <v>44116</v>
      </c>
      <c r="I113" s="440">
        <v>2800</v>
      </c>
      <c r="J113" s="439" t="s">
        <v>542</v>
      </c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57.6">
      <c r="A114" s="433"/>
      <c r="B114" s="438" t="s">
        <v>32</v>
      </c>
      <c r="C114" s="439" t="s">
        <v>543</v>
      </c>
      <c r="D114" s="440">
        <v>4000</v>
      </c>
      <c r="E114" s="439" t="s">
        <v>544</v>
      </c>
      <c r="F114" s="440">
        <v>4000</v>
      </c>
      <c r="G114" s="439" t="s">
        <v>545</v>
      </c>
      <c r="H114" s="449">
        <v>44116</v>
      </c>
      <c r="I114" s="442"/>
      <c r="J114" s="437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72">
      <c r="A115" s="433"/>
      <c r="B115" s="438" t="s">
        <v>33</v>
      </c>
      <c r="C115" s="452" t="s">
        <v>546</v>
      </c>
      <c r="D115" s="440">
        <v>14000</v>
      </c>
      <c r="E115" s="439" t="s">
        <v>547</v>
      </c>
      <c r="F115" s="440">
        <v>14000</v>
      </c>
      <c r="G115" s="439" t="s">
        <v>548</v>
      </c>
      <c r="H115" s="449">
        <v>44116</v>
      </c>
      <c r="I115" s="440"/>
      <c r="J115" s="437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26.4">
      <c r="A116" s="433"/>
      <c r="B116" s="434" t="s">
        <v>192</v>
      </c>
      <c r="C116" s="453" t="s">
        <v>333</v>
      </c>
      <c r="D116" s="436"/>
      <c r="E116" s="437"/>
      <c r="F116" s="436"/>
      <c r="G116" s="437"/>
      <c r="H116" s="437"/>
      <c r="I116" s="436"/>
      <c r="J116" s="437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28.8">
      <c r="A117" s="433"/>
      <c r="B117" s="433"/>
      <c r="C117" s="437"/>
      <c r="D117" s="440">
        <v>72.45</v>
      </c>
      <c r="E117" s="437"/>
      <c r="F117" s="440">
        <v>72.45</v>
      </c>
      <c r="G117" s="437"/>
      <c r="H117" s="437"/>
      <c r="I117" s="440">
        <v>72.45</v>
      </c>
      <c r="J117" s="439" t="s">
        <v>549</v>
      </c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28.8">
      <c r="A118" s="433"/>
      <c r="B118" s="433"/>
      <c r="C118" s="437"/>
      <c r="D118" s="440">
        <v>34.65</v>
      </c>
      <c r="E118" s="437"/>
      <c r="F118" s="440">
        <v>34.65</v>
      </c>
      <c r="G118" s="437"/>
      <c r="H118" s="437"/>
      <c r="I118" s="440">
        <v>34.65</v>
      </c>
      <c r="J118" s="439" t="s">
        <v>550</v>
      </c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28.8">
      <c r="A119" s="433"/>
      <c r="B119" s="433"/>
      <c r="C119" s="437"/>
      <c r="D119" s="440">
        <v>37.799999999999997</v>
      </c>
      <c r="E119" s="437"/>
      <c r="F119" s="440">
        <v>37.799999999999997</v>
      </c>
      <c r="G119" s="437"/>
      <c r="H119" s="437"/>
      <c r="I119" s="440">
        <v>37.799999999999997</v>
      </c>
      <c r="J119" s="439" t="s">
        <v>551</v>
      </c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28.8">
      <c r="A120" s="433"/>
      <c r="B120" s="433"/>
      <c r="C120" s="437"/>
      <c r="D120" s="440">
        <v>36.229999999999997</v>
      </c>
      <c r="E120" s="437"/>
      <c r="F120" s="440">
        <v>36.229999999999997</v>
      </c>
      <c r="G120" s="437"/>
      <c r="H120" s="437"/>
      <c r="I120" s="440">
        <v>36.229999999999997</v>
      </c>
      <c r="J120" s="439" t="s">
        <v>552</v>
      </c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28.8">
      <c r="A121" s="433"/>
      <c r="B121" s="433"/>
      <c r="C121" s="437"/>
      <c r="D121" s="440">
        <v>60.1</v>
      </c>
      <c r="E121" s="437"/>
      <c r="F121" s="440">
        <v>60.1</v>
      </c>
      <c r="G121" s="437"/>
      <c r="H121" s="437"/>
      <c r="I121" s="440">
        <v>60.1</v>
      </c>
      <c r="J121" s="439" t="s">
        <v>553</v>
      </c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4">
      <c r="A122" s="433"/>
      <c r="B122" s="433"/>
      <c r="C122" s="437"/>
      <c r="D122" s="440">
        <v>36.229999999999997</v>
      </c>
      <c r="E122" s="437"/>
      <c r="F122" s="440">
        <v>36.229999999999997</v>
      </c>
      <c r="G122" s="437"/>
      <c r="H122" s="437"/>
      <c r="I122" s="440">
        <v>36.229999999999997</v>
      </c>
      <c r="J122" s="439" t="s">
        <v>554</v>
      </c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28.8">
      <c r="A123" s="433"/>
      <c r="B123" s="433"/>
      <c r="C123" s="437"/>
      <c r="D123" s="440">
        <v>6</v>
      </c>
      <c r="E123" s="437"/>
      <c r="F123" s="440">
        <v>6</v>
      </c>
      <c r="G123" s="437"/>
      <c r="H123" s="437"/>
      <c r="I123" s="454" t="s">
        <v>555</v>
      </c>
      <c r="J123" s="439" t="s">
        <v>556</v>
      </c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28.8">
      <c r="A124" s="433"/>
      <c r="B124" s="433"/>
      <c r="C124" s="437"/>
      <c r="D124" s="440">
        <v>32.93</v>
      </c>
      <c r="E124" s="437"/>
      <c r="F124" s="440">
        <v>32.93</v>
      </c>
      <c r="G124" s="437"/>
      <c r="H124" s="437"/>
      <c r="I124" s="440">
        <v>32.93</v>
      </c>
      <c r="J124" s="439" t="s">
        <v>557</v>
      </c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28.8">
      <c r="A125" s="433"/>
      <c r="B125" s="433"/>
      <c r="C125" s="437"/>
      <c r="D125" s="440">
        <v>6</v>
      </c>
      <c r="E125" s="437"/>
      <c r="F125" s="440">
        <v>6</v>
      </c>
      <c r="G125" s="437"/>
      <c r="H125" s="437"/>
      <c r="I125" s="440">
        <v>6</v>
      </c>
      <c r="J125" s="439" t="s">
        <v>558</v>
      </c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28.8">
      <c r="A126" s="433"/>
      <c r="B126" s="433"/>
      <c r="C126" s="437"/>
      <c r="D126" s="440">
        <v>100</v>
      </c>
      <c r="E126" s="437"/>
      <c r="F126" s="440">
        <v>100</v>
      </c>
      <c r="G126" s="437"/>
      <c r="H126" s="437"/>
      <c r="I126" s="440">
        <v>100</v>
      </c>
      <c r="J126" s="439" t="s">
        <v>559</v>
      </c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28.8">
      <c r="A127" s="433"/>
      <c r="B127" s="433"/>
      <c r="C127" s="437"/>
      <c r="D127" s="440">
        <v>9</v>
      </c>
      <c r="E127" s="437"/>
      <c r="F127" s="440">
        <v>9</v>
      </c>
      <c r="G127" s="437"/>
      <c r="H127" s="437"/>
      <c r="I127" s="440">
        <v>9</v>
      </c>
      <c r="J127" s="439" t="s">
        <v>560</v>
      </c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28.8">
      <c r="A128" s="433"/>
      <c r="B128" s="433"/>
      <c r="C128" s="437"/>
      <c r="D128" s="440">
        <v>39.520000000000003</v>
      </c>
      <c r="E128" s="437"/>
      <c r="F128" s="440">
        <v>39.520000000000003</v>
      </c>
      <c r="G128" s="437"/>
      <c r="H128" s="437"/>
      <c r="I128" s="440">
        <v>39.520000000000003</v>
      </c>
      <c r="J128" s="439" t="s">
        <v>561</v>
      </c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28.8">
      <c r="A129" s="433"/>
      <c r="B129" s="433"/>
      <c r="C129" s="437"/>
      <c r="D129" s="440">
        <v>3</v>
      </c>
      <c r="E129" s="437"/>
      <c r="F129" s="440">
        <v>3</v>
      </c>
      <c r="G129" s="437"/>
      <c r="H129" s="437"/>
      <c r="I129" s="440">
        <v>3</v>
      </c>
      <c r="J129" s="439" t="s">
        <v>562</v>
      </c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28.8">
      <c r="A130" s="433"/>
      <c r="B130" s="433"/>
      <c r="C130" s="437"/>
      <c r="D130" s="440">
        <v>3</v>
      </c>
      <c r="E130" s="437"/>
      <c r="F130" s="440">
        <v>3</v>
      </c>
      <c r="G130" s="437"/>
      <c r="H130" s="437"/>
      <c r="I130" s="440">
        <v>3</v>
      </c>
      <c r="J130" s="439" t="s">
        <v>563</v>
      </c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28.8">
      <c r="A131" s="433"/>
      <c r="B131" s="433"/>
      <c r="C131" s="437"/>
      <c r="D131" s="440">
        <v>3</v>
      </c>
      <c r="E131" s="437"/>
      <c r="F131" s="440">
        <v>3</v>
      </c>
      <c r="G131" s="437"/>
      <c r="H131" s="437"/>
      <c r="I131" s="440">
        <v>3</v>
      </c>
      <c r="J131" s="439" t="s">
        <v>564</v>
      </c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28.8">
      <c r="A132" s="433"/>
      <c r="B132" s="433"/>
      <c r="C132" s="437"/>
      <c r="D132" s="440">
        <v>3</v>
      </c>
      <c r="E132" s="437"/>
      <c r="F132" s="440">
        <v>3</v>
      </c>
      <c r="G132" s="437"/>
      <c r="H132" s="437"/>
      <c r="I132" s="440">
        <v>3</v>
      </c>
      <c r="J132" s="439" t="s">
        <v>565</v>
      </c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28.8">
      <c r="A133" s="433"/>
      <c r="B133" s="433"/>
      <c r="C133" s="437"/>
      <c r="D133" s="440">
        <v>3</v>
      </c>
      <c r="E133" s="437"/>
      <c r="F133" s="440">
        <v>3</v>
      </c>
      <c r="G133" s="437"/>
      <c r="H133" s="437"/>
      <c r="I133" s="440">
        <v>3</v>
      </c>
      <c r="J133" s="439" t="s">
        <v>566</v>
      </c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28.8">
      <c r="A134" s="433"/>
      <c r="B134" s="433"/>
      <c r="C134" s="437"/>
      <c r="D134" s="440">
        <v>3</v>
      </c>
      <c r="E134" s="437"/>
      <c r="F134" s="440">
        <v>3</v>
      </c>
      <c r="G134" s="437"/>
      <c r="H134" s="437"/>
      <c r="I134" s="440">
        <v>3</v>
      </c>
      <c r="J134" s="439" t="s">
        <v>567</v>
      </c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28.8">
      <c r="A135" s="433"/>
      <c r="B135" s="433"/>
      <c r="C135" s="437"/>
      <c r="D135" s="440">
        <v>3</v>
      </c>
      <c r="E135" s="437"/>
      <c r="F135" s="440">
        <v>3</v>
      </c>
      <c r="G135" s="437"/>
      <c r="H135" s="437"/>
      <c r="I135" s="440">
        <v>3</v>
      </c>
      <c r="J135" s="439" t="s">
        <v>568</v>
      </c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28.8">
      <c r="A136" s="433"/>
      <c r="B136" s="433"/>
      <c r="C136" s="437"/>
      <c r="D136" s="440">
        <v>3</v>
      </c>
      <c r="E136" s="437"/>
      <c r="F136" s="440">
        <v>3</v>
      </c>
      <c r="G136" s="437"/>
      <c r="H136" s="437"/>
      <c r="I136" s="440">
        <v>3</v>
      </c>
      <c r="J136" s="439" t="s">
        <v>569</v>
      </c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28.8">
      <c r="A137" s="433"/>
      <c r="B137" s="433"/>
      <c r="C137" s="437"/>
      <c r="D137" s="440">
        <v>3</v>
      </c>
      <c r="E137" s="437"/>
      <c r="F137" s="440">
        <v>3</v>
      </c>
      <c r="G137" s="437"/>
      <c r="H137" s="437"/>
      <c r="I137" s="440">
        <v>3</v>
      </c>
      <c r="J137" s="439" t="s">
        <v>570</v>
      </c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28.8">
      <c r="A138" s="433"/>
      <c r="B138" s="433"/>
      <c r="C138" s="437"/>
      <c r="D138" s="440">
        <v>9</v>
      </c>
      <c r="E138" s="437"/>
      <c r="F138" s="440">
        <v>9</v>
      </c>
      <c r="G138" s="437"/>
      <c r="H138" s="437"/>
      <c r="I138" s="440">
        <v>9</v>
      </c>
      <c r="J138" s="439" t="s">
        <v>571</v>
      </c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28.8">
      <c r="A139" s="433"/>
      <c r="B139" s="433"/>
      <c r="C139" s="437"/>
      <c r="D139" s="440">
        <v>39.29</v>
      </c>
      <c r="E139" s="437"/>
      <c r="F139" s="440">
        <v>39.29</v>
      </c>
      <c r="G139" s="437"/>
      <c r="H139" s="437"/>
      <c r="I139" s="440">
        <v>39.29</v>
      </c>
      <c r="J139" s="439" t="s">
        <v>572</v>
      </c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28.8">
      <c r="A140" s="433"/>
      <c r="B140" s="433"/>
      <c r="C140" s="437"/>
      <c r="D140" s="440">
        <v>3</v>
      </c>
      <c r="E140" s="437"/>
      <c r="F140" s="440">
        <v>3</v>
      </c>
      <c r="G140" s="437"/>
      <c r="H140" s="437"/>
      <c r="I140" s="440">
        <v>3</v>
      </c>
      <c r="J140" s="439" t="s">
        <v>573</v>
      </c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28.8">
      <c r="A141" s="433"/>
      <c r="B141" s="433"/>
      <c r="C141" s="437"/>
      <c r="D141" s="440">
        <v>3</v>
      </c>
      <c r="E141" s="437"/>
      <c r="F141" s="440">
        <v>3</v>
      </c>
      <c r="G141" s="437"/>
      <c r="H141" s="437"/>
      <c r="I141" s="440">
        <v>3</v>
      </c>
      <c r="J141" s="439" t="s">
        <v>574</v>
      </c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28.8">
      <c r="A142" s="433"/>
      <c r="B142" s="433"/>
      <c r="C142" s="437"/>
      <c r="D142" s="440">
        <v>3</v>
      </c>
      <c r="E142" s="437"/>
      <c r="F142" s="440">
        <v>3</v>
      </c>
      <c r="G142" s="437"/>
      <c r="H142" s="439"/>
      <c r="I142" s="440">
        <v>3</v>
      </c>
      <c r="J142" s="439" t="s">
        <v>575</v>
      </c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28.8">
      <c r="A143" s="433"/>
      <c r="B143" s="433"/>
      <c r="C143" s="437"/>
      <c r="D143" s="440">
        <v>0.87</v>
      </c>
      <c r="E143" s="437"/>
      <c r="F143" s="440">
        <v>0.87</v>
      </c>
      <c r="G143" s="437"/>
      <c r="H143" s="437"/>
      <c r="I143" s="440">
        <v>0.87</v>
      </c>
      <c r="J143" s="439" t="s">
        <v>576</v>
      </c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28.8">
      <c r="A144" s="433"/>
      <c r="B144" s="433"/>
      <c r="C144" s="437"/>
      <c r="D144" s="440">
        <v>43.22</v>
      </c>
      <c r="E144" s="437"/>
      <c r="F144" s="439">
        <v>43.22</v>
      </c>
      <c r="G144" s="437"/>
      <c r="H144" s="437"/>
      <c r="I144" s="440">
        <v>43.22</v>
      </c>
      <c r="J144" s="439" t="s">
        <v>577</v>
      </c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" customHeight="1">
      <c r="A145" s="455"/>
      <c r="B145" s="502" t="s">
        <v>578</v>
      </c>
      <c r="C145" s="503"/>
      <c r="D145" s="435">
        <v>1054570.1599999999</v>
      </c>
      <c r="E145" s="456"/>
      <c r="F145" s="435">
        <v>1054730.1599999999</v>
      </c>
      <c r="G145" s="456"/>
      <c r="H145" s="456"/>
      <c r="I145" s="436">
        <v>855431.14</v>
      </c>
      <c r="J145" s="45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4">
      <c r="A146" s="429"/>
      <c r="B146" s="429"/>
      <c r="C146" s="429"/>
      <c r="D146" s="3"/>
      <c r="E146" s="429"/>
      <c r="F146" s="3"/>
      <c r="G146" s="429"/>
      <c r="H146" s="429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4">
      <c r="A147" s="16"/>
      <c r="B147" s="504" t="s">
        <v>579</v>
      </c>
      <c r="C147" s="503"/>
      <c r="D147" s="505"/>
      <c r="E147" s="506" t="s">
        <v>345</v>
      </c>
      <c r="F147" s="503"/>
      <c r="G147" s="503"/>
      <c r="H147" s="503"/>
      <c r="I147" s="503"/>
      <c r="J147" s="505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86.4">
      <c r="A148" s="431" t="s">
        <v>346</v>
      </c>
      <c r="B148" s="431" t="s">
        <v>347</v>
      </c>
      <c r="C148" s="431" t="s">
        <v>55</v>
      </c>
      <c r="D148" s="432" t="s">
        <v>348</v>
      </c>
      <c r="E148" s="431" t="s">
        <v>349</v>
      </c>
      <c r="F148" s="432" t="s">
        <v>348</v>
      </c>
      <c r="G148" s="431" t="s">
        <v>350</v>
      </c>
      <c r="H148" s="431" t="s">
        <v>351</v>
      </c>
      <c r="I148" s="431" t="s">
        <v>352</v>
      </c>
      <c r="J148" s="431" t="s">
        <v>353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433"/>
      <c r="B149" s="434" t="s">
        <v>580</v>
      </c>
      <c r="C149" s="435" t="s">
        <v>581</v>
      </c>
      <c r="D149" s="442"/>
      <c r="E149" s="437"/>
      <c r="F149" s="442"/>
      <c r="G149" s="437"/>
      <c r="H149" s="437"/>
      <c r="I149" s="442"/>
      <c r="J149" s="437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66.75" customHeight="1">
      <c r="A150" s="433"/>
      <c r="B150" s="438" t="s">
        <v>29</v>
      </c>
      <c r="C150" s="439" t="s">
        <v>582</v>
      </c>
      <c r="D150" s="440">
        <v>67050</v>
      </c>
      <c r="E150" s="439" t="s">
        <v>583</v>
      </c>
      <c r="F150" s="440">
        <v>67050</v>
      </c>
      <c r="G150" s="439" t="s">
        <v>584</v>
      </c>
      <c r="H150" s="439" t="s">
        <v>585</v>
      </c>
      <c r="I150" s="440">
        <v>67050</v>
      </c>
      <c r="J150" s="439" t="s">
        <v>586</v>
      </c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69.75" customHeight="1">
      <c r="A151" s="433"/>
      <c r="B151" s="438" t="s">
        <v>30</v>
      </c>
      <c r="C151" s="439" t="s">
        <v>587</v>
      </c>
      <c r="D151" s="440">
        <v>59400</v>
      </c>
      <c r="E151" s="439" t="s">
        <v>583</v>
      </c>
      <c r="F151" s="440">
        <v>59400</v>
      </c>
      <c r="G151" s="439" t="s">
        <v>588</v>
      </c>
      <c r="H151" s="439" t="s">
        <v>589</v>
      </c>
      <c r="I151" s="440">
        <v>59400</v>
      </c>
      <c r="J151" s="439" t="s">
        <v>590</v>
      </c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75" customHeight="1">
      <c r="A152" s="433"/>
      <c r="B152" s="438" t="s">
        <v>31</v>
      </c>
      <c r="C152" s="439" t="s">
        <v>591</v>
      </c>
      <c r="D152" s="440">
        <v>52050</v>
      </c>
      <c r="E152" s="446" t="s">
        <v>583</v>
      </c>
      <c r="F152" s="440">
        <v>52050</v>
      </c>
      <c r="G152" s="439" t="s">
        <v>592</v>
      </c>
      <c r="H152" s="439" t="s">
        <v>593</v>
      </c>
      <c r="I152" s="440">
        <v>52050</v>
      </c>
      <c r="J152" s="439" t="s">
        <v>594</v>
      </c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66" customHeight="1">
      <c r="A153" s="433"/>
      <c r="B153" s="438" t="s">
        <v>32</v>
      </c>
      <c r="C153" s="439" t="s">
        <v>595</v>
      </c>
      <c r="D153" s="440">
        <v>16500</v>
      </c>
      <c r="E153" s="457" t="s">
        <v>583</v>
      </c>
      <c r="F153" s="440">
        <v>16500</v>
      </c>
      <c r="G153" s="439" t="s">
        <v>531</v>
      </c>
      <c r="H153" s="439" t="s">
        <v>596</v>
      </c>
      <c r="I153" s="440">
        <v>16500</v>
      </c>
      <c r="J153" s="439" t="s">
        <v>597</v>
      </c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>
      <c r="A154" s="433"/>
      <c r="B154" s="434" t="s">
        <v>34</v>
      </c>
      <c r="C154" s="435" t="s">
        <v>241</v>
      </c>
      <c r="D154" s="442"/>
      <c r="E154" s="437"/>
      <c r="F154" s="442"/>
      <c r="G154" s="437"/>
      <c r="H154" s="437"/>
      <c r="I154" s="442"/>
      <c r="J154" s="437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69.75" customHeight="1">
      <c r="A155" s="433"/>
      <c r="B155" s="433"/>
      <c r="C155" s="439" t="s">
        <v>598</v>
      </c>
      <c r="D155" s="440">
        <v>39000</v>
      </c>
      <c r="E155" s="439" t="s">
        <v>599</v>
      </c>
      <c r="F155" s="440">
        <v>39000</v>
      </c>
      <c r="G155" s="439" t="s">
        <v>600</v>
      </c>
      <c r="H155" s="439" t="s">
        <v>601</v>
      </c>
      <c r="I155" s="440">
        <v>39000</v>
      </c>
      <c r="J155" s="439" t="s">
        <v>602</v>
      </c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72.75" customHeight="1">
      <c r="A156" s="433"/>
      <c r="B156" s="433"/>
      <c r="C156" s="439" t="s">
        <v>603</v>
      </c>
      <c r="D156" s="440">
        <v>39000</v>
      </c>
      <c r="E156" s="446" t="s">
        <v>599</v>
      </c>
      <c r="F156" s="440">
        <v>39000</v>
      </c>
      <c r="G156" s="439" t="s">
        <v>604</v>
      </c>
      <c r="H156" s="439" t="s">
        <v>605</v>
      </c>
      <c r="I156" s="440">
        <v>39000</v>
      </c>
      <c r="J156" s="439" t="s">
        <v>606</v>
      </c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>
      <c r="A157" s="433"/>
      <c r="B157" s="434" t="s">
        <v>35</v>
      </c>
      <c r="C157" s="435" t="s">
        <v>247</v>
      </c>
      <c r="D157" s="442"/>
      <c r="E157" s="437"/>
      <c r="F157" s="442"/>
      <c r="G157" s="437"/>
      <c r="H157" s="437"/>
      <c r="I157" s="442"/>
      <c r="J157" s="437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69.75" customHeight="1">
      <c r="A158" s="433"/>
      <c r="B158" s="438" t="s">
        <v>607</v>
      </c>
      <c r="C158" s="439" t="s">
        <v>608</v>
      </c>
      <c r="D158" s="440">
        <v>24254</v>
      </c>
      <c r="E158" s="439" t="s">
        <v>609</v>
      </c>
      <c r="F158" s="440">
        <v>24254</v>
      </c>
      <c r="G158" s="439" t="s">
        <v>610</v>
      </c>
      <c r="H158" s="439" t="s">
        <v>611</v>
      </c>
      <c r="I158" s="440">
        <v>24254</v>
      </c>
      <c r="J158" s="439" t="s">
        <v>612</v>
      </c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84.75" customHeight="1">
      <c r="A159" s="433"/>
      <c r="B159" s="438" t="s">
        <v>613</v>
      </c>
      <c r="C159" s="439" t="s">
        <v>614</v>
      </c>
      <c r="D159" s="440">
        <v>10000</v>
      </c>
      <c r="E159" s="439" t="s">
        <v>615</v>
      </c>
      <c r="F159" s="440">
        <v>10000</v>
      </c>
      <c r="G159" s="439" t="s">
        <v>616</v>
      </c>
      <c r="H159" s="439" t="s">
        <v>617</v>
      </c>
      <c r="I159" s="440">
        <v>10000</v>
      </c>
      <c r="J159" s="439" t="s">
        <v>618</v>
      </c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>
      <c r="A160" s="433"/>
      <c r="B160" s="438" t="s">
        <v>619</v>
      </c>
      <c r="C160" s="439" t="s">
        <v>261</v>
      </c>
      <c r="D160" s="442"/>
      <c r="E160" s="437"/>
      <c r="F160" s="442"/>
      <c r="G160" s="437"/>
      <c r="H160" s="437"/>
      <c r="I160" s="442"/>
      <c r="J160" s="437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76.5" customHeight="1">
      <c r="A161" s="433"/>
      <c r="B161" s="433"/>
      <c r="C161" s="439" t="s">
        <v>620</v>
      </c>
      <c r="D161" s="440">
        <v>42933.47</v>
      </c>
      <c r="E161" s="439" t="s">
        <v>621</v>
      </c>
      <c r="F161" s="440">
        <v>42933.47</v>
      </c>
      <c r="G161" s="439" t="s">
        <v>622</v>
      </c>
      <c r="H161" s="439" t="s">
        <v>623</v>
      </c>
      <c r="I161" s="440">
        <v>42933.47</v>
      </c>
      <c r="J161" s="439" t="s">
        <v>624</v>
      </c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70.5" customHeight="1">
      <c r="A162" s="433"/>
      <c r="B162" s="433"/>
      <c r="C162" s="439" t="s">
        <v>625</v>
      </c>
      <c r="D162" s="440">
        <v>38000</v>
      </c>
      <c r="E162" s="439" t="s">
        <v>626</v>
      </c>
      <c r="F162" s="440">
        <v>38000</v>
      </c>
      <c r="G162" s="439" t="s">
        <v>627</v>
      </c>
      <c r="H162" s="439" t="s">
        <v>628</v>
      </c>
      <c r="I162" s="440">
        <v>38000</v>
      </c>
      <c r="J162" s="439" t="s">
        <v>629</v>
      </c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82.5" customHeight="1">
      <c r="A163" s="433"/>
      <c r="B163" s="433"/>
      <c r="C163" s="439" t="s">
        <v>630</v>
      </c>
      <c r="D163" s="440">
        <v>34280</v>
      </c>
      <c r="E163" s="446" t="s">
        <v>626</v>
      </c>
      <c r="F163" s="440">
        <v>34280</v>
      </c>
      <c r="G163" s="439" t="s">
        <v>631</v>
      </c>
      <c r="H163" s="439" t="s">
        <v>632</v>
      </c>
      <c r="I163" s="440">
        <v>34280</v>
      </c>
      <c r="J163" s="439" t="s">
        <v>633</v>
      </c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>
      <c r="A164" s="433"/>
      <c r="B164" s="434" t="s">
        <v>634</v>
      </c>
      <c r="C164" s="435" t="s">
        <v>286</v>
      </c>
      <c r="D164" s="442"/>
      <c r="E164" s="437"/>
      <c r="F164" s="442"/>
      <c r="G164" s="437"/>
      <c r="H164" s="437"/>
      <c r="I164" s="442"/>
      <c r="J164" s="437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>
      <c r="A165" s="433"/>
      <c r="B165" s="438" t="s">
        <v>129</v>
      </c>
      <c r="C165" s="439" t="s">
        <v>293</v>
      </c>
      <c r="D165" s="442"/>
      <c r="E165" s="437"/>
      <c r="F165" s="442"/>
      <c r="G165" s="437"/>
      <c r="H165" s="437"/>
      <c r="I165" s="442"/>
      <c r="J165" s="437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66.75" customHeight="1">
      <c r="A166" s="433"/>
      <c r="B166" s="433"/>
      <c r="C166" s="439" t="s">
        <v>635</v>
      </c>
      <c r="D166" s="440">
        <v>191000</v>
      </c>
      <c r="E166" s="439" t="s">
        <v>636</v>
      </c>
      <c r="F166" s="440">
        <v>191000</v>
      </c>
      <c r="G166" s="439" t="s">
        <v>637</v>
      </c>
      <c r="H166" s="439" t="s">
        <v>638</v>
      </c>
      <c r="I166" s="440">
        <v>191000</v>
      </c>
      <c r="J166" s="439" t="s">
        <v>392</v>
      </c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72" customHeight="1">
      <c r="A167" s="433"/>
      <c r="B167" s="433"/>
      <c r="C167" s="439" t="s">
        <v>639</v>
      </c>
      <c r="D167" s="440">
        <v>91000</v>
      </c>
      <c r="E167" s="439" t="s">
        <v>636</v>
      </c>
      <c r="F167" s="440">
        <v>91000</v>
      </c>
      <c r="G167" s="439" t="s">
        <v>456</v>
      </c>
      <c r="H167" s="439" t="s">
        <v>640</v>
      </c>
      <c r="I167" s="440">
        <v>91000</v>
      </c>
      <c r="J167" s="439" t="s">
        <v>641</v>
      </c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>
      <c r="A168" s="433"/>
      <c r="B168" s="434" t="s">
        <v>642</v>
      </c>
      <c r="C168" s="435" t="s">
        <v>312</v>
      </c>
      <c r="D168" s="442"/>
      <c r="E168" s="437"/>
      <c r="F168" s="442"/>
      <c r="G168" s="437"/>
      <c r="H168" s="437"/>
      <c r="I168" s="442"/>
      <c r="J168" s="437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81.75" customHeight="1">
      <c r="A169" s="433"/>
      <c r="B169" s="433"/>
      <c r="C169" s="446" t="s">
        <v>643</v>
      </c>
      <c r="D169" s="440">
        <v>23400</v>
      </c>
      <c r="E169" s="446" t="s">
        <v>615</v>
      </c>
      <c r="F169" s="440">
        <v>23400</v>
      </c>
      <c r="G169" s="439" t="s">
        <v>644</v>
      </c>
      <c r="H169" s="439" t="s">
        <v>645</v>
      </c>
      <c r="I169" s="440">
        <v>23400</v>
      </c>
      <c r="J169" s="439" t="s">
        <v>646</v>
      </c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70.5" customHeight="1">
      <c r="A170" s="433"/>
      <c r="B170" s="433"/>
      <c r="C170" s="457" t="s">
        <v>647</v>
      </c>
      <c r="D170" s="440">
        <v>39000</v>
      </c>
      <c r="E170" s="457" t="s">
        <v>615</v>
      </c>
      <c r="F170" s="440">
        <v>39000</v>
      </c>
      <c r="G170" s="439" t="s">
        <v>648</v>
      </c>
      <c r="H170" s="439" t="s">
        <v>649</v>
      </c>
      <c r="I170" s="440">
        <v>39000</v>
      </c>
      <c r="J170" s="439" t="s">
        <v>650</v>
      </c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54" customHeight="1">
      <c r="A171" s="433"/>
      <c r="B171" s="438" t="s">
        <v>131</v>
      </c>
      <c r="C171" s="446" t="s">
        <v>651</v>
      </c>
      <c r="D171" s="440">
        <v>6500</v>
      </c>
      <c r="E171" s="439" t="s">
        <v>652</v>
      </c>
      <c r="F171" s="440">
        <v>6500</v>
      </c>
      <c r="G171" s="439" t="s">
        <v>653</v>
      </c>
      <c r="H171" s="439" t="s">
        <v>654</v>
      </c>
      <c r="I171" s="440">
        <v>6500</v>
      </c>
      <c r="J171" s="439" t="s">
        <v>655</v>
      </c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51.75" customHeight="1">
      <c r="A172" s="433"/>
      <c r="B172" s="438" t="s">
        <v>29</v>
      </c>
      <c r="C172" s="457" t="s">
        <v>656</v>
      </c>
      <c r="D172" s="442"/>
      <c r="E172" s="437"/>
      <c r="F172" s="442"/>
      <c r="G172" s="437"/>
      <c r="H172" s="437"/>
      <c r="I172" s="442"/>
      <c r="J172" s="437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72.75" customHeight="1">
      <c r="A173" s="433"/>
      <c r="B173" s="438" t="s">
        <v>354</v>
      </c>
      <c r="C173" s="439" t="s">
        <v>657</v>
      </c>
      <c r="D173" s="440">
        <v>42000</v>
      </c>
      <c r="E173" s="439" t="s">
        <v>658</v>
      </c>
      <c r="F173" s="440">
        <v>42000</v>
      </c>
      <c r="G173" s="439" t="s">
        <v>659</v>
      </c>
      <c r="H173" s="439" t="s">
        <v>660</v>
      </c>
      <c r="I173" s="440">
        <v>42000</v>
      </c>
      <c r="J173" s="439" t="s">
        <v>661</v>
      </c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57.75" customHeight="1">
      <c r="A174" s="433"/>
      <c r="B174" s="438" t="s">
        <v>662</v>
      </c>
      <c r="C174" s="439" t="s">
        <v>663</v>
      </c>
      <c r="D174" s="440">
        <v>28000</v>
      </c>
      <c r="E174" s="439" t="s">
        <v>658</v>
      </c>
      <c r="F174" s="440">
        <v>28000</v>
      </c>
      <c r="G174" s="439" t="s">
        <v>664</v>
      </c>
      <c r="H174" s="439" t="s">
        <v>665</v>
      </c>
      <c r="I174" s="440">
        <v>28000</v>
      </c>
      <c r="J174" s="439" t="s">
        <v>666</v>
      </c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69.75" customHeight="1">
      <c r="A175" s="433"/>
      <c r="B175" s="438" t="s">
        <v>365</v>
      </c>
      <c r="C175" s="439" t="s">
        <v>667</v>
      </c>
      <c r="D175" s="440">
        <v>32144</v>
      </c>
      <c r="E175" s="439" t="s">
        <v>658</v>
      </c>
      <c r="F175" s="440">
        <v>32144</v>
      </c>
      <c r="G175" s="439" t="s">
        <v>668</v>
      </c>
      <c r="H175" s="439" t="s">
        <v>669</v>
      </c>
      <c r="I175" s="440">
        <v>32144</v>
      </c>
      <c r="J175" s="439" t="s">
        <v>670</v>
      </c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" customHeight="1">
      <c r="A176" s="455"/>
      <c r="B176" s="502" t="s">
        <v>578</v>
      </c>
      <c r="C176" s="503"/>
      <c r="D176" s="435">
        <v>875511.47</v>
      </c>
      <c r="E176" s="456"/>
      <c r="F176" s="435">
        <v>875511.47</v>
      </c>
      <c r="G176" s="456"/>
      <c r="H176" s="456"/>
      <c r="I176" s="436">
        <v>875511.47</v>
      </c>
      <c r="J176" s="45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429"/>
      <c r="B177" s="429"/>
      <c r="C177" s="429"/>
      <c r="D177" s="3"/>
      <c r="E177" s="429"/>
      <c r="F177" s="3"/>
      <c r="G177" s="429"/>
      <c r="H177" s="429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>
      <c r="A178" s="16"/>
      <c r="B178" s="504" t="s">
        <v>671</v>
      </c>
      <c r="C178" s="503"/>
      <c r="D178" s="505"/>
      <c r="E178" s="506" t="s">
        <v>345</v>
      </c>
      <c r="F178" s="503"/>
      <c r="G178" s="503"/>
      <c r="H178" s="503"/>
      <c r="I178" s="503"/>
      <c r="J178" s="505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431" t="s">
        <v>346</v>
      </c>
      <c r="B179" s="431" t="s">
        <v>347</v>
      </c>
      <c r="C179" s="431" t="s">
        <v>55</v>
      </c>
      <c r="D179" s="432" t="s">
        <v>348</v>
      </c>
      <c r="E179" s="431" t="s">
        <v>349</v>
      </c>
      <c r="F179" s="432" t="s">
        <v>348</v>
      </c>
      <c r="G179" s="431" t="s">
        <v>350</v>
      </c>
      <c r="H179" s="431" t="s">
        <v>351</v>
      </c>
      <c r="I179" s="431" t="s">
        <v>352</v>
      </c>
      <c r="J179" s="431" t="s">
        <v>353</v>
      </c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433"/>
      <c r="B180" s="433" t="s">
        <v>112</v>
      </c>
      <c r="C180" s="437"/>
      <c r="D180" s="442"/>
      <c r="E180" s="437"/>
      <c r="F180" s="442"/>
      <c r="G180" s="437"/>
      <c r="H180" s="437"/>
      <c r="I180" s="442"/>
      <c r="J180" s="437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>
      <c r="A181" s="433"/>
      <c r="B181" s="433" t="s">
        <v>138</v>
      </c>
      <c r="C181" s="437"/>
      <c r="D181" s="442"/>
      <c r="E181" s="437"/>
      <c r="F181" s="442"/>
      <c r="G181" s="437"/>
      <c r="H181" s="437"/>
      <c r="I181" s="442"/>
      <c r="J181" s="437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>
      <c r="A182" s="433"/>
      <c r="B182" s="433" t="s">
        <v>672</v>
      </c>
      <c r="C182" s="437"/>
      <c r="D182" s="442"/>
      <c r="E182" s="437"/>
      <c r="F182" s="442"/>
      <c r="G182" s="437"/>
      <c r="H182" s="437"/>
      <c r="I182" s="442"/>
      <c r="J182" s="437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>
      <c r="A183" s="433"/>
      <c r="B183" s="433" t="s">
        <v>143</v>
      </c>
      <c r="C183" s="437"/>
      <c r="D183" s="442"/>
      <c r="E183" s="437"/>
      <c r="F183" s="442"/>
      <c r="G183" s="437"/>
      <c r="H183" s="437"/>
      <c r="I183" s="442"/>
      <c r="J183" s="437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>
      <c r="A184" s="433"/>
      <c r="B184" s="433" t="s">
        <v>156</v>
      </c>
      <c r="C184" s="437"/>
      <c r="D184" s="442"/>
      <c r="E184" s="437"/>
      <c r="F184" s="442"/>
      <c r="G184" s="437"/>
      <c r="H184" s="437"/>
      <c r="I184" s="442"/>
      <c r="J184" s="437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>
      <c r="A185" s="433"/>
      <c r="B185" s="433"/>
      <c r="C185" s="437"/>
      <c r="D185" s="442"/>
      <c r="E185" s="437"/>
      <c r="F185" s="442"/>
      <c r="G185" s="437"/>
      <c r="H185" s="437"/>
      <c r="I185" s="442"/>
      <c r="J185" s="437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" customHeight="1">
      <c r="A186" s="455"/>
      <c r="B186" s="502" t="s">
        <v>578</v>
      </c>
      <c r="C186" s="503"/>
      <c r="D186" s="456"/>
      <c r="E186" s="456"/>
      <c r="F186" s="456"/>
      <c r="G186" s="456"/>
      <c r="H186" s="456"/>
      <c r="I186" s="458"/>
      <c r="J186" s="45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429"/>
      <c r="B187" s="429"/>
      <c r="C187" s="429"/>
      <c r="D187" s="3"/>
      <c r="E187" s="429"/>
      <c r="F187" s="3"/>
      <c r="G187" s="429"/>
      <c r="H187" s="429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>
      <c r="A188" s="459"/>
      <c r="B188" s="459" t="s">
        <v>673</v>
      </c>
      <c r="C188" s="459"/>
      <c r="D188" s="460"/>
      <c r="E188" s="459"/>
      <c r="F188" s="460"/>
      <c r="G188" s="459"/>
      <c r="H188" s="459"/>
      <c r="I188" s="459"/>
      <c r="J188" s="459"/>
      <c r="K188" s="459"/>
      <c r="L188" s="459"/>
      <c r="M188" s="459"/>
      <c r="N188" s="459"/>
      <c r="O188" s="459"/>
      <c r="P188" s="459"/>
      <c r="Q188" s="459"/>
      <c r="R188" s="459"/>
      <c r="S188" s="459"/>
      <c r="T188" s="459"/>
      <c r="U188" s="459"/>
      <c r="V188" s="459"/>
      <c r="W188" s="459"/>
      <c r="X188" s="459"/>
      <c r="Y188" s="459"/>
      <c r="Z188" s="459"/>
    </row>
    <row r="189" spans="1:26" ht="15.75" customHeight="1">
      <c r="A189" s="429"/>
      <c r="B189" s="429"/>
      <c r="C189" s="429"/>
      <c r="D189" s="3"/>
      <c r="E189" s="429"/>
      <c r="F189" s="3"/>
      <c r="G189" s="429"/>
      <c r="H189" s="429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>
      <c r="A190" s="429"/>
      <c r="B190" s="429"/>
      <c r="C190" s="429"/>
      <c r="D190" s="3"/>
      <c r="E190" s="429"/>
      <c r="F190" s="3"/>
      <c r="G190" s="429"/>
      <c r="H190" s="429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>
      <c r="A191" s="429"/>
      <c r="B191" s="429"/>
      <c r="C191" s="429"/>
      <c r="D191" s="3"/>
      <c r="E191" s="429"/>
      <c r="F191" s="3"/>
      <c r="G191" s="429"/>
      <c r="H191" s="429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>
      <c r="A192" s="429"/>
      <c r="B192" s="429"/>
      <c r="C192" s="429"/>
      <c r="D192" s="3"/>
      <c r="E192" s="429"/>
      <c r="F192" s="3"/>
      <c r="G192" s="429"/>
      <c r="H192" s="429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>
      <c r="A193" s="429"/>
      <c r="B193" s="429"/>
      <c r="C193" s="429"/>
      <c r="D193" s="3"/>
      <c r="E193" s="429"/>
      <c r="F193" s="3"/>
      <c r="G193" s="429"/>
      <c r="H193" s="429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>
      <c r="A194" s="429"/>
      <c r="B194" s="429"/>
      <c r="C194" s="429"/>
      <c r="D194" s="3"/>
      <c r="E194" s="429"/>
      <c r="F194" s="3"/>
      <c r="G194" s="429"/>
      <c r="H194" s="429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>
      <c r="A195" s="429"/>
      <c r="B195" s="429"/>
      <c r="C195" s="429"/>
      <c r="D195" s="3"/>
      <c r="E195" s="429"/>
      <c r="F195" s="3"/>
      <c r="G195" s="429"/>
      <c r="H195" s="429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>
      <c r="A196" s="429"/>
      <c r="B196" s="429"/>
      <c r="C196" s="429"/>
      <c r="D196" s="3"/>
      <c r="E196" s="429"/>
      <c r="F196" s="3"/>
      <c r="G196" s="429"/>
      <c r="H196" s="429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>
      <c r="A197" s="429"/>
      <c r="B197" s="429"/>
      <c r="C197" s="429"/>
      <c r="D197" s="3"/>
      <c r="E197" s="429"/>
      <c r="F197" s="3"/>
      <c r="G197" s="429"/>
      <c r="H197" s="429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>
      <c r="A198" s="429"/>
      <c r="B198" s="429"/>
      <c r="C198" s="429"/>
      <c r="D198" s="3"/>
      <c r="E198" s="429"/>
      <c r="F198" s="3"/>
      <c r="G198" s="429"/>
      <c r="H198" s="429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>
      <c r="A199" s="429"/>
      <c r="B199" s="429"/>
      <c r="C199" s="429"/>
      <c r="D199" s="3"/>
      <c r="E199" s="429"/>
      <c r="F199" s="3"/>
      <c r="G199" s="429"/>
      <c r="H199" s="429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>
      <c r="A200" s="429"/>
      <c r="B200" s="429"/>
      <c r="C200" s="429"/>
      <c r="D200" s="3"/>
      <c r="E200" s="429"/>
      <c r="F200" s="3"/>
      <c r="G200" s="429"/>
      <c r="H200" s="429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>
      <c r="A201" s="429"/>
      <c r="B201" s="429"/>
      <c r="C201" s="429"/>
      <c r="D201" s="3"/>
      <c r="E201" s="429"/>
      <c r="F201" s="3"/>
      <c r="G201" s="429"/>
      <c r="H201" s="429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>
      <c r="A202" s="429"/>
      <c r="B202" s="429"/>
      <c r="C202" s="429"/>
      <c r="D202" s="3"/>
      <c r="E202" s="429"/>
      <c r="F202" s="3"/>
      <c r="G202" s="429"/>
      <c r="H202" s="429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>
      <c r="A203" s="429"/>
      <c r="B203" s="429"/>
      <c r="C203" s="429"/>
      <c r="D203" s="3"/>
      <c r="E203" s="429"/>
      <c r="F203" s="3"/>
      <c r="G203" s="429"/>
      <c r="H203" s="429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>
      <c r="A204" s="429"/>
      <c r="B204" s="429"/>
      <c r="C204" s="429"/>
      <c r="D204" s="3"/>
      <c r="E204" s="429"/>
      <c r="F204" s="3"/>
      <c r="G204" s="429"/>
      <c r="H204" s="429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>
      <c r="A205" s="429"/>
      <c r="B205" s="429"/>
      <c r="C205" s="429"/>
      <c r="D205" s="3"/>
      <c r="E205" s="429"/>
      <c r="F205" s="3"/>
      <c r="G205" s="429"/>
      <c r="H205" s="429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>
      <c r="A206" s="429"/>
      <c r="B206" s="429"/>
      <c r="C206" s="429"/>
      <c r="D206" s="3"/>
      <c r="E206" s="429"/>
      <c r="F206" s="3"/>
      <c r="G206" s="429"/>
      <c r="H206" s="429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>
      <c r="A207" s="429"/>
      <c r="B207" s="429"/>
      <c r="C207" s="429"/>
      <c r="D207" s="3"/>
      <c r="E207" s="429"/>
      <c r="F207" s="3"/>
      <c r="G207" s="429"/>
      <c r="H207" s="429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>
      <c r="A208" s="429"/>
      <c r="B208" s="429"/>
      <c r="C208" s="429"/>
      <c r="D208" s="3"/>
      <c r="E208" s="429"/>
      <c r="F208" s="3"/>
      <c r="G208" s="429"/>
      <c r="H208" s="429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>
      <c r="A209" s="429"/>
      <c r="B209" s="429"/>
      <c r="C209" s="429"/>
      <c r="D209" s="3"/>
      <c r="E209" s="429"/>
      <c r="F209" s="3"/>
      <c r="G209" s="429"/>
      <c r="H209" s="429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>
      <c r="A210" s="429"/>
      <c r="B210" s="429"/>
      <c r="C210" s="429"/>
      <c r="D210" s="3"/>
      <c r="E210" s="429"/>
      <c r="F210" s="3"/>
      <c r="G210" s="429"/>
      <c r="H210" s="429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>
      <c r="A211" s="429"/>
      <c r="B211" s="429"/>
      <c r="C211" s="429"/>
      <c r="D211" s="3"/>
      <c r="E211" s="429"/>
      <c r="F211" s="3"/>
      <c r="G211" s="429"/>
      <c r="H211" s="429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>
      <c r="A212" s="429"/>
      <c r="B212" s="429"/>
      <c r="C212" s="429"/>
      <c r="D212" s="3"/>
      <c r="E212" s="429"/>
      <c r="F212" s="3"/>
      <c r="G212" s="429"/>
      <c r="H212" s="429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>
      <c r="A213" s="429"/>
      <c r="B213" s="429"/>
      <c r="C213" s="429"/>
      <c r="D213" s="3"/>
      <c r="E213" s="429"/>
      <c r="F213" s="3"/>
      <c r="G213" s="429"/>
      <c r="H213" s="429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>
      <c r="A214" s="429"/>
      <c r="B214" s="429"/>
      <c r="C214" s="429"/>
      <c r="D214" s="3"/>
      <c r="E214" s="429"/>
      <c r="F214" s="3"/>
      <c r="G214" s="429"/>
      <c r="H214" s="429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>
      <c r="A215" s="429"/>
      <c r="B215" s="429"/>
      <c r="C215" s="429"/>
      <c r="D215" s="3"/>
      <c r="E215" s="429"/>
      <c r="F215" s="3"/>
      <c r="G215" s="429"/>
      <c r="H215" s="429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>
      <c r="A216" s="429"/>
      <c r="B216" s="429"/>
      <c r="C216" s="429"/>
      <c r="D216" s="3"/>
      <c r="E216" s="429"/>
      <c r="F216" s="3"/>
      <c r="G216" s="429"/>
      <c r="H216" s="429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>
      <c r="A217" s="429"/>
      <c r="B217" s="429"/>
      <c r="C217" s="429"/>
      <c r="D217" s="3"/>
      <c r="E217" s="429"/>
      <c r="F217" s="3"/>
      <c r="G217" s="429"/>
      <c r="H217" s="429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>
      <c r="A218" s="429"/>
      <c r="B218" s="429"/>
      <c r="C218" s="429"/>
      <c r="D218" s="3"/>
      <c r="E218" s="429"/>
      <c r="F218" s="3"/>
      <c r="G218" s="429"/>
      <c r="H218" s="429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>
      <c r="A219" s="429"/>
      <c r="B219" s="429"/>
      <c r="C219" s="429"/>
      <c r="D219" s="3"/>
      <c r="E219" s="429"/>
      <c r="F219" s="3"/>
      <c r="G219" s="429"/>
      <c r="H219" s="429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>
      <c r="A220" s="429"/>
      <c r="B220" s="429"/>
      <c r="C220" s="429"/>
      <c r="D220" s="3"/>
      <c r="E220" s="429"/>
      <c r="F220" s="3"/>
      <c r="G220" s="429"/>
      <c r="H220" s="429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429"/>
      <c r="B221" s="429"/>
      <c r="C221" s="429"/>
      <c r="D221" s="3"/>
      <c r="E221" s="429"/>
      <c r="F221" s="3"/>
      <c r="G221" s="429"/>
      <c r="H221" s="429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429"/>
      <c r="B222" s="429"/>
      <c r="C222" s="429"/>
      <c r="D222" s="3"/>
      <c r="E222" s="429"/>
      <c r="F222" s="3"/>
      <c r="G222" s="429"/>
      <c r="H222" s="429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429"/>
      <c r="B223" s="429"/>
      <c r="C223" s="429"/>
      <c r="D223" s="3"/>
      <c r="E223" s="429"/>
      <c r="F223" s="3"/>
      <c r="G223" s="429"/>
      <c r="H223" s="429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429"/>
      <c r="B224" s="429"/>
      <c r="C224" s="429"/>
      <c r="D224" s="3"/>
      <c r="E224" s="429"/>
      <c r="F224" s="3"/>
      <c r="G224" s="429"/>
      <c r="H224" s="429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429"/>
      <c r="B225" s="429"/>
      <c r="C225" s="429"/>
      <c r="D225" s="3"/>
      <c r="E225" s="429"/>
      <c r="F225" s="3"/>
      <c r="G225" s="429"/>
      <c r="H225" s="429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429"/>
      <c r="B226" s="429"/>
      <c r="C226" s="429"/>
      <c r="D226" s="3"/>
      <c r="E226" s="429"/>
      <c r="F226" s="3"/>
      <c r="G226" s="429"/>
      <c r="H226" s="429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429"/>
      <c r="B227" s="429"/>
      <c r="C227" s="429"/>
      <c r="D227" s="3"/>
      <c r="E227" s="429"/>
      <c r="F227" s="3"/>
      <c r="G227" s="429"/>
      <c r="H227" s="429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429"/>
      <c r="B228" s="429"/>
      <c r="C228" s="429"/>
      <c r="D228" s="3"/>
      <c r="E228" s="429"/>
      <c r="F228" s="3"/>
      <c r="G228" s="429"/>
      <c r="H228" s="429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429"/>
      <c r="B229" s="429"/>
      <c r="C229" s="429"/>
      <c r="D229" s="3"/>
      <c r="E229" s="429"/>
      <c r="F229" s="3"/>
      <c r="G229" s="429"/>
      <c r="H229" s="429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429"/>
      <c r="B230" s="429"/>
      <c r="C230" s="429"/>
      <c r="D230" s="3"/>
      <c r="E230" s="429"/>
      <c r="F230" s="3"/>
      <c r="G230" s="429"/>
      <c r="H230" s="429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429"/>
      <c r="B231" s="429"/>
      <c r="C231" s="429"/>
      <c r="D231" s="3"/>
      <c r="E231" s="429"/>
      <c r="F231" s="3"/>
      <c r="G231" s="429"/>
      <c r="H231" s="429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429"/>
      <c r="B232" s="429"/>
      <c r="C232" s="429"/>
      <c r="D232" s="3"/>
      <c r="E232" s="429"/>
      <c r="F232" s="3"/>
      <c r="G232" s="429"/>
      <c r="H232" s="429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429"/>
      <c r="B233" s="429"/>
      <c r="C233" s="429"/>
      <c r="D233" s="3"/>
      <c r="E233" s="429"/>
      <c r="F233" s="3"/>
      <c r="G233" s="429"/>
      <c r="H233" s="429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429"/>
      <c r="B234" s="429"/>
      <c r="C234" s="429"/>
      <c r="D234" s="3"/>
      <c r="E234" s="429"/>
      <c r="F234" s="3"/>
      <c r="G234" s="429"/>
      <c r="H234" s="429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429"/>
      <c r="B235" s="429"/>
      <c r="C235" s="429"/>
      <c r="D235" s="3"/>
      <c r="E235" s="429"/>
      <c r="F235" s="3"/>
      <c r="G235" s="429"/>
      <c r="H235" s="429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429"/>
      <c r="B236" s="429"/>
      <c r="C236" s="429"/>
      <c r="D236" s="3"/>
      <c r="E236" s="429"/>
      <c r="F236" s="3"/>
      <c r="G236" s="429"/>
      <c r="H236" s="429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429"/>
      <c r="B237" s="429"/>
      <c r="C237" s="429"/>
      <c r="D237" s="3"/>
      <c r="E237" s="429"/>
      <c r="F237" s="3"/>
      <c r="G237" s="429"/>
      <c r="H237" s="429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429"/>
      <c r="B238" s="429"/>
      <c r="C238" s="429"/>
      <c r="D238" s="3"/>
      <c r="E238" s="429"/>
      <c r="F238" s="3"/>
      <c r="G238" s="429"/>
      <c r="H238" s="429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429"/>
      <c r="B239" s="429"/>
      <c r="C239" s="429"/>
      <c r="D239" s="3"/>
      <c r="E239" s="429"/>
      <c r="F239" s="3"/>
      <c r="G239" s="429"/>
      <c r="H239" s="429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429"/>
      <c r="B240" s="429"/>
      <c r="C240" s="429"/>
      <c r="D240" s="3"/>
      <c r="E240" s="429"/>
      <c r="F240" s="3"/>
      <c r="G240" s="429"/>
      <c r="H240" s="429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429"/>
      <c r="B241" s="429"/>
      <c r="C241" s="429"/>
      <c r="D241" s="3"/>
      <c r="E241" s="429"/>
      <c r="F241" s="3"/>
      <c r="G241" s="429"/>
      <c r="H241" s="429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429"/>
      <c r="B242" s="429"/>
      <c r="C242" s="429"/>
      <c r="D242" s="3"/>
      <c r="E242" s="429"/>
      <c r="F242" s="3"/>
      <c r="G242" s="429"/>
      <c r="H242" s="429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429"/>
      <c r="B243" s="429"/>
      <c r="C243" s="429"/>
      <c r="D243" s="3"/>
      <c r="E243" s="429"/>
      <c r="F243" s="3"/>
      <c r="G243" s="429"/>
      <c r="H243" s="429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429"/>
      <c r="B244" s="429"/>
      <c r="C244" s="429"/>
      <c r="D244" s="3"/>
      <c r="E244" s="429"/>
      <c r="F244" s="3"/>
      <c r="G244" s="429"/>
      <c r="H244" s="429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429"/>
      <c r="B245" s="429"/>
      <c r="C245" s="429"/>
      <c r="D245" s="3"/>
      <c r="E245" s="429"/>
      <c r="F245" s="3"/>
      <c r="G245" s="429"/>
      <c r="H245" s="429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429"/>
      <c r="B246" s="429"/>
      <c r="C246" s="429"/>
      <c r="D246" s="3"/>
      <c r="E246" s="429"/>
      <c r="F246" s="3"/>
      <c r="G246" s="429"/>
      <c r="H246" s="429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429"/>
      <c r="B247" s="429"/>
      <c r="C247" s="429"/>
      <c r="D247" s="3"/>
      <c r="E247" s="429"/>
      <c r="F247" s="3"/>
      <c r="G247" s="429"/>
      <c r="H247" s="429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429"/>
      <c r="B248" s="429"/>
      <c r="C248" s="429"/>
      <c r="D248" s="3"/>
      <c r="E248" s="429"/>
      <c r="F248" s="3"/>
      <c r="G248" s="429"/>
      <c r="H248" s="429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429"/>
      <c r="B249" s="429"/>
      <c r="C249" s="429"/>
      <c r="D249" s="3"/>
      <c r="E249" s="429"/>
      <c r="F249" s="3"/>
      <c r="G249" s="429"/>
      <c r="H249" s="429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429"/>
      <c r="B250" s="429"/>
      <c r="C250" s="429"/>
      <c r="D250" s="3"/>
      <c r="E250" s="429"/>
      <c r="F250" s="3"/>
      <c r="G250" s="429"/>
      <c r="H250" s="429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429"/>
      <c r="B251" s="429"/>
      <c r="C251" s="429"/>
      <c r="D251" s="3"/>
      <c r="E251" s="429"/>
      <c r="F251" s="3"/>
      <c r="G251" s="429"/>
      <c r="H251" s="429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429"/>
      <c r="B252" s="429"/>
      <c r="C252" s="429"/>
      <c r="D252" s="3"/>
      <c r="E252" s="429"/>
      <c r="F252" s="3"/>
      <c r="G252" s="429"/>
      <c r="H252" s="429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429"/>
      <c r="B253" s="429"/>
      <c r="C253" s="429"/>
      <c r="D253" s="3"/>
      <c r="E253" s="429"/>
      <c r="F253" s="3"/>
      <c r="G253" s="429"/>
      <c r="H253" s="429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429"/>
      <c r="B254" s="429"/>
      <c r="C254" s="429"/>
      <c r="D254" s="3"/>
      <c r="E254" s="429"/>
      <c r="F254" s="3"/>
      <c r="G254" s="429"/>
      <c r="H254" s="429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429"/>
      <c r="B255" s="429"/>
      <c r="C255" s="429"/>
      <c r="D255" s="3"/>
      <c r="E255" s="429"/>
      <c r="F255" s="3"/>
      <c r="G255" s="429"/>
      <c r="H255" s="429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429"/>
      <c r="B256" s="429"/>
      <c r="C256" s="429"/>
      <c r="D256" s="3"/>
      <c r="E256" s="429"/>
      <c r="F256" s="3"/>
      <c r="G256" s="429"/>
      <c r="H256" s="429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429"/>
      <c r="B257" s="429"/>
      <c r="C257" s="429"/>
      <c r="D257" s="3"/>
      <c r="E257" s="429"/>
      <c r="F257" s="3"/>
      <c r="G257" s="429"/>
      <c r="H257" s="429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429"/>
      <c r="B258" s="429"/>
      <c r="C258" s="429"/>
      <c r="D258" s="3"/>
      <c r="E258" s="429"/>
      <c r="F258" s="3"/>
      <c r="G258" s="429"/>
      <c r="H258" s="429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429"/>
      <c r="B259" s="429"/>
      <c r="C259" s="429"/>
      <c r="D259" s="3"/>
      <c r="E259" s="429"/>
      <c r="F259" s="3"/>
      <c r="G259" s="429"/>
      <c r="H259" s="429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429"/>
      <c r="B260" s="429"/>
      <c r="C260" s="429"/>
      <c r="D260" s="3"/>
      <c r="E260" s="429"/>
      <c r="F260" s="3"/>
      <c r="G260" s="429"/>
      <c r="H260" s="429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429"/>
      <c r="B261" s="429"/>
      <c r="C261" s="429"/>
      <c r="D261" s="3"/>
      <c r="E261" s="429"/>
      <c r="F261" s="3"/>
      <c r="G261" s="429"/>
      <c r="H261" s="429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429"/>
      <c r="B262" s="429"/>
      <c r="C262" s="429"/>
      <c r="D262" s="3"/>
      <c r="E262" s="429"/>
      <c r="F262" s="3"/>
      <c r="G262" s="429"/>
      <c r="H262" s="429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429"/>
      <c r="B263" s="429"/>
      <c r="C263" s="429"/>
      <c r="D263" s="3"/>
      <c r="E263" s="429"/>
      <c r="F263" s="3"/>
      <c r="G263" s="429"/>
      <c r="H263" s="429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429"/>
      <c r="B264" s="429"/>
      <c r="C264" s="429"/>
      <c r="D264" s="3"/>
      <c r="E264" s="429"/>
      <c r="F264" s="3"/>
      <c r="G264" s="429"/>
      <c r="H264" s="429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429"/>
      <c r="B265" s="429"/>
      <c r="C265" s="429"/>
      <c r="D265" s="3"/>
      <c r="E265" s="429"/>
      <c r="F265" s="3"/>
      <c r="G265" s="429"/>
      <c r="H265" s="429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429"/>
      <c r="B266" s="429"/>
      <c r="C266" s="429"/>
      <c r="D266" s="3"/>
      <c r="E266" s="429"/>
      <c r="F266" s="3"/>
      <c r="G266" s="429"/>
      <c r="H266" s="429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429"/>
      <c r="B267" s="429"/>
      <c r="C267" s="429"/>
      <c r="D267" s="3"/>
      <c r="E267" s="429"/>
      <c r="F267" s="3"/>
      <c r="G267" s="429"/>
      <c r="H267" s="429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429"/>
      <c r="B268" s="429"/>
      <c r="C268" s="429"/>
      <c r="D268" s="3"/>
      <c r="E268" s="429"/>
      <c r="F268" s="3"/>
      <c r="G268" s="429"/>
      <c r="H268" s="429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429"/>
      <c r="B269" s="429"/>
      <c r="C269" s="429"/>
      <c r="D269" s="3"/>
      <c r="E269" s="429"/>
      <c r="F269" s="3"/>
      <c r="G269" s="429"/>
      <c r="H269" s="429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429"/>
      <c r="B270" s="429"/>
      <c r="C270" s="429"/>
      <c r="D270" s="3"/>
      <c r="E270" s="429"/>
      <c r="F270" s="3"/>
      <c r="G270" s="429"/>
      <c r="H270" s="429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429"/>
      <c r="B271" s="429"/>
      <c r="C271" s="429"/>
      <c r="D271" s="3"/>
      <c r="E271" s="429"/>
      <c r="F271" s="3"/>
      <c r="G271" s="429"/>
      <c r="H271" s="429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429"/>
      <c r="B272" s="429"/>
      <c r="C272" s="429"/>
      <c r="D272" s="3"/>
      <c r="E272" s="429"/>
      <c r="F272" s="3"/>
      <c r="G272" s="429"/>
      <c r="H272" s="429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429"/>
      <c r="B273" s="429"/>
      <c r="C273" s="429"/>
      <c r="D273" s="3"/>
      <c r="E273" s="429"/>
      <c r="F273" s="3"/>
      <c r="G273" s="429"/>
      <c r="H273" s="429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429"/>
      <c r="B274" s="429"/>
      <c r="C274" s="429"/>
      <c r="D274" s="3"/>
      <c r="E274" s="429"/>
      <c r="F274" s="3"/>
      <c r="G274" s="429"/>
      <c r="H274" s="429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429"/>
      <c r="B275" s="429"/>
      <c r="C275" s="429"/>
      <c r="D275" s="3"/>
      <c r="E275" s="429"/>
      <c r="F275" s="3"/>
      <c r="G275" s="429"/>
      <c r="H275" s="429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429"/>
      <c r="B276" s="429"/>
      <c r="C276" s="429"/>
      <c r="D276" s="3"/>
      <c r="E276" s="429"/>
      <c r="F276" s="3"/>
      <c r="G276" s="429"/>
      <c r="H276" s="429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429"/>
      <c r="B277" s="429"/>
      <c r="C277" s="429"/>
      <c r="D277" s="3"/>
      <c r="E277" s="429"/>
      <c r="F277" s="3"/>
      <c r="G277" s="429"/>
      <c r="H277" s="429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429"/>
      <c r="B278" s="429"/>
      <c r="C278" s="429"/>
      <c r="D278" s="3"/>
      <c r="E278" s="429"/>
      <c r="F278" s="3"/>
      <c r="G278" s="429"/>
      <c r="H278" s="429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429"/>
      <c r="B279" s="429"/>
      <c r="C279" s="429"/>
      <c r="D279" s="3"/>
      <c r="E279" s="429"/>
      <c r="F279" s="3"/>
      <c r="G279" s="429"/>
      <c r="H279" s="429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429"/>
      <c r="B280" s="429"/>
      <c r="C280" s="429"/>
      <c r="D280" s="3"/>
      <c r="E280" s="429"/>
      <c r="F280" s="3"/>
      <c r="G280" s="429"/>
      <c r="H280" s="429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429"/>
      <c r="B281" s="429"/>
      <c r="C281" s="429"/>
      <c r="D281" s="3"/>
      <c r="E281" s="429"/>
      <c r="F281" s="3"/>
      <c r="G281" s="429"/>
      <c r="H281" s="429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429"/>
      <c r="B282" s="429"/>
      <c r="C282" s="429"/>
      <c r="D282" s="3"/>
      <c r="E282" s="429"/>
      <c r="F282" s="3"/>
      <c r="G282" s="429"/>
      <c r="H282" s="429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429"/>
      <c r="B283" s="429"/>
      <c r="C283" s="429"/>
      <c r="D283" s="3"/>
      <c r="E283" s="429"/>
      <c r="F283" s="3"/>
      <c r="G283" s="429"/>
      <c r="H283" s="429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429"/>
      <c r="B284" s="429"/>
      <c r="C284" s="429"/>
      <c r="D284" s="3"/>
      <c r="E284" s="429"/>
      <c r="F284" s="3"/>
      <c r="G284" s="429"/>
      <c r="H284" s="429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429"/>
      <c r="B285" s="429"/>
      <c r="C285" s="429"/>
      <c r="D285" s="3"/>
      <c r="E285" s="429"/>
      <c r="F285" s="3"/>
      <c r="G285" s="429"/>
      <c r="H285" s="429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429"/>
      <c r="B286" s="429"/>
      <c r="C286" s="429"/>
      <c r="D286" s="3"/>
      <c r="E286" s="429"/>
      <c r="F286" s="3"/>
      <c r="G286" s="429"/>
      <c r="H286" s="429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429"/>
      <c r="B287" s="429"/>
      <c r="C287" s="429"/>
      <c r="D287" s="3"/>
      <c r="E287" s="429"/>
      <c r="F287" s="3"/>
      <c r="G287" s="429"/>
      <c r="H287" s="429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429"/>
      <c r="B288" s="429"/>
      <c r="C288" s="429"/>
      <c r="D288" s="3"/>
      <c r="E288" s="429"/>
      <c r="F288" s="3"/>
      <c r="G288" s="429"/>
      <c r="H288" s="429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429"/>
      <c r="B289" s="429"/>
      <c r="C289" s="429"/>
      <c r="D289" s="3"/>
      <c r="E289" s="429"/>
      <c r="F289" s="3"/>
      <c r="G289" s="429"/>
      <c r="H289" s="429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429"/>
      <c r="B290" s="429"/>
      <c r="C290" s="429"/>
      <c r="D290" s="3"/>
      <c r="E290" s="429"/>
      <c r="F290" s="3"/>
      <c r="G290" s="429"/>
      <c r="H290" s="429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429"/>
      <c r="B291" s="429"/>
      <c r="C291" s="429"/>
      <c r="D291" s="3"/>
      <c r="E291" s="429"/>
      <c r="F291" s="3"/>
      <c r="G291" s="429"/>
      <c r="H291" s="429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429"/>
      <c r="B292" s="429"/>
      <c r="C292" s="429"/>
      <c r="D292" s="3"/>
      <c r="E292" s="429"/>
      <c r="F292" s="3"/>
      <c r="G292" s="429"/>
      <c r="H292" s="429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429"/>
      <c r="B293" s="429"/>
      <c r="C293" s="429"/>
      <c r="D293" s="3"/>
      <c r="E293" s="429"/>
      <c r="F293" s="3"/>
      <c r="G293" s="429"/>
      <c r="H293" s="429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429"/>
      <c r="B294" s="429"/>
      <c r="C294" s="429"/>
      <c r="D294" s="3"/>
      <c r="E294" s="429"/>
      <c r="F294" s="3"/>
      <c r="G294" s="429"/>
      <c r="H294" s="429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429"/>
      <c r="B295" s="429"/>
      <c r="C295" s="429"/>
      <c r="D295" s="3"/>
      <c r="E295" s="429"/>
      <c r="F295" s="3"/>
      <c r="G295" s="429"/>
      <c r="H295" s="429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429"/>
      <c r="B296" s="429"/>
      <c r="C296" s="429"/>
      <c r="D296" s="3"/>
      <c r="E296" s="429"/>
      <c r="F296" s="3"/>
      <c r="G296" s="429"/>
      <c r="H296" s="429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429"/>
      <c r="B297" s="429"/>
      <c r="C297" s="429"/>
      <c r="D297" s="3"/>
      <c r="E297" s="429"/>
      <c r="F297" s="3"/>
      <c r="G297" s="429"/>
      <c r="H297" s="429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429"/>
      <c r="B298" s="429"/>
      <c r="C298" s="429"/>
      <c r="D298" s="3"/>
      <c r="E298" s="429"/>
      <c r="F298" s="3"/>
      <c r="G298" s="429"/>
      <c r="H298" s="429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429"/>
      <c r="B299" s="429"/>
      <c r="C299" s="429"/>
      <c r="D299" s="3"/>
      <c r="E299" s="429"/>
      <c r="F299" s="3"/>
      <c r="G299" s="429"/>
      <c r="H299" s="429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429"/>
      <c r="B300" s="429"/>
      <c r="C300" s="429"/>
      <c r="D300" s="3"/>
      <c r="E300" s="429"/>
      <c r="F300" s="3"/>
      <c r="G300" s="429"/>
      <c r="H300" s="429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429"/>
      <c r="B301" s="429"/>
      <c r="C301" s="429"/>
      <c r="D301" s="3"/>
      <c r="E301" s="429"/>
      <c r="F301" s="3"/>
      <c r="G301" s="429"/>
      <c r="H301" s="429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429"/>
      <c r="B302" s="429"/>
      <c r="C302" s="429"/>
      <c r="D302" s="3"/>
      <c r="E302" s="429"/>
      <c r="F302" s="3"/>
      <c r="G302" s="429"/>
      <c r="H302" s="429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429"/>
      <c r="B303" s="429"/>
      <c r="C303" s="429"/>
      <c r="D303" s="3"/>
      <c r="E303" s="429"/>
      <c r="F303" s="3"/>
      <c r="G303" s="429"/>
      <c r="H303" s="429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429"/>
      <c r="B304" s="429"/>
      <c r="C304" s="429"/>
      <c r="D304" s="3"/>
      <c r="E304" s="429"/>
      <c r="F304" s="3"/>
      <c r="G304" s="429"/>
      <c r="H304" s="429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429"/>
      <c r="B305" s="429"/>
      <c r="C305" s="429"/>
      <c r="D305" s="3"/>
      <c r="E305" s="429"/>
      <c r="F305" s="3"/>
      <c r="G305" s="429"/>
      <c r="H305" s="429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429"/>
      <c r="B306" s="429"/>
      <c r="C306" s="429"/>
      <c r="D306" s="3"/>
      <c r="E306" s="429"/>
      <c r="F306" s="3"/>
      <c r="G306" s="429"/>
      <c r="H306" s="429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429"/>
      <c r="B307" s="429"/>
      <c r="C307" s="429"/>
      <c r="D307" s="3"/>
      <c r="E307" s="429"/>
      <c r="F307" s="3"/>
      <c r="G307" s="429"/>
      <c r="H307" s="429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429"/>
      <c r="B308" s="429"/>
      <c r="C308" s="429"/>
      <c r="D308" s="3"/>
      <c r="E308" s="429"/>
      <c r="F308" s="3"/>
      <c r="G308" s="429"/>
      <c r="H308" s="429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429"/>
      <c r="B309" s="429"/>
      <c r="C309" s="429"/>
      <c r="D309" s="3"/>
      <c r="E309" s="429"/>
      <c r="F309" s="3"/>
      <c r="G309" s="429"/>
      <c r="H309" s="429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429"/>
      <c r="B310" s="429"/>
      <c r="C310" s="429"/>
      <c r="D310" s="3"/>
      <c r="E310" s="429"/>
      <c r="F310" s="3"/>
      <c r="G310" s="429"/>
      <c r="H310" s="429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429"/>
      <c r="B311" s="429"/>
      <c r="C311" s="429"/>
      <c r="D311" s="3"/>
      <c r="E311" s="429"/>
      <c r="F311" s="3"/>
      <c r="G311" s="429"/>
      <c r="H311" s="429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429"/>
      <c r="B312" s="429"/>
      <c r="C312" s="429"/>
      <c r="D312" s="3"/>
      <c r="E312" s="429"/>
      <c r="F312" s="3"/>
      <c r="G312" s="429"/>
      <c r="H312" s="429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429"/>
      <c r="B313" s="429"/>
      <c r="C313" s="429"/>
      <c r="D313" s="3"/>
      <c r="E313" s="429"/>
      <c r="F313" s="3"/>
      <c r="G313" s="429"/>
      <c r="H313" s="429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429"/>
      <c r="B314" s="429"/>
      <c r="C314" s="429"/>
      <c r="D314" s="3"/>
      <c r="E314" s="429"/>
      <c r="F314" s="3"/>
      <c r="G314" s="429"/>
      <c r="H314" s="429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429"/>
      <c r="B315" s="429"/>
      <c r="C315" s="429"/>
      <c r="D315" s="3"/>
      <c r="E315" s="429"/>
      <c r="F315" s="3"/>
      <c r="G315" s="429"/>
      <c r="H315" s="429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429"/>
      <c r="B316" s="429"/>
      <c r="C316" s="429"/>
      <c r="D316" s="3"/>
      <c r="E316" s="429"/>
      <c r="F316" s="3"/>
      <c r="G316" s="429"/>
      <c r="H316" s="429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429"/>
      <c r="B317" s="429"/>
      <c r="C317" s="429"/>
      <c r="D317" s="3"/>
      <c r="E317" s="429"/>
      <c r="F317" s="3"/>
      <c r="G317" s="429"/>
      <c r="H317" s="429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429"/>
      <c r="B318" s="429"/>
      <c r="C318" s="429"/>
      <c r="D318" s="3"/>
      <c r="E318" s="429"/>
      <c r="F318" s="3"/>
      <c r="G318" s="429"/>
      <c r="H318" s="429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429"/>
      <c r="B319" s="429"/>
      <c r="C319" s="429"/>
      <c r="D319" s="3"/>
      <c r="E319" s="429"/>
      <c r="F319" s="3"/>
      <c r="G319" s="429"/>
      <c r="H319" s="429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429"/>
      <c r="B320" s="429"/>
      <c r="C320" s="429"/>
      <c r="D320" s="3"/>
      <c r="E320" s="429"/>
      <c r="F320" s="3"/>
      <c r="G320" s="429"/>
      <c r="H320" s="429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429"/>
      <c r="B321" s="429"/>
      <c r="C321" s="429"/>
      <c r="D321" s="3"/>
      <c r="E321" s="429"/>
      <c r="F321" s="3"/>
      <c r="G321" s="429"/>
      <c r="H321" s="429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429"/>
      <c r="B322" s="429"/>
      <c r="C322" s="429"/>
      <c r="D322" s="3"/>
      <c r="E322" s="429"/>
      <c r="F322" s="3"/>
      <c r="G322" s="429"/>
      <c r="H322" s="429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429"/>
      <c r="B323" s="429"/>
      <c r="C323" s="429"/>
      <c r="D323" s="3"/>
      <c r="E323" s="429"/>
      <c r="F323" s="3"/>
      <c r="G323" s="429"/>
      <c r="H323" s="429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429"/>
      <c r="B324" s="429"/>
      <c r="C324" s="429"/>
      <c r="D324" s="3"/>
      <c r="E324" s="429"/>
      <c r="F324" s="3"/>
      <c r="G324" s="429"/>
      <c r="H324" s="429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429"/>
      <c r="B325" s="429"/>
      <c r="C325" s="429"/>
      <c r="D325" s="3"/>
      <c r="E325" s="429"/>
      <c r="F325" s="3"/>
      <c r="G325" s="429"/>
      <c r="H325" s="429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429"/>
      <c r="B326" s="429"/>
      <c r="C326" s="429"/>
      <c r="D326" s="3"/>
      <c r="E326" s="429"/>
      <c r="F326" s="3"/>
      <c r="G326" s="429"/>
      <c r="H326" s="429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429"/>
      <c r="B327" s="429"/>
      <c r="C327" s="429"/>
      <c r="D327" s="3"/>
      <c r="E327" s="429"/>
      <c r="F327" s="3"/>
      <c r="G327" s="429"/>
      <c r="H327" s="429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429"/>
      <c r="B328" s="429"/>
      <c r="C328" s="429"/>
      <c r="D328" s="3"/>
      <c r="E328" s="429"/>
      <c r="F328" s="3"/>
      <c r="G328" s="429"/>
      <c r="H328" s="429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429"/>
      <c r="B329" s="429"/>
      <c r="C329" s="429"/>
      <c r="D329" s="3"/>
      <c r="E329" s="429"/>
      <c r="F329" s="3"/>
      <c r="G329" s="429"/>
      <c r="H329" s="429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429"/>
      <c r="B330" s="429"/>
      <c r="C330" s="429"/>
      <c r="D330" s="3"/>
      <c r="E330" s="429"/>
      <c r="F330" s="3"/>
      <c r="G330" s="429"/>
      <c r="H330" s="429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429"/>
      <c r="B331" s="429"/>
      <c r="C331" s="429"/>
      <c r="D331" s="3"/>
      <c r="E331" s="429"/>
      <c r="F331" s="3"/>
      <c r="G331" s="429"/>
      <c r="H331" s="429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429"/>
      <c r="B332" s="429"/>
      <c r="C332" s="429"/>
      <c r="D332" s="3"/>
      <c r="E332" s="429"/>
      <c r="F332" s="3"/>
      <c r="G332" s="429"/>
      <c r="H332" s="429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429"/>
      <c r="B333" s="429"/>
      <c r="C333" s="429"/>
      <c r="D333" s="3"/>
      <c r="E333" s="429"/>
      <c r="F333" s="3"/>
      <c r="G333" s="429"/>
      <c r="H333" s="429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429"/>
      <c r="B334" s="429"/>
      <c r="C334" s="429"/>
      <c r="D334" s="3"/>
      <c r="E334" s="429"/>
      <c r="F334" s="3"/>
      <c r="G334" s="429"/>
      <c r="H334" s="429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429"/>
      <c r="B335" s="429"/>
      <c r="C335" s="429"/>
      <c r="D335" s="3"/>
      <c r="E335" s="429"/>
      <c r="F335" s="3"/>
      <c r="G335" s="429"/>
      <c r="H335" s="429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429"/>
      <c r="B336" s="429"/>
      <c r="C336" s="429"/>
      <c r="D336" s="3"/>
      <c r="E336" s="429"/>
      <c r="F336" s="3"/>
      <c r="G336" s="429"/>
      <c r="H336" s="429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429"/>
      <c r="B337" s="429"/>
      <c r="C337" s="429"/>
      <c r="D337" s="3"/>
      <c r="E337" s="429"/>
      <c r="F337" s="3"/>
      <c r="G337" s="429"/>
      <c r="H337" s="429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429"/>
      <c r="B338" s="429"/>
      <c r="C338" s="429"/>
      <c r="D338" s="3"/>
      <c r="E338" s="429"/>
      <c r="F338" s="3"/>
      <c r="G338" s="429"/>
      <c r="H338" s="429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429"/>
      <c r="B339" s="429"/>
      <c r="C339" s="429"/>
      <c r="D339" s="3"/>
      <c r="E339" s="429"/>
      <c r="F339" s="3"/>
      <c r="G339" s="429"/>
      <c r="H339" s="429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429"/>
      <c r="B340" s="429"/>
      <c r="C340" s="429"/>
      <c r="D340" s="3"/>
      <c r="E340" s="429"/>
      <c r="F340" s="3"/>
      <c r="G340" s="429"/>
      <c r="H340" s="429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429"/>
      <c r="B341" s="429"/>
      <c r="C341" s="429"/>
      <c r="D341" s="3"/>
      <c r="E341" s="429"/>
      <c r="F341" s="3"/>
      <c r="G341" s="429"/>
      <c r="H341" s="429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429"/>
      <c r="B342" s="429"/>
      <c r="C342" s="429"/>
      <c r="D342" s="3"/>
      <c r="E342" s="429"/>
      <c r="F342" s="3"/>
      <c r="G342" s="429"/>
      <c r="H342" s="429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429"/>
      <c r="B343" s="429"/>
      <c r="C343" s="429"/>
      <c r="D343" s="3"/>
      <c r="E343" s="429"/>
      <c r="F343" s="3"/>
      <c r="G343" s="429"/>
      <c r="H343" s="429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429"/>
      <c r="B344" s="429"/>
      <c r="C344" s="429"/>
      <c r="D344" s="3"/>
      <c r="E344" s="429"/>
      <c r="F344" s="3"/>
      <c r="G344" s="429"/>
      <c r="H344" s="429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429"/>
      <c r="B345" s="429"/>
      <c r="C345" s="429"/>
      <c r="D345" s="3"/>
      <c r="E345" s="429"/>
      <c r="F345" s="3"/>
      <c r="G345" s="429"/>
      <c r="H345" s="429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429"/>
      <c r="B346" s="429"/>
      <c r="C346" s="429"/>
      <c r="D346" s="3"/>
      <c r="E346" s="429"/>
      <c r="F346" s="3"/>
      <c r="G346" s="429"/>
      <c r="H346" s="429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429"/>
      <c r="B347" s="429"/>
      <c r="C347" s="429"/>
      <c r="D347" s="3"/>
      <c r="E347" s="429"/>
      <c r="F347" s="3"/>
      <c r="G347" s="429"/>
      <c r="H347" s="429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429"/>
      <c r="B348" s="429"/>
      <c r="C348" s="429"/>
      <c r="D348" s="3"/>
      <c r="E348" s="429"/>
      <c r="F348" s="3"/>
      <c r="G348" s="429"/>
      <c r="H348" s="429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429"/>
      <c r="B349" s="429"/>
      <c r="C349" s="429"/>
      <c r="D349" s="3"/>
      <c r="E349" s="429"/>
      <c r="F349" s="3"/>
      <c r="G349" s="429"/>
      <c r="H349" s="429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429"/>
      <c r="B350" s="429"/>
      <c r="C350" s="429"/>
      <c r="D350" s="3"/>
      <c r="E350" s="429"/>
      <c r="F350" s="3"/>
      <c r="G350" s="429"/>
      <c r="H350" s="429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429"/>
      <c r="B351" s="429"/>
      <c r="C351" s="429"/>
      <c r="D351" s="3"/>
      <c r="E351" s="429"/>
      <c r="F351" s="3"/>
      <c r="G351" s="429"/>
      <c r="H351" s="429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429"/>
      <c r="B352" s="429"/>
      <c r="C352" s="429"/>
      <c r="D352" s="3"/>
      <c r="E352" s="429"/>
      <c r="F352" s="3"/>
      <c r="G352" s="429"/>
      <c r="H352" s="429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429"/>
      <c r="B353" s="429"/>
      <c r="C353" s="429"/>
      <c r="D353" s="3"/>
      <c r="E353" s="429"/>
      <c r="F353" s="3"/>
      <c r="G353" s="429"/>
      <c r="H353" s="429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429"/>
      <c r="B354" s="429"/>
      <c r="C354" s="429"/>
      <c r="D354" s="3"/>
      <c r="E354" s="429"/>
      <c r="F354" s="3"/>
      <c r="G354" s="429"/>
      <c r="H354" s="429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429"/>
      <c r="B355" s="429"/>
      <c r="C355" s="429"/>
      <c r="D355" s="3"/>
      <c r="E355" s="429"/>
      <c r="F355" s="3"/>
      <c r="G355" s="429"/>
      <c r="H355" s="429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429"/>
      <c r="B356" s="429"/>
      <c r="C356" s="429"/>
      <c r="D356" s="3"/>
      <c r="E356" s="429"/>
      <c r="F356" s="3"/>
      <c r="G356" s="429"/>
      <c r="H356" s="429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429"/>
      <c r="B357" s="429"/>
      <c r="C357" s="429"/>
      <c r="D357" s="3"/>
      <c r="E357" s="429"/>
      <c r="F357" s="3"/>
      <c r="G357" s="429"/>
      <c r="H357" s="429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429"/>
      <c r="B358" s="429"/>
      <c r="C358" s="429"/>
      <c r="D358" s="3"/>
      <c r="E358" s="429"/>
      <c r="F358" s="3"/>
      <c r="G358" s="429"/>
      <c r="H358" s="429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429"/>
      <c r="B359" s="429"/>
      <c r="C359" s="429"/>
      <c r="D359" s="3"/>
      <c r="E359" s="429"/>
      <c r="F359" s="3"/>
      <c r="G359" s="429"/>
      <c r="H359" s="429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429"/>
      <c r="B360" s="429"/>
      <c r="C360" s="429"/>
      <c r="D360" s="3"/>
      <c r="E360" s="429"/>
      <c r="F360" s="3"/>
      <c r="G360" s="429"/>
      <c r="H360" s="429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429"/>
      <c r="B361" s="429"/>
      <c r="C361" s="429"/>
      <c r="D361" s="3"/>
      <c r="E361" s="429"/>
      <c r="F361" s="3"/>
      <c r="G361" s="429"/>
      <c r="H361" s="429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A362" s="429"/>
      <c r="B362" s="429"/>
      <c r="C362" s="429"/>
      <c r="D362" s="3"/>
      <c r="E362" s="429"/>
      <c r="F362" s="3"/>
      <c r="G362" s="429"/>
      <c r="H362" s="429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>
      <c r="A363" s="429"/>
      <c r="B363" s="429"/>
      <c r="C363" s="429"/>
      <c r="D363" s="3"/>
      <c r="E363" s="429"/>
      <c r="F363" s="3"/>
      <c r="G363" s="429"/>
      <c r="H363" s="429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>
      <c r="A364" s="429"/>
      <c r="B364" s="429"/>
      <c r="C364" s="429"/>
      <c r="D364" s="3"/>
      <c r="E364" s="429"/>
      <c r="F364" s="3"/>
      <c r="G364" s="429"/>
      <c r="H364" s="429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>
      <c r="A365" s="429"/>
      <c r="B365" s="429"/>
      <c r="C365" s="429"/>
      <c r="D365" s="3"/>
      <c r="E365" s="429"/>
      <c r="F365" s="3"/>
      <c r="G365" s="429"/>
      <c r="H365" s="429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>
      <c r="A366" s="429"/>
      <c r="B366" s="429"/>
      <c r="C366" s="429"/>
      <c r="D366" s="3"/>
      <c r="E366" s="429"/>
      <c r="F366" s="3"/>
      <c r="G366" s="429"/>
      <c r="H366" s="429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>
      <c r="A367" s="429"/>
      <c r="B367" s="429"/>
      <c r="C367" s="429"/>
      <c r="D367" s="3"/>
      <c r="E367" s="429"/>
      <c r="F367" s="3"/>
      <c r="G367" s="429"/>
      <c r="H367" s="429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>
      <c r="A368" s="429"/>
      <c r="B368" s="429"/>
      <c r="C368" s="429"/>
      <c r="D368" s="3"/>
      <c r="E368" s="429"/>
      <c r="F368" s="3"/>
      <c r="G368" s="429"/>
      <c r="H368" s="429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>
      <c r="A369" s="429"/>
      <c r="B369" s="429"/>
      <c r="C369" s="429"/>
      <c r="D369" s="3"/>
      <c r="E369" s="429"/>
      <c r="F369" s="3"/>
      <c r="G369" s="429"/>
      <c r="H369" s="429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>
      <c r="A370" s="429"/>
      <c r="B370" s="429"/>
      <c r="C370" s="429"/>
      <c r="D370" s="3"/>
      <c r="E370" s="429"/>
      <c r="F370" s="3"/>
      <c r="G370" s="429"/>
      <c r="H370" s="429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>
      <c r="A371" s="429"/>
      <c r="B371" s="429"/>
      <c r="C371" s="429"/>
      <c r="D371" s="3"/>
      <c r="E371" s="429"/>
      <c r="F371" s="3"/>
      <c r="G371" s="429"/>
      <c r="H371" s="429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>
      <c r="A372" s="429"/>
      <c r="B372" s="429"/>
      <c r="C372" s="429"/>
      <c r="D372" s="3"/>
      <c r="E372" s="429"/>
      <c r="F372" s="3"/>
      <c r="G372" s="429"/>
      <c r="H372" s="429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>
      <c r="A373" s="429"/>
      <c r="B373" s="429"/>
      <c r="C373" s="429"/>
      <c r="D373" s="3"/>
      <c r="E373" s="429"/>
      <c r="F373" s="3"/>
      <c r="G373" s="429"/>
      <c r="H373" s="429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>
      <c r="A374" s="429"/>
      <c r="B374" s="429"/>
      <c r="C374" s="429"/>
      <c r="D374" s="3"/>
      <c r="E374" s="429"/>
      <c r="F374" s="3"/>
      <c r="G374" s="429"/>
      <c r="H374" s="429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>
      <c r="A375" s="429"/>
      <c r="B375" s="429"/>
      <c r="C375" s="429"/>
      <c r="D375" s="3"/>
      <c r="E375" s="429"/>
      <c r="F375" s="3"/>
      <c r="G375" s="429"/>
      <c r="H375" s="429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>
      <c r="A376" s="429"/>
      <c r="B376" s="429"/>
      <c r="C376" s="429"/>
      <c r="D376" s="3"/>
      <c r="E376" s="429"/>
      <c r="F376" s="3"/>
      <c r="G376" s="429"/>
      <c r="H376" s="429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>
      <c r="A377" s="429"/>
      <c r="B377" s="429"/>
      <c r="C377" s="429"/>
      <c r="D377" s="3"/>
      <c r="E377" s="429"/>
      <c r="F377" s="3"/>
      <c r="G377" s="429"/>
      <c r="H377" s="429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>
      <c r="A378" s="429"/>
      <c r="B378" s="429"/>
      <c r="C378" s="429"/>
      <c r="D378" s="3"/>
      <c r="E378" s="429"/>
      <c r="F378" s="3"/>
      <c r="G378" s="429"/>
      <c r="H378" s="429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>
      <c r="A379" s="429"/>
      <c r="B379" s="429"/>
      <c r="C379" s="429"/>
      <c r="D379" s="3"/>
      <c r="E379" s="429"/>
      <c r="F379" s="3"/>
      <c r="G379" s="429"/>
      <c r="H379" s="429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>
      <c r="A380" s="429"/>
      <c r="B380" s="429"/>
      <c r="C380" s="429"/>
      <c r="D380" s="3"/>
      <c r="E380" s="429"/>
      <c r="F380" s="3"/>
      <c r="G380" s="429"/>
      <c r="H380" s="429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>
      <c r="A381" s="429"/>
      <c r="B381" s="429"/>
      <c r="C381" s="429"/>
      <c r="D381" s="3"/>
      <c r="E381" s="429"/>
      <c r="F381" s="3"/>
      <c r="G381" s="429"/>
      <c r="H381" s="429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>
      <c r="A382" s="429"/>
      <c r="B382" s="429"/>
      <c r="C382" s="429"/>
      <c r="D382" s="3"/>
      <c r="E382" s="429"/>
      <c r="F382" s="3"/>
      <c r="G382" s="429"/>
      <c r="H382" s="429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>
      <c r="A383" s="429"/>
      <c r="B383" s="429"/>
      <c r="C383" s="429"/>
      <c r="D383" s="3"/>
      <c r="E383" s="429"/>
      <c r="F383" s="3"/>
      <c r="G383" s="429"/>
      <c r="H383" s="429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>
      <c r="A384" s="429"/>
      <c r="B384" s="429"/>
      <c r="C384" s="429"/>
      <c r="D384" s="3"/>
      <c r="E384" s="429"/>
      <c r="F384" s="3"/>
      <c r="G384" s="429"/>
      <c r="H384" s="429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>
      <c r="A385" s="429"/>
      <c r="B385" s="429"/>
      <c r="C385" s="429"/>
      <c r="D385" s="3"/>
      <c r="E385" s="429"/>
      <c r="F385" s="3"/>
      <c r="G385" s="429"/>
      <c r="H385" s="429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>
      <c r="A386" s="429"/>
      <c r="B386" s="429"/>
      <c r="C386" s="429"/>
      <c r="D386" s="3"/>
      <c r="E386" s="429"/>
      <c r="F386" s="3"/>
      <c r="G386" s="429"/>
      <c r="H386" s="429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>
      <c r="A387" s="429"/>
      <c r="B387" s="429"/>
      <c r="C387" s="429"/>
      <c r="D387" s="3"/>
      <c r="E387" s="429"/>
      <c r="F387" s="3"/>
      <c r="G387" s="429"/>
      <c r="H387" s="429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>
      <c r="A388" s="429"/>
      <c r="B388" s="429"/>
      <c r="C388" s="429"/>
      <c r="D388" s="3"/>
      <c r="E388" s="429"/>
      <c r="F388" s="3"/>
      <c r="G388" s="429"/>
      <c r="H388" s="429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/>
    <row r="390" spans="1:26" ht="15.75" customHeight="1"/>
    <row r="391" spans="1:26" ht="15.75" customHeight="1"/>
    <row r="392" spans="1:26" ht="15.75" customHeight="1"/>
    <row r="393" spans="1:26" ht="15.75" customHeight="1"/>
    <row r="394" spans="1:26" ht="15.75" customHeight="1"/>
    <row r="395" spans="1:26" ht="15.75" customHeight="1"/>
    <row r="396" spans="1:26" ht="15.75" customHeight="1"/>
    <row r="397" spans="1:26" ht="15.75" customHeight="1"/>
    <row r="398" spans="1:26" ht="15.75" customHeight="1"/>
    <row r="399" spans="1:26" ht="15.75" customHeight="1"/>
    <row r="400" spans="1:26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</sheetData>
  <mergeCells count="14">
    <mergeCell ref="B186:C186"/>
    <mergeCell ref="H2:J2"/>
    <mergeCell ref="B4:J4"/>
    <mergeCell ref="B5:J5"/>
    <mergeCell ref="B6:J6"/>
    <mergeCell ref="B7:J7"/>
    <mergeCell ref="B9:D9"/>
    <mergeCell ref="E9:J9"/>
    <mergeCell ref="B145:C145"/>
    <mergeCell ref="B147:D147"/>
    <mergeCell ref="E147:J147"/>
    <mergeCell ref="B176:C176"/>
    <mergeCell ref="B178:D178"/>
    <mergeCell ref="E178:J178"/>
  </mergeCells>
  <pageMargins left="0.75" right="0.19808070866141736" top="0.7" bottom="0.7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Леся</dc:creator>
  <cp:lastModifiedBy>Користувач Windows</cp:lastModifiedBy>
  <dcterms:created xsi:type="dcterms:W3CDTF">2020-10-19T10:09:15Z</dcterms:created>
  <dcterms:modified xsi:type="dcterms:W3CDTF">2020-12-10T07:59:34Z</dcterms:modified>
</cp:coreProperties>
</file>