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Наталия\Desktop\ПРОЧИЕ ПРОЕКТЫ\СОНЯ\"/>
    </mc:Choice>
  </mc:AlternateContent>
  <xr:revisionPtr revIDLastSave="0" documentId="13_ncr:1_{63A0A02C-271F-41E6-A358-FC6105A049B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externalReferences>
    <externalReference r:id="rId4"/>
  </externalReference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1" i="1"/>
  <c r="B21" i="1"/>
  <c r="B23" i="1" l="1"/>
  <c r="C23" i="1"/>
  <c r="B22" i="1"/>
  <c r="J129" i="3" l="1"/>
  <c r="D91" i="3"/>
  <c r="I120" i="3" l="1"/>
  <c r="I101" i="3"/>
  <c r="D46" i="3"/>
  <c r="I12" i="3" l="1"/>
  <c r="I34" i="3" s="1"/>
  <c r="F111" i="3"/>
  <c r="I111" i="3"/>
  <c r="D111" i="3"/>
  <c r="AF41" i="2" l="1"/>
  <c r="AF42" i="2"/>
  <c r="AF43" i="2"/>
  <c r="AF44" i="2"/>
  <c r="AF45" i="2"/>
  <c r="AF46" i="2"/>
  <c r="AF47" i="2"/>
  <c r="AF48" i="2"/>
  <c r="AF49" i="2"/>
  <c r="AF53" i="2"/>
  <c r="AF52" i="2"/>
  <c r="AF51" i="2"/>
  <c r="AF50" i="2"/>
  <c r="AF65" i="2"/>
  <c r="AF66" i="2"/>
  <c r="AF67" i="2"/>
  <c r="AF68" i="2"/>
  <c r="AF72" i="2"/>
  <c r="AF73" i="2"/>
  <c r="AF74" i="2"/>
  <c r="AF75" i="2"/>
  <c r="AF76" i="2"/>
  <c r="AF77" i="2"/>
  <c r="AF78" i="2"/>
  <c r="AF79" i="2"/>
  <c r="AF81" i="2"/>
  <c r="AF82" i="2"/>
  <c r="AF80" i="2"/>
  <c r="AF83" i="2"/>
  <c r="AF85" i="2"/>
  <c r="AF86" i="2"/>
  <c r="AF84" i="2"/>
  <c r="AF87" i="2"/>
  <c r="AF88" i="2"/>
  <c r="AF89" i="2"/>
  <c r="AF90" i="2"/>
  <c r="AF93" i="2"/>
  <c r="AF95" i="2"/>
  <c r="AF94" i="2"/>
  <c r="AF97" i="2"/>
  <c r="AF115" i="2"/>
  <c r="AF117" i="2"/>
  <c r="AF118" i="2"/>
  <c r="AF116" i="2"/>
  <c r="AF125" i="2"/>
  <c r="AF126" i="2"/>
  <c r="AF127" i="2"/>
  <c r="AF128" i="2"/>
  <c r="AF129" i="2"/>
  <c r="AF131" i="2"/>
  <c r="AF139" i="2"/>
  <c r="AF142" i="2"/>
  <c r="AF146" i="2"/>
  <c r="AF147" i="2"/>
  <c r="AF150" i="2"/>
  <c r="AF151" i="2"/>
  <c r="AF152" i="2"/>
  <c r="G159" i="2"/>
  <c r="AC159" i="2"/>
  <c r="AC158" i="2"/>
  <c r="J158" i="2"/>
  <c r="AD158" i="2" s="1"/>
  <c r="AE158" i="2" s="1"/>
  <c r="AF158" i="2" s="1"/>
  <c r="I159" i="2"/>
  <c r="H159" i="2"/>
  <c r="E159" i="2"/>
  <c r="AE177" i="2"/>
  <c r="AF177" i="2" s="1"/>
  <c r="AE178" i="2"/>
  <c r="AF178" i="2" s="1"/>
  <c r="AE179" i="2"/>
  <c r="AF179" i="2" s="1"/>
  <c r="AE180" i="2"/>
  <c r="AF180" i="2" s="1"/>
  <c r="AE181" i="2"/>
  <c r="AF181" i="2" s="1"/>
  <c r="I140" i="2"/>
  <c r="F140" i="2"/>
  <c r="J159" i="2" l="1"/>
  <c r="C22" i="1"/>
  <c r="E120" i="3"/>
  <c r="G120" i="3"/>
  <c r="H120" i="3"/>
  <c r="D120" i="3"/>
  <c r="D128" i="3" s="1"/>
  <c r="F127" i="3"/>
  <c r="F126" i="3"/>
  <c r="I125" i="3"/>
  <c r="I128" i="3" s="1"/>
  <c r="F123" i="3"/>
  <c r="F121" i="3"/>
  <c r="F120" i="3" s="1"/>
  <c r="F128" i="3" s="1"/>
  <c r="E118" i="3"/>
  <c r="F116" i="3"/>
  <c r="F115" i="3"/>
  <c r="F114" i="3"/>
  <c r="D118" i="3"/>
  <c r="I116" i="3"/>
  <c r="I115" i="3"/>
  <c r="I114" i="3"/>
  <c r="I118" i="3" s="1"/>
  <c r="F108" i="3"/>
  <c r="F110" i="3" s="1"/>
  <c r="D108" i="3"/>
  <c r="D110" i="3" s="1"/>
  <c r="D101" i="3"/>
  <c r="D107" i="3" s="1"/>
  <c r="F106" i="3"/>
  <c r="I106" i="3"/>
  <c r="F104" i="3"/>
  <c r="I104" i="3" s="1"/>
  <c r="F103" i="3"/>
  <c r="F102" i="3"/>
  <c r="D100" i="3"/>
  <c r="D96" i="3"/>
  <c r="I98" i="3"/>
  <c r="I96" i="3" s="1"/>
  <c r="I100" i="3" s="1"/>
  <c r="F99" i="3"/>
  <c r="F98" i="3"/>
  <c r="F97" i="3"/>
  <c r="E94" i="3"/>
  <c r="H94" i="3"/>
  <c r="F93" i="3"/>
  <c r="I93" i="3" s="1"/>
  <c r="F92" i="3"/>
  <c r="I92" i="3" s="1"/>
  <c r="C113" i="2"/>
  <c r="D90" i="3"/>
  <c r="D89" i="3"/>
  <c r="F87" i="3"/>
  <c r="I87" i="3" s="1"/>
  <c r="F96" i="3" l="1"/>
  <c r="F100" i="3" s="1"/>
  <c r="F101" i="3"/>
  <c r="F107" i="3" s="1"/>
  <c r="I107" i="3"/>
  <c r="F118" i="3"/>
  <c r="I91" i="3"/>
  <c r="F91" i="3"/>
  <c r="F86" i="3" l="1"/>
  <c r="I86" i="3" s="1"/>
  <c r="F85" i="3"/>
  <c r="I85" i="3" s="1"/>
  <c r="F84" i="3"/>
  <c r="I84" i="3" s="1"/>
  <c r="F83" i="3"/>
  <c r="I83" i="3" s="1"/>
  <c r="F82" i="3"/>
  <c r="I82" i="3" s="1"/>
  <c r="D81" i="3"/>
  <c r="I80" i="3"/>
  <c r="F79" i="3"/>
  <c r="F78" i="3"/>
  <c r="I78" i="3" s="1"/>
  <c r="F76" i="3"/>
  <c r="I71" i="3"/>
  <c r="F74" i="3"/>
  <c r="I75" i="3" s="1"/>
  <c r="F72" i="3"/>
  <c r="I73" i="3" s="1"/>
  <c r="F68" i="3"/>
  <c r="I69" i="3" s="1"/>
  <c r="F66" i="3"/>
  <c r="I67" i="3" s="1"/>
  <c r="F64" i="3"/>
  <c r="D12" i="3"/>
  <c r="D34" i="3" s="1"/>
  <c r="E57" i="3"/>
  <c r="G57" i="3"/>
  <c r="H57" i="3"/>
  <c r="D57" i="3"/>
  <c r="F59" i="3"/>
  <c r="F61" i="3" s="1"/>
  <c r="I59" i="3"/>
  <c r="I61" i="3" s="1"/>
  <c r="D59" i="3"/>
  <c r="D61" i="3" s="1"/>
  <c r="D40" i="3"/>
  <c r="F40" i="3" s="1"/>
  <c r="D43" i="3"/>
  <c r="F43" i="3" s="1"/>
  <c r="D42" i="3"/>
  <c r="F42" i="3" s="1"/>
  <c r="D41" i="3"/>
  <c r="F41" i="3" s="1"/>
  <c r="D39" i="3"/>
  <c r="F39" i="3" s="1"/>
  <c r="D38" i="3"/>
  <c r="F38" i="3" s="1"/>
  <c r="D37" i="3"/>
  <c r="F37" i="3" s="1"/>
  <c r="C43" i="3"/>
  <c r="C42" i="3"/>
  <c r="C41" i="3"/>
  <c r="C40" i="3"/>
  <c r="C39" i="3"/>
  <c r="C38" i="3"/>
  <c r="C37" i="3"/>
  <c r="F28" i="3"/>
  <c r="F25" i="3"/>
  <c r="F22" i="3"/>
  <c r="F19" i="3"/>
  <c r="F16" i="3"/>
  <c r="I14" i="3"/>
  <c r="F13" i="3"/>
  <c r="F55" i="3"/>
  <c r="I55" i="3" s="1"/>
  <c r="F56" i="3"/>
  <c r="I56" i="3" s="1"/>
  <c r="C55" i="3"/>
  <c r="F54" i="3"/>
  <c r="I54" i="3" s="1"/>
  <c r="F53" i="3"/>
  <c r="I53" i="3" s="1"/>
  <c r="F52" i="3"/>
  <c r="I52" i="3" s="1"/>
  <c r="F51" i="3"/>
  <c r="I51" i="3" s="1"/>
  <c r="F50" i="3"/>
  <c r="C53" i="3"/>
  <c r="C52" i="3"/>
  <c r="C51" i="3"/>
  <c r="C50" i="3"/>
  <c r="C49" i="3"/>
  <c r="C46" i="3"/>
  <c r="C45" i="3"/>
  <c r="E29" i="2"/>
  <c r="K120" i="2"/>
  <c r="L120" i="2"/>
  <c r="N120" i="2"/>
  <c r="O120" i="2"/>
  <c r="Q120" i="2"/>
  <c r="R120" i="2"/>
  <c r="T120" i="2"/>
  <c r="U120" i="2"/>
  <c r="W120" i="2"/>
  <c r="X120" i="2"/>
  <c r="Z120" i="2"/>
  <c r="AA120" i="2"/>
  <c r="AF138" i="2"/>
  <c r="I29" i="2"/>
  <c r="H29" i="2"/>
  <c r="F29" i="2"/>
  <c r="I39" i="2"/>
  <c r="H39" i="2"/>
  <c r="F39" i="2"/>
  <c r="E39" i="2"/>
  <c r="AD101" i="2"/>
  <c r="AD102" i="2"/>
  <c r="AD105" i="2"/>
  <c r="AD106" i="2"/>
  <c r="AD107" i="2"/>
  <c r="AD108" i="2"/>
  <c r="AD109" i="2"/>
  <c r="AD110" i="2"/>
  <c r="AD111" i="2"/>
  <c r="K133" i="2"/>
  <c r="L133" i="2"/>
  <c r="N133" i="2"/>
  <c r="O133" i="2"/>
  <c r="Q133" i="2"/>
  <c r="R133" i="2"/>
  <c r="T133" i="2"/>
  <c r="U133" i="2"/>
  <c r="W133" i="2"/>
  <c r="X133" i="2"/>
  <c r="Z133" i="2"/>
  <c r="AA133" i="2"/>
  <c r="J138" i="2"/>
  <c r="AD138" i="2" s="1"/>
  <c r="G138" i="2"/>
  <c r="AC138" i="2" s="1"/>
  <c r="I50" i="3" l="1"/>
  <c r="I46" i="3" s="1"/>
  <c r="I57" i="3" s="1"/>
  <c r="F46" i="3"/>
  <c r="F57" i="3" s="1"/>
  <c r="D129" i="3"/>
  <c r="F36" i="3"/>
  <c r="F44" i="3" s="1"/>
  <c r="F81" i="3"/>
  <c r="I81" i="3" s="1"/>
  <c r="D63" i="3"/>
  <c r="D94" i="3" s="1"/>
  <c r="I65" i="3"/>
  <c r="I63" i="3" s="1"/>
  <c r="D36" i="3"/>
  <c r="D44" i="3" s="1"/>
  <c r="F63" i="3" l="1"/>
  <c r="F94" i="3" s="1"/>
  <c r="I94" i="3"/>
  <c r="AC58" i="2" l="1"/>
  <c r="AC62" i="2"/>
  <c r="AC63" i="2"/>
  <c r="J61" i="2" l="1"/>
  <c r="AD61" i="2" s="1"/>
  <c r="G61" i="2"/>
  <c r="AC61" i="2" s="1"/>
  <c r="J60" i="2"/>
  <c r="AD60" i="2" s="1"/>
  <c r="G60" i="2"/>
  <c r="AC60" i="2" s="1"/>
  <c r="J59" i="2"/>
  <c r="AD59" i="2" s="1"/>
  <c r="G59" i="2"/>
  <c r="AC59" i="2" s="1"/>
  <c r="J62" i="2"/>
  <c r="AD62" i="2" s="1"/>
  <c r="AE62" i="2" s="1"/>
  <c r="AF62" i="2" s="1"/>
  <c r="J57" i="2"/>
  <c r="AD57" i="2" s="1"/>
  <c r="G57" i="2"/>
  <c r="AC57" i="2" s="1"/>
  <c r="AE59" i="2" l="1"/>
  <c r="AF59" i="2" s="1"/>
  <c r="AE60" i="2"/>
  <c r="AF60" i="2" s="1"/>
  <c r="AE61" i="2"/>
  <c r="AF61" i="2" s="1"/>
  <c r="AE57" i="2"/>
  <c r="AF57" i="2" s="1"/>
  <c r="J110" i="2" l="1"/>
  <c r="C11" i="3" l="1"/>
  <c r="C36" i="3"/>
  <c r="F31" i="3"/>
  <c r="F12" i="3" s="1"/>
  <c r="F34" i="3" s="1"/>
  <c r="F129" i="3" s="1"/>
  <c r="J176" i="2" l="1"/>
  <c r="J177" i="2"/>
  <c r="AD177" i="2" s="1"/>
  <c r="J178" i="2"/>
  <c r="AD178" i="2" s="1"/>
  <c r="J180" i="2"/>
  <c r="AD180" i="2" s="1"/>
  <c r="G180" i="2"/>
  <c r="AC180" i="2" s="1"/>
  <c r="G178" i="2"/>
  <c r="AC178" i="2" s="1"/>
  <c r="G177" i="2"/>
  <c r="AC177" i="2" s="1"/>
  <c r="G176" i="2"/>
  <c r="J179" i="2" l="1"/>
  <c r="G179" i="2"/>
  <c r="AC179" i="2" s="1"/>
  <c r="K179" i="2" l="1"/>
  <c r="AD179" i="2"/>
  <c r="J135" i="2"/>
  <c r="AD135" i="2" s="1"/>
  <c r="G135" i="2"/>
  <c r="AC135" i="2" s="1"/>
  <c r="AD124" i="2"/>
  <c r="G124" i="2"/>
  <c r="AC124" i="2" s="1"/>
  <c r="J123" i="2"/>
  <c r="AD123" i="2" s="1"/>
  <c r="M122" i="2"/>
  <c r="P122" i="2"/>
  <c r="S122" i="2"/>
  <c r="V122" i="2"/>
  <c r="Y122" i="2"/>
  <c r="AB122" i="2"/>
  <c r="G123" i="2"/>
  <c r="AC123" i="2" s="1"/>
  <c r="J122" i="2"/>
  <c r="J58" i="2"/>
  <c r="AD58" i="2" s="1"/>
  <c r="AE58" i="2" s="1"/>
  <c r="AF58" i="2" s="1"/>
  <c r="J104" i="2"/>
  <c r="AD104" i="2" s="1"/>
  <c r="AC64" i="2"/>
  <c r="H31" i="2"/>
  <c r="H21" i="2"/>
  <c r="I21" i="2"/>
  <c r="E21" i="2"/>
  <c r="F21" i="2"/>
  <c r="AE135" i="2" l="1"/>
  <c r="AF135" i="2" s="1"/>
  <c r="AE123" i="2"/>
  <c r="AF123" i="2" s="1"/>
  <c r="AE124" i="2"/>
  <c r="AF124" i="2" s="1"/>
  <c r="C101" i="2"/>
  <c r="J109" i="2" l="1"/>
  <c r="J103" i="2"/>
  <c r="AD103" i="2" s="1"/>
  <c r="I101" i="2"/>
  <c r="J111" i="2"/>
  <c r="J102" i="2"/>
  <c r="I102" i="2" s="1"/>
  <c r="I100" i="2"/>
  <c r="I105" i="2"/>
  <c r="G111" i="2"/>
  <c r="AC111" i="2" s="1"/>
  <c r="AE111" i="2" s="1"/>
  <c r="AF111" i="2" s="1"/>
  <c r="G110" i="2"/>
  <c r="AC110" i="2" s="1"/>
  <c r="AE110" i="2" s="1"/>
  <c r="AF110" i="2" s="1"/>
  <c r="G109" i="2"/>
  <c r="AC109" i="2" s="1"/>
  <c r="AE109" i="2" s="1"/>
  <c r="AF109" i="2" s="1"/>
  <c r="G108" i="2"/>
  <c r="AC108" i="2" s="1"/>
  <c r="AE108" i="2" s="1"/>
  <c r="AF108" i="2" s="1"/>
  <c r="G107" i="2"/>
  <c r="AC107" i="2" s="1"/>
  <c r="AE107" i="2" s="1"/>
  <c r="AF107" i="2" s="1"/>
  <c r="G106" i="2"/>
  <c r="AC106" i="2" s="1"/>
  <c r="AE106" i="2" s="1"/>
  <c r="AF106" i="2" s="1"/>
  <c r="G105" i="2"/>
  <c r="AC105" i="2" s="1"/>
  <c r="AE105" i="2" s="1"/>
  <c r="AF105" i="2" s="1"/>
  <c r="G104" i="2"/>
  <c r="AC104" i="2" s="1"/>
  <c r="AE104" i="2" s="1"/>
  <c r="AF104" i="2" s="1"/>
  <c r="G103" i="2"/>
  <c r="AC103" i="2" s="1"/>
  <c r="AE103" i="2" s="1"/>
  <c r="AF103" i="2" s="1"/>
  <c r="C102" i="2"/>
  <c r="G101" i="2"/>
  <c r="AC101" i="2" s="1"/>
  <c r="AE101" i="2" s="1"/>
  <c r="AF101" i="2" s="1"/>
  <c r="G102" i="2"/>
  <c r="AC102" i="2" s="1"/>
  <c r="AE102" i="2" s="1"/>
  <c r="AF102" i="2" s="1"/>
  <c r="F100" i="2"/>
  <c r="E100" i="2"/>
  <c r="E99" i="2" s="1"/>
  <c r="E119" i="2" s="1"/>
  <c r="C100" i="2"/>
  <c r="H140" i="2"/>
  <c r="E140" i="2"/>
  <c r="G100" i="2" l="1"/>
  <c r="AC176" i="2" l="1"/>
  <c r="H175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AC73" i="2" l="1"/>
  <c r="AC74" i="2"/>
  <c r="AD74" i="2"/>
  <c r="AD73" i="2"/>
  <c r="AE74" i="2" l="1"/>
  <c r="AE73" i="2"/>
  <c r="I175" i="2" l="1"/>
  <c r="J63" i="2" l="1"/>
  <c r="AD63" i="2" s="1"/>
  <c r="AE63" i="2" s="1"/>
  <c r="AF63" i="2" s="1"/>
  <c r="J64" i="2"/>
  <c r="AD64" i="2" s="1"/>
  <c r="AE64" i="2" s="1"/>
  <c r="AF64" i="2" s="1"/>
  <c r="AD176" i="2" l="1"/>
  <c r="AE176" i="2" s="1"/>
  <c r="AF176" i="2" s="1"/>
  <c r="I38" i="2" l="1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E31" i="2"/>
  <c r="F38" i="2"/>
  <c r="G38" i="2" s="1"/>
  <c r="AC38" i="2" s="1"/>
  <c r="F37" i="2"/>
  <c r="G37" i="2" s="1"/>
  <c r="AC37" i="2" s="1"/>
  <c r="F36" i="2"/>
  <c r="G36" i="2" s="1"/>
  <c r="F35" i="2"/>
  <c r="G35" i="2" s="1"/>
  <c r="AC35" i="2" s="1"/>
  <c r="F34" i="2"/>
  <c r="G34" i="2" s="1"/>
  <c r="AC34" i="2" s="1"/>
  <c r="F33" i="2"/>
  <c r="G33" i="2" s="1"/>
  <c r="F32" i="2"/>
  <c r="J28" i="2"/>
  <c r="AD28" i="2" s="1"/>
  <c r="G28" i="2"/>
  <c r="AC28" i="2" s="1"/>
  <c r="J27" i="2"/>
  <c r="AD27" i="2" s="1"/>
  <c r="G27" i="2"/>
  <c r="AC27" i="2" s="1"/>
  <c r="J26" i="2"/>
  <c r="AD26" i="2" s="1"/>
  <c r="G26" i="2"/>
  <c r="AC26" i="2" s="1"/>
  <c r="J25" i="2"/>
  <c r="AD25" i="2" s="1"/>
  <c r="G25" i="2"/>
  <c r="AC25" i="2" s="1"/>
  <c r="J24" i="2"/>
  <c r="G24" i="2"/>
  <c r="J23" i="2"/>
  <c r="G23" i="2"/>
  <c r="J22" i="2"/>
  <c r="G22" i="2"/>
  <c r="H17" i="2"/>
  <c r="I17" i="2"/>
  <c r="E17" i="2"/>
  <c r="F17" i="2"/>
  <c r="AC33" i="2" l="1"/>
  <c r="AD33" i="2"/>
  <c r="I42" i="3"/>
  <c r="AD34" i="2"/>
  <c r="AE34" i="2" s="1"/>
  <c r="AF34" i="2" s="1"/>
  <c r="I41" i="3"/>
  <c r="AD35" i="2"/>
  <c r="AE35" i="2" s="1"/>
  <c r="AF35" i="2" s="1"/>
  <c r="I40" i="3"/>
  <c r="AD36" i="2"/>
  <c r="I39" i="3"/>
  <c r="AD37" i="2"/>
  <c r="AE37" i="2" s="1"/>
  <c r="AF37" i="2" s="1"/>
  <c r="I38" i="3"/>
  <c r="AD38" i="2"/>
  <c r="AE38" i="2" s="1"/>
  <c r="AF38" i="2" s="1"/>
  <c r="J32" i="2"/>
  <c r="I31" i="2"/>
  <c r="F31" i="2"/>
  <c r="G32" i="2"/>
  <c r="AE25" i="2"/>
  <c r="AF25" i="2" s="1"/>
  <c r="AE27" i="2"/>
  <c r="AF27" i="2" s="1"/>
  <c r="AE26" i="2"/>
  <c r="AF26" i="2" s="1"/>
  <c r="AE28" i="2"/>
  <c r="AF28" i="2" s="1"/>
  <c r="AC36" i="2"/>
  <c r="G21" i="2"/>
  <c r="J21" i="2"/>
  <c r="J29" i="2" s="1"/>
  <c r="G29" i="2" l="1"/>
  <c r="AE33" i="2"/>
  <c r="AF33" i="2" s="1"/>
  <c r="G31" i="2"/>
  <c r="G39" i="2" s="1"/>
  <c r="J31" i="2"/>
  <c r="J39" i="2" s="1"/>
  <c r="I43" i="3"/>
  <c r="AE36" i="2"/>
  <c r="AF36" i="2" s="1"/>
  <c r="I37" i="3"/>
  <c r="I36" i="3" s="1"/>
  <c r="G17" i="2"/>
  <c r="I44" i="3" l="1"/>
  <c r="AB181" i="2"/>
  <c r="Y181" i="2"/>
  <c r="V181" i="2"/>
  <c r="V175" i="2" s="1"/>
  <c r="S181" i="2"/>
  <c r="S175" i="2" s="1"/>
  <c r="P181" i="2"/>
  <c r="P175" i="2" s="1"/>
  <c r="M181" i="2"/>
  <c r="M175" i="2" s="1"/>
  <c r="J181" i="2"/>
  <c r="G181" i="2"/>
  <c r="AB175" i="2"/>
  <c r="AA175" i="2"/>
  <c r="Z175" i="2"/>
  <c r="X175" i="2"/>
  <c r="W175" i="2"/>
  <c r="U175" i="2"/>
  <c r="T175" i="2"/>
  <c r="R175" i="2"/>
  <c r="Q175" i="2"/>
  <c r="O175" i="2"/>
  <c r="N175" i="2"/>
  <c r="L175" i="2"/>
  <c r="K175" i="2"/>
  <c r="F175" i="2"/>
  <c r="E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Y172" i="2"/>
  <c r="V172" i="2"/>
  <c r="S172" i="2"/>
  <c r="P172" i="2"/>
  <c r="M172" i="2"/>
  <c r="J172" i="2"/>
  <c r="G172" i="2"/>
  <c r="AB171" i="2"/>
  <c r="Y171" i="2"/>
  <c r="V171" i="2"/>
  <c r="S171" i="2"/>
  <c r="P171" i="2"/>
  <c r="M171" i="2"/>
  <c r="J171" i="2"/>
  <c r="G171" i="2"/>
  <c r="AB170" i="2"/>
  <c r="Y170" i="2"/>
  <c r="V170" i="2"/>
  <c r="V169" i="2" s="1"/>
  <c r="S170" i="2"/>
  <c r="P170" i="2"/>
  <c r="M170" i="2"/>
  <c r="J170" i="2"/>
  <c r="G170" i="2"/>
  <c r="AA169" i="2"/>
  <c r="Z169" i="2"/>
  <c r="X169" i="2"/>
  <c r="W169" i="2"/>
  <c r="U169" i="2"/>
  <c r="T169" i="2"/>
  <c r="R169" i="2"/>
  <c r="Q169" i="2"/>
  <c r="O169" i="2"/>
  <c r="N169" i="2"/>
  <c r="L169" i="2"/>
  <c r="K169" i="2"/>
  <c r="I169" i="2"/>
  <c r="H169" i="2"/>
  <c r="F169" i="2"/>
  <c r="E169" i="2"/>
  <c r="AB168" i="2"/>
  <c r="Y168" i="2"/>
  <c r="V168" i="2"/>
  <c r="S168" i="2"/>
  <c r="P168" i="2"/>
  <c r="M168" i="2"/>
  <c r="J168" i="2"/>
  <c r="G168" i="2"/>
  <c r="AB167" i="2"/>
  <c r="Y167" i="2"/>
  <c r="V167" i="2"/>
  <c r="S167" i="2"/>
  <c r="P167" i="2"/>
  <c r="M167" i="2"/>
  <c r="J167" i="2"/>
  <c r="G167" i="2"/>
  <c r="AB166" i="2"/>
  <c r="AB165" i="2" s="1"/>
  <c r="Y166" i="2"/>
  <c r="V166" i="2"/>
  <c r="V165" i="2" s="1"/>
  <c r="S166" i="2"/>
  <c r="S165" i="2" s="1"/>
  <c r="P166" i="2"/>
  <c r="M166" i="2"/>
  <c r="M165" i="2" s="1"/>
  <c r="J166" i="2"/>
  <c r="G166" i="2"/>
  <c r="AA165" i="2"/>
  <c r="Z165" i="2"/>
  <c r="X165" i="2"/>
  <c r="W165" i="2"/>
  <c r="U165" i="2"/>
  <c r="T165" i="2"/>
  <c r="R165" i="2"/>
  <c r="Q165" i="2"/>
  <c r="O165" i="2"/>
  <c r="N165" i="2"/>
  <c r="L165" i="2"/>
  <c r="K165" i="2"/>
  <c r="I165" i="2"/>
  <c r="H165" i="2"/>
  <c r="F165" i="2"/>
  <c r="E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J162" i="2"/>
  <c r="G162" i="2"/>
  <c r="AA161" i="2"/>
  <c r="Z161" i="2"/>
  <c r="X161" i="2"/>
  <c r="W161" i="2"/>
  <c r="U161" i="2"/>
  <c r="T161" i="2"/>
  <c r="R161" i="2"/>
  <c r="Q161" i="2"/>
  <c r="O161" i="2"/>
  <c r="N161" i="2"/>
  <c r="L161" i="2"/>
  <c r="K161" i="2"/>
  <c r="I161" i="2"/>
  <c r="H161" i="2"/>
  <c r="F161" i="2"/>
  <c r="E161" i="2"/>
  <c r="AA159" i="2"/>
  <c r="Z159" i="2"/>
  <c r="X159" i="2"/>
  <c r="W159" i="2"/>
  <c r="U159" i="2"/>
  <c r="T159" i="2"/>
  <c r="R159" i="2"/>
  <c r="Q159" i="2"/>
  <c r="O159" i="2"/>
  <c r="N159" i="2"/>
  <c r="L159" i="2"/>
  <c r="K159" i="2"/>
  <c r="F159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S153" i="2" s="1"/>
  <c r="P150" i="2"/>
  <c r="M150" i="2"/>
  <c r="M153" i="2" s="1"/>
  <c r="J150" i="2"/>
  <c r="G150" i="2"/>
  <c r="AA148" i="2"/>
  <c r="Z148" i="2"/>
  <c r="X148" i="2"/>
  <c r="W148" i="2"/>
  <c r="U148" i="2"/>
  <c r="T148" i="2"/>
  <c r="R148" i="2"/>
  <c r="Q148" i="2"/>
  <c r="O148" i="2"/>
  <c r="N148" i="2"/>
  <c r="L148" i="2"/>
  <c r="K148" i="2"/>
  <c r="I148" i="2"/>
  <c r="H148" i="2"/>
  <c r="F148" i="2"/>
  <c r="E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S148" i="2" s="1"/>
  <c r="P146" i="2"/>
  <c r="M146" i="2"/>
  <c r="J146" i="2"/>
  <c r="G146" i="2"/>
  <c r="G148" i="2" s="1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AB144" i="2" s="1"/>
  <c r="Y142" i="2"/>
  <c r="V142" i="2"/>
  <c r="S142" i="2"/>
  <c r="S144" i="2" s="1"/>
  <c r="P142" i="2"/>
  <c r="M142" i="2"/>
  <c r="M144" i="2" s="1"/>
  <c r="J142" i="2"/>
  <c r="G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AB139" i="2"/>
  <c r="V139" i="2"/>
  <c r="S139" i="2"/>
  <c r="P139" i="2"/>
  <c r="M139" i="2"/>
  <c r="J139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J136" i="2"/>
  <c r="G136" i="2"/>
  <c r="AB134" i="2"/>
  <c r="Y134" i="2"/>
  <c r="Y133" i="2" s="1"/>
  <c r="V134" i="2"/>
  <c r="V133" i="2" s="1"/>
  <c r="S134" i="2"/>
  <c r="S133" i="2" s="1"/>
  <c r="P134" i="2"/>
  <c r="M134" i="2"/>
  <c r="M133" i="2" s="1"/>
  <c r="J134" i="2"/>
  <c r="G134" i="2"/>
  <c r="G140" i="2" s="1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AB120" i="2" s="1"/>
  <c r="Y125" i="2"/>
  <c r="Y120" i="2" s="1"/>
  <c r="V125" i="2"/>
  <c r="V120" i="2" s="1"/>
  <c r="S125" i="2"/>
  <c r="S120" i="2" s="1"/>
  <c r="P125" i="2"/>
  <c r="P120" i="2" s="1"/>
  <c r="M125" i="2"/>
  <c r="M120" i="2" s="1"/>
  <c r="J125" i="2"/>
  <c r="G125" i="2"/>
  <c r="G122" i="2"/>
  <c r="AA121" i="2"/>
  <c r="AA132" i="2" s="1"/>
  <c r="Z121" i="2"/>
  <c r="Z132" i="2" s="1"/>
  <c r="X121" i="2"/>
  <c r="X132" i="2" s="1"/>
  <c r="W121" i="2"/>
  <c r="W132" i="2" s="1"/>
  <c r="U121" i="2"/>
  <c r="U132" i="2" s="1"/>
  <c r="T121" i="2"/>
  <c r="T132" i="2" s="1"/>
  <c r="R121" i="2"/>
  <c r="R132" i="2" s="1"/>
  <c r="Q121" i="2"/>
  <c r="Q132" i="2" s="1"/>
  <c r="O121" i="2"/>
  <c r="O132" i="2" s="1"/>
  <c r="N121" i="2"/>
  <c r="N132" i="2" s="1"/>
  <c r="L121" i="2"/>
  <c r="L132" i="2" s="1"/>
  <c r="K121" i="2"/>
  <c r="K132" i="2" s="1"/>
  <c r="I121" i="2"/>
  <c r="I132" i="2" s="1"/>
  <c r="H121" i="2"/>
  <c r="F121" i="2"/>
  <c r="F132" i="2" s="1"/>
  <c r="E121" i="2"/>
  <c r="E132" i="2" s="1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P115" i="2" s="1"/>
  <c r="M116" i="2"/>
  <c r="J116" i="2"/>
  <c r="G116" i="2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AB100" i="2"/>
  <c r="Y100" i="2"/>
  <c r="V100" i="2"/>
  <c r="S100" i="2"/>
  <c r="P100" i="2"/>
  <c r="M100" i="2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A93" i="2"/>
  <c r="AA97" i="2" s="1"/>
  <c r="Z93" i="2"/>
  <c r="Z97" i="2" s="1"/>
  <c r="X93" i="2"/>
  <c r="X97" i="2" s="1"/>
  <c r="W93" i="2"/>
  <c r="W97" i="2" s="1"/>
  <c r="U93" i="2"/>
  <c r="U97" i="2" s="1"/>
  <c r="T93" i="2"/>
  <c r="T97" i="2" s="1"/>
  <c r="R93" i="2"/>
  <c r="R97" i="2" s="1"/>
  <c r="Q93" i="2"/>
  <c r="Q97" i="2" s="1"/>
  <c r="O93" i="2"/>
  <c r="O97" i="2" s="1"/>
  <c r="N93" i="2"/>
  <c r="N97" i="2" s="1"/>
  <c r="L93" i="2"/>
  <c r="L97" i="2" s="1"/>
  <c r="K93" i="2"/>
  <c r="K97" i="2" s="1"/>
  <c r="I93" i="2"/>
  <c r="I97" i="2" s="1"/>
  <c r="H93" i="2"/>
  <c r="H97" i="2" s="1"/>
  <c r="F93" i="2"/>
  <c r="F97" i="2" s="1"/>
  <c r="E93" i="2"/>
  <c r="E97" i="2" s="1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AB87" i="2" s="1"/>
  <c r="Y88" i="2"/>
  <c r="V88" i="2"/>
  <c r="S88" i="2"/>
  <c r="P88" i="2"/>
  <c r="M88" i="2"/>
  <c r="J88" i="2"/>
  <c r="J87" i="2" s="1"/>
  <c r="G88" i="2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AB83" i="2" s="1"/>
  <c r="Y84" i="2"/>
  <c r="V84" i="2"/>
  <c r="S84" i="2"/>
  <c r="P84" i="2"/>
  <c r="M84" i="2"/>
  <c r="J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2" i="2"/>
  <c r="Y72" i="2"/>
  <c r="Y71" i="2" s="1"/>
  <c r="V72" i="2"/>
  <c r="V71" i="2" s="1"/>
  <c r="S72" i="2"/>
  <c r="S71" i="2" s="1"/>
  <c r="P72" i="2"/>
  <c r="P71" i="2" s="1"/>
  <c r="M72" i="2"/>
  <c r="J72" i="2"/>
  <c r="G72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56" i="2"/>
  <c r="AB55" i="2" s="1"/>
  <c r="Y56" i="2"/>
  <c r="V56" i="2"/>
  <c r="S56" i="2"/>
  <c r="P56" i="2"/>
  <c r="M56" i="2"/>
  <c r="M55" i="2" s="1"/>
  <c r="J56" i="2"/>
  <c r="J55" i="2" s="1"/>
  <c r="G56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V50" i="2"/>
  <c r="V49" i="2" s="1"/>
  <c r="S50" i="2"/>
  <c r="P50" i="2"/>
  <c r="M50" i="2"/>
  <c r="J50" i="2"/>
  <c r="G50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AB41" i="2" s="1"/>
  <c r="Y42" i="2"/>
  <c r="V42" i="2"/>
  <c r="S42" i="2"/>
  <c r="P42" i="2"/>
  <c r="M42" i="2"/>
  <c r="J42" i="2"/>
  <c r="G42" i="2"/>
  <c r="AB24" i="2"/>
  <c r="Y24" i="2"/>
  <c r="V24" i="2"/>
  <c r="S24" i="2"/>
  <c r="P24" i="2"/>
  <c r="M24" i="2"/>
  <c r="AB23" i="2"/>
  <c r="Y23" i="2"/>
  <c r="V23" i="2"/>
  <c r="S23" i="2"/>
  <c r="P23" i="2"/>
  <c r="M23" i="2"/>
  <c r="AB22" i="2"/>
  <c r="Y22" i="2"/>
  <c r="V22" i="2"/>
  <c r="S22" i="2"/>
  <c r="P22" i="2"/>
  <c r="M22" i="2"/>
  <c r="Y20" i="2"/>
  <c r="S20" i="2"/>
  <c r="M20" i="2"/>
  <c r="AD20" i="2"/>
  <c r="Y19" i="2"/>
  <c r="S19" i="2"/>
  <c r="M19" i="2"/>
  <c r="AD19" i="2"/>
  <c r="Y18" i="2"/>
  <c r="S18" i="2"/>
  <c r="M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AB14" i="2"/>
  <c r="Y14" i="2"/>
  <c r="V14" i="2"/>
  <c r="S14" i="2"/>
  <c r="P14" i="2"/>
  <c r="P13" i="2" s="1"/>
  <c r="M14" i="2"/>
  <c r="J14" i="2"/>
  <c r="L23" i="1"/>
  <c r="H23" i="1"/>
  <c r="G23" i="1"/>
  <c r="F23" i="1"/>
  <c r="E23" i="1"/>
  <c r="D23" i="1"/>
  <c r="J22" i="1"/>
  <c r="N22" i="1" s="1"/>
  <c r="J21" i="1"/>
  <c r="J20" i="1"/>
  <c r="I129" i="3" l="1"/>
  <c r="P133" i="2"/>
  <c r="G121" i="2"/>
  <c r="AB133" i="2"/>
  <c r="S115" i="2"/>
  <c r="P161" i="2"/>
  <c r="Y115" i="2"/>
  <c r="P153" i="2"/>
  <c r="AB45" i="2"/>
  <c r="G65" i="2"/>
  <c r="G175" i="2"/>
  <c r="AC181" i="2"/>
  <c r="J175" i="2"/>
  <c r="AD181" i="2"/>
  <c r="P41" i="2"/>
  <c r="S79" i="2"/>
  <c r="V112" i="2"/>
  <c r="S121" i="2"/>
  <c r="S132" i="2" s="1"/>
  <c r="G83" i="2"/>
  <c r="AB161" i="2"/>
  <c r="AB153" i="2"/>
  <c r="S140" i="2"/>
  <c r="V83" i="2"/>
  <c r="P148" i="2"/>
  <c r="AC136" i="2"/>
  <c r="AC137" i="2"/>
  <c r="AD139" i="2"/>
  <c r="AD136" i="2"/>
  <c r="AD137" i="2"/>
  <c r="G132" i="2"/>
  <c r="M93" i="2"/>
  <c r="M97" i="2" s="1"/>
  <c r="S112" i="2"/>
  <c r="P49" i="2"/>
  <c r="V115" i="2"/>
  <c r="Y148" i="2"/>
  <c r="R69" i="2"/>
  <c r="V41" i="2"/>
  <c r="J99" i="2"/>
  <c r="J112" i="2"/>
  <c r="J140" i="2"/>
  <c r="J161" i="2"/>
  <c r="H132" i="2"/>
  <c r="J144" i="2"/>
  <c r="Y79" i="2"/>
  <c r="M159" i="2"/>
  <c r="G115" i="2"/>
  <c r="P65" i="2"/>
  <c r="M87" i="2"/>
  <c r="V13" i="2"/>
  <c r="M45" i="2"/>
  <c r="M83" i="2"/>
  <c r="P87" i="2"/>
  <c r="G41" i="2"/>
  <c r="G49" i="2"/>
  <c r="V45" i="2"/>
  <c r="V79" i="2"/>
  <c r="S13" i="2"/>
  <c r="AB159" i="2"/>
  <c r="Y13" i="2"/>
  <c r="Y45" i="2"/>
  <c r="S93" i="2"/>
  <c r="S97" i="2" s="1"/>
  <c r="G79" i="2"/>
  <c r="AB75" i="2"/>
  <c r="AB112" i="2"/>
  <c r="Y87" i="2"/>
  <c r="S169" i="2"/>
  <c r="Y65" i="2"/>
  <c r="S159" i="2"/>
  <c r="G144" i="2"/>
  <c r="V65" i="2"/>
  <c r="P83" i="2"/>
  <c r="M75" i="2"/>
  <c r="P79" i="2"/>
  <c r="P140" i="2"/>
  <c r="S65" i="2"/>
  <c r="S49" i="2"/>
  <c r="AD24" i="2"/>
  <c r="J23" i="1"/>
  <c r="AD152" i="2"/>
  <c r="AD157" i="2"/>
  <c r="AD94" i="2"/>
  <c r="AD95" i="2"/>
  <c r="V148" i="2"/>
  <c r="M79" i="2"/>
  <c r="S161" i="2"/>
  <c r="G45" i="2"/>
  <c r="G71" i="2"/>
  <c r="AB49" i="2"/>
  <c r="S41" i="2"/>
  <c r="P55" i="2"/>
  <c r="I69" i="2"/>
  <c r="K69" i="2"/>
  <c r="I182" i="2"/>
  <c r="L69" i="2"/>
  <c r="Z91" i="2"/>
  <c r="P159" i="2"/>
  <c r="V159" i="2"/>
  <c r="Y83" i="2"/>
  <c r="T119" i="2"/>
  <c r="AC100" i="2"/>
  <c r="S99" i="2"/>
  <c r="AD56" i="2"/>
  <c r="M65" i="2"/>
  <c r="M69" i="2" s="1"/>
  <c r="AB93" i="2"/>
  <c r="AB97" i="2" s="1"/>
  <c r="AD22" i="2"/>
  <c r="AD80" i="2"/>
  <c r="AB21" i="2"/>
  <c r="AC52" i="2"/>
  <c r="N69" i="2"/>
  <c r="AA91" i="2"/>
  <c r="AC77" i="2"/>
  <c r="P99" i="2"/>
  <c r="R119" i="2"/>
  <c r="AC118" i="2"/>
  <c r="AD164" i="2"/>
  <c r="Y165" i="2"/>
  <c r="W182" i="2"/>
  <c r="M161" i="2"/>
  <c r="AD167" i="2"/>
  <c r="O182" i="2"/>
  <c r="AD130" i="2"/>
  <c r="AC166" i="2"/>
  <c r="AC167" i="2"/>
  <c r="Q182" i="2"/>
  <c r="M13" i="2"/>
  <c r="AC44" i="2"/>
  <c r="AD47" i="2"/>
  <c r="AA69" i="2"/>
  <c r="AD68" i="2"/>
  <c r="P75" i="2"/>
  <c r="AC94" i="2"/>
  <c r="Y99" i="2"/>
  <c r="K119" i="2"/>
  <c r="AD166" i="2"/>
  <c r="J13" i="2"/>
  <c r="AB79" i="2"/>
  <c r="J153" i="2"/>
  <c r="Y140" i="2"/>
  <c r="AD43" i="2"/>
  <c r="AD44" i="2"/>
  <c r="T69" i="2"/>
  <c r="N119" i="2"/>
  <c r="AC143" i="2"/>
  <c r="AD76" i="2"/>
  <c r="AD77" i="2"/>
  <c r="AD78" i="2"/>
  <c r="AD81" i="2"/>
  <c r="AD82" i="2"/>
  <c r="Q91" i="2"/>
  <c r="X91" i="2"/>
  <c r="Y41" i="2"/>
  <c r="H69" i="2"/>
  <c r="Q69" i="2"/>
  <c r="J75" i="2"/>
  <c r="S87" i="2"/>
  <c r="H119" i="2"/>
  <c r="AC113" i="2"/>
  <c r="P121" i="2"/>
  <c r="P132" i="2" s="1"/>
  <c r="AD126" i="2"/>
  <c r="P45" i="2"/>
  <c r="Y49" i="2"/>
  <c r="S55" i="2"/>
  <c r="AB71" i="2"/>
  <c r="I91" i="2"/>
  <c r="J83" i="2"/>
  <c r="F91" i="2"/>
  <c r="V87" i="2"/>
  <c r="Y93" i="2"/>
  <c r="Y97" i="2" s="1"/>
  <c r="V99" i="2"/>
  <c r="AD114" i="2"/>
  <c r="O119" i="2"/>
  <c r="X119" i="2"/>
  <c r="AD146" i="2"/>
  <c r="AC152" i="2"/>
  <c r="AC164" i="2"/>
  <c r="AD171" i="2"/>
  <c r="AD172" i="2"/>
  <c r="AD173" i="2"/>
  <c r="Z119" i="2"/>
  <c r="M112" i="2"/>
  <c r="F119" i="2"/>
  <c r="AD128" i="2"/>
  <c r="V140" i="2"/>
  <c r="AD143" i="2"/>
  <c r="M148" i="2"/>
  <c r="AD151" i="2"/>
  <c r="T182" i="2"/>
  <c r="V75" i="2"/>
  <c r="J93" i="2"/>
  <c r="J97" i="2" s="1"/>
  <c r="AC95" i="2"/>
  <c r="G99" i="2"/>
  <c r="AB99" i="2"/>
  <c r="Q119" i="2"/>
  <c r="AA119" i="2"/>
  <c r="AB115" i="2"/>
  <c r="Y121" i="2"/>
  <c r="Y132" i="2" s="1"/>
  <c r="V144" i="2"/>
  <c r="AC155" i="2"/>
  <c r="AC156" i="2"/>
  <c r="AC157" i="2"/>
  <c r="P169" i="2"/>
  <c r="AD156" i="2"/>
  <c r="U182" i="2"/>
  <c r="AC127" i="2"/>
  <c r="AC129" i="2"/>
  <c r="AC130" i="2"/>
  <c r="Y144" i="2"/>
  <c r="U119" i="2"/>
  <c r="M115" i="2"/>
  <c r="AD122" i="2"/>
  <c r="AD125" i="2"/>
  <c r="AD127" i="2"/>
  <c r="AC131" i="2"/>
  <c r="AC142" i="2"/>
  <c r="AD142" i="2"/>
  <c r="Y169" i="2"/>
  <c r="N182" i="2"/>
  <c r="V93" i="2"/>
  <c r="V97" i="2" s="1"/>
  <c r="AD96" i="2"/>
  <c r="G112" i="2"/>
  <c r="L119" i="2"/>
  <c r="AD117" i="2"/>
  <c r="M140" i="2"/>
  <c r="AB148" i="2"/>
  <c r="Y153" i="2"/>
  <c r="Y161" i="2"/>
  <c r="AC168" i="2"/>
  <c r="X182" i="2"/>
  <c r="S45" i="2"/>
  <c r="V55" i="2"/>
  <c r="AD72" i="2"/>
  <c r="J71" i="2"/>
  <c r="M41" i="2"/>
  <c r="J49" i="2"/>
  <c r="AD67" i="2"/>
  <c r="M71" i="2"/>
  <c r="AC90" i="2"/>
  <c r="AC96" i="2"/>
  <c r="AC56" i="2"/>
  <c r="Y75" i="2"/>
  <c r="N91" i="2"/>
  <c r="K91" i="2"/>
  <c r="AD89" i="2"/>
  <c r="I119" i="2"/>
  <c r="AC46" i="2"/>
  <c r="AC47" i="2"/>
  <c r="G55" i="2"/>
  <c r="E69" i="2"/>
  <c r="AC82" i="2"/>
  <c r="M99" i="2"/>
  <c r="S21" i="2"/>
  <c r="AD46" i="2"/>
  <c r="J45" i="2"/>
  <c r="AC48" i="2"/>
  <c r="F69" i="2"/>
  <c r="X69" i="2"/>
  <c r="E182" i="2"/>
  <c r="AB13" i="2"/>
  <c r="Y21" i="2"/>
  <c r="M21" i="2"/>
  <c r="AC21" i="2" s="1"/>
  <c r="J17" i="2"/>
  <c r="AD17" i="2" s="1"/>
  <c r="P21" i="2"/>
  <c r="P29" i="2" s="1"/>
  <c r="P32" i="2" s="1"/>
  <c r="P31" i="2" s="1"/>
  <c r="S17" i="2"/>
  <c r="V21" i="2"/>
  <c r="AD23" i="2"/>
  <c r="AC22" i="2"/>
  <c r="AE22" i="2" s="1"/>
  <c r="AC23" i="2"/>
  <c r="AC24" i="2"/>
  <c r="M17" i="2"/>
  <c r="AC20" i="2"/>
  <c r="AE20" i="2" s="1"/>
  <c r="Y17" i="2"/>
  <c r="AC19" i="2"/>
  <c r="AE19" i="2" s="1"/>
  <c r="AC16" i="2"/>
  <c r="AD14" i="2"/>
  <c r="AD15" i="2"/>
  <c r="AD16" i="2"/>
  <c r="AC15" i="2"/>
  <c r="AC18" i="2"/>
  <c r="G13" i="2"/>
  <c r="L182" i="2"/>
  <c r="AD116" i="2"/>
  <c r="J115" i="2"/>
  <c r="AC42" i="2"/>
  <c r="AB121" i="2"/>
  <c r="AB132" i="2" s="1"/>
  <c r="J41" i="2"/>
  <c r="AD42" i="2"/>
  <c r="AD50" i="2"/>
  <c r="U69" i="2"/>
  <c r="AC66" i="2"/>
  <c r="AC78" i="2"/>
  <c r="AC80" i="2"/>
  <c r="AD84" i="2"/>
  <c r="AC85" i="2"/>
  <c r="L91" i="2"/>
  <c r="P112" i="2"/>
  <c r="AD118" i="2"/>
  <c r="AD129" i="2"/>
  <c r="AD147" i="2"/>
  <c r="AD174" i="2"/>
  <c r="T91" i="2"/>
  <c r="AC14" i="2"/>
  <c r="AC50" i="2"/>
  <c r="W119" i="2"/>
  <c r="AC43" i="2"/>
  <c r="AD48" i="2"/>
  <c r="M49" i="2"/>
  <c r="AC51" i="2"/>
  <c r="AD51" i="2"/>
  <c r="J65" i="2"/>
  <c r="AB65" i="2"/>
  <c r="AB69" i="2" s="1"/>
  <c r="J79" i="2"/>
  <c r="AC81" i="2"/>
  <c r="AD85" i="2"/>
  <c r="AC86" i="2"/>
  <c r="AD86" i="2"/>
  <c r="AD88" i="2"/>
  <c r="J121" i="2"/>
  <c r="AD163" i="2"/>
  <c r="P165" i="2"/>
  <c r="AD168" i="2"/>
  <c r="J165" i="2"/>
  <c r="F182" i="2"/>
  <c r="Z182" i="2"/>
  <c r="AD18" i="2"/>
  <c r="AC67" i="2"/>
  <c r="AD90" i="2"/>
  <c r="P93" i="2"/>
  <c r="P97" i="2" s="1"/>
  <c r="AD100" i="2"/>
  <c r="AD131" i="2"/>
  <c r="AB140" i="2"/>
  <c r="AD150" i="2"/>
  <c r="AB169" i="2"/>
  <c r="H182" i="2"/>
  <c r="R182" i="2"/>
  <c r="AC68" i="2"/>
  <c r="AD155" i="2"/>
  <c r="Y55" i="2"/>
  <c r="H91" i="2"/>
  <c r="AD134" i="2"/>
  <c r="J148" i="2"/>
  <c r="AD162" i="2"/>
  <c r="V161" i="2"/>
  <c r="AD170" i="2"/>
  <c r="J169" i="2"/>
  <c r="AD52" i="2"/>
  <c r="AC72" i="2"/>
  <c r="Z69" i="2"/>
  <c r="G75" i="2"/>
  <c r="AC76" i="2"/>
  <c r="R91" i="2"/>
  <c r="AD113" i="2"/>
  <c r="V121" i="2"/>
  <c r="V132" i="2" s="1"/>
  <c r="P144" i="2"/>
  <c r="V153" i="2"/>
  <c r="AC89" i="2"/>
  <c r="AC117" i="2"/>
  <c r="M121" i="2"/>
  <c r="M132" i="2" s="1"/>
  <c r="AC126" i="2"/>
  <c r="AC151" i="2"/>
  <c r="AC163" i="2"/>
  <c r="AC172" i="2"/>
  <c r="Y175" i="2"/>
  <c r="S83" i="2"/>
  <c r="AC114" i="2"/>
  <c r="O69" i="2"/>
  <c r="W69" i="2"/>
  <c r="S75" i="2"/>
  <c r="U91" i="2"/>
  <c r="AC122" i="2"/>
  <c r="AC147" i="2"/>
  <c r="AC170" i="2"/>
  <c r="AC173" i="2"/>
  <c r="AA182" i="2"/>
  <c r="AD66" i="2"/>
  <c r="AC84" i="2"/>
  <c r="W91" i="2"/>
  <c r="G87" i="2"/>
  <c r="AC88" i="2"/>
  <c r="Y112" i="2"/>
  <c r="AC128" i="2"/>
  <c r="AC150" i="2"/>
  <c r="Y159" i="2"/>
  <c r="AC162" i="2"/>
  <c r="M169" i="2"/>
  <c r="AC174" i="2"/>
  <c r="K182" i="2"/>
  <c r="E91" i="2"/>
  <c r="O91" i="2"/>
  <c r="AC116" i="2"/>
  <c r="AC125" i="2"/>
  <c r="AC171" i="2"/>
  <c r="AC134" i="2"/>
  <c r="AC146" i="2"/>
  <c r="G93" i="2"/>
  <c r="G153" i="2"/>
  <c r="G161" i="2"/>
  <c r="G165" i="2"/>
  <c r="G169" i="2"/>
  <c r="AC140" i="2" l="1"/>
  <c r="AC115" i="2"/>
  <c r="AB53" i="2"/>
  <c r="G69" i="2"/>
  <c r="AB182" i="2"/>
  <c r="AC148" i="2"/>
  <c r="AD161" i="2"/>
  <c r="V29" i="2"/>
  <c r="V32" i="2" s="1"/>
  <c r="V31" i="2" s="1"/>
  <c r="V39" i="2" s="1"/>
  <c r="AD41" i="2"/>
  <c r="V119" i="2"/>
  <c r="S119" i="2"/>
  <c r="P53" i="2"/>
  <c r="V53" i="2"/>
  <c r="P69" i="2"/>
  <c r="AE157" i="2"/>
  <c r="AF157" i="2" s="1"/>
  <c r="G53" i="2"/>
  <c r="AC79" i="2"/>
  <c r="G182" i="2"/>
  <c r="S69" i="2"/>
  <c r="S182" i="2"/>
  <c r="AE47" i="2"/>
  <c r="AD83" i="2"/>
  <c r="V69" i="2"/>
  <c r="AE24" i="2"/>
  <c r="AF24" i="2" s="1"/>
  <c r="AC144" i="2"/>
  <c r="P91" i="2"/>
  <c r="AE95" i="2"/>
  <c r="AE94" i="2"/>
  <c r="AE164" i="2"/>
  <c r="AF164" i="2" s="1"/>
  <c r="AE152" i="2"/>
  <c r="M91" i="2"/>
  <c r="AE167" i="2"/>
  <c r="AF167" i="2" s="1"/>
  <c r="S53" i="2"/>
  <c r="AE134" i="2"/>
  <c r="AF134" i="2" s="1"/>
  <c r="M119" i="2"/>
  <c r="AD49" i="2"/>
  <c r="AE137" i="2"/>
  <c r="AF137" i="2" s="1"/>
  <c r="AE130" i="2"/>
  <c r="AF130" i="2" s="1"/>
  <c r="AE156" i="2"/>
  <c r="AF156" i="2" s="1"/>
  <c r="AE82" i="2"/>
  <c r="AE68" i="2"/>
  <c r="P182" i="2"/>
  <c r="AF22" i="2"/>
  <c r="AB29" i="2"/>
  <c r="AB32" i="2" s="1"/>
  <c r="AB31" i="2" s="1"/>
  <c r="AB39" i="2" s="1"/>
  <c r="AD55" i="2"/>
  <c r="AE56" i="2"/>
  <c r="AF56" i="2" s="1"/>
  <c r="AC169" i="2"/>
  <c r="AE146" i="2"/>
  <c r="AE126" i="2"/>
  <c r="AD159" i="2"/>
  <c r="AE127" i="2"/>
  <c r="AE166" i="2"/>
  <c r="AF166" i="2" s="1"/>
  <c r="AC161" i="2"/>
  <c r="AE171" i="2"/>
  <c r="AF171" i="2" s="1"/>
  <c r="M182" i="2"/>
  <c r="AE100" i="2"/>
  <c r="AF100" i="2" s="1"/>
  <c r="AE90" i="2"/>
  <c r="AE168" i="2"/>
  <c r="AF168" i="2" s="1"/>
  <c r="AC49" i="2"/>
  <c r="AE118" i="2"/>
  <c r="AC153" i="2"/>
  <c r="AE128" i="2"/>
  <c r="AE173" i="2"/>
  <c r="AF173" i="2" s="1"/>
  <c r="AE143" i="2"/>
  <c r="AF143" i="2" s="1"/>
  <c r="AE174" i="2"/>
  <c r="AF174" i="2" s="1"/>
  <c r="AE172" i="2"/>
  <c r="AF172" i="2" s="1"/>
  <c r="AE151" i="2"/>
  <c r="AD153" i="2"/>
  <c r="AD148" i="2"/>
  <c r="AE125" i="2"/>
  <c r="AE84" i="2"/>
  <c r="Y91" i="2"/>
  <c r="AC83" i="2"/>
  <c r="AE129" i="2"/>
  <c r="AE142" i="2"/>
  <c r="AB119" i="2"/>
  <c r="AE80" i="2"/>
  <c r="P119" i="2"/>
  <c r="AD99" i="2"/>
  <c r="AE114" i="2"/>
  <c r="AF114" i="2" s="1"/>
  <c r="AE117" i="2"/>
  <c r="AE52" i="2"/>
  <c r="AC55" i="2"/>
  <c r="AE78" i="2"/>
  <c r="AE48" i="2"/>
  <c r="AE96" i="2"/>
  <c r="V91" i="2"/>
  <c r="AC41" i="2"/>
  <c r="AE77" i="2"/>
  <c r="P39" i="2"/>
  <c r="AE113" i="2"/>
  <c r="AF113" i="2" s="1"/>
  <c r="AD79" i="2"/>
  <c r="AC65" i="2"/>
  <c r="G119" i="2"/>
  <c r="AC13" i="2"/>
  <c r="AE155" i="2"/>
  <c r="AF155" i="2" s="1"/>
  <c r="M29" i="2"/>
  <c r="M32" i="2" s="1"/>
  <c r="M31" i="2" s="1"/>
  <c r="Y182" i="2"/>
  <c r="AC165" i="2"/>
  <c r="AE131" i="2"/>
  <c r="AC45" i="2"/>
  <c r="AD87" i="2"/>
  <c r="AD45" i="2"/>
  <c r="AB91" i="2"/>
  <c r="AE44" i="2"/>
  <c r="Y119" i="2"/>
  <c r="AE67" i="2"/>
  <c r="AE162" i="2"/>
  <c r="AF162" i="2" s="1"/>
  <c r="AE76" i="2"/>
  <c r="AE116" i="2"/>
  <c r="AE136" i="2"/>
  <c r="AF136" i="2" s="1"/>
  <c r="AD144" i="2"/>
  <c r="AE43" i="2"/>
  <c r="Y53" i="2"/>
  <c r="AE170" i="2"/>
  <c r="AF170" i="2" s="1"/>
  <c r="J91" i="2"/>
  <c r="AE163" i="2"/>
  <c r="AF163" i="2" s="1"/>
  <c r="AE89" i="2"/>
  <c r="AD140" i="2"/>
  <c r="AC71" i="2"/>
  <c r="AE81" i="2"/>
  <c r="M53" i="2"/>
  <c r="AD112" i="2"/>
  <c r="AE46" i="2"/>
  <c r="AC99" i="2"/>
  <c r="AE42" i="2"/>
  <c r="Y29" i="2"/>
  <c r="Y32" i="2" s="1"/>
  <c r="Y31" i="2" s="1"/>
  <c r="Y39" i="2" s="1"/>
  <c r="S29" i="2"/>
  <c r="S32" i="2" s="1"/>
  <c r="S31" i="2" s="1"/>
  <c r="S39" i="2" s="1"/>
  <c r="AE122" i="2"/>
  <c r="AF122" i="2" s="1"/>
  <c r="AE139" i="2"/>
  <c r="AE72" i="2"/>
  <c r="Y69" i="2"/>
  <c r="AD165" i="2"/>
  <c r="AE50" i="2"/>
  <c r="AE66" i="2"/>
  <c r="AD75" i="2"/>
  <c r="AD71" i="2"/>
  <c r="AD13" i="2"/>
  <c r="AE23" i="2"/>
  <c r="AF23" i="2" s="1"/>
  <c r="AC17" i="2"/>
  <c r="AE17" i="2" s="1"/>
  <c r="AE18" i="2"/>
  <c r="AE14" i="2"/>
  <c r="AE16" i="2"/>
  <c r="AE15" i="2"/>
  <c r="AD21" i="2"/>
  <c r="AE21" i="2" s="1"/>
  <c r="V182" i="2"/>
  <c r="AE86" i="2"/>
  <c r="AC175" i="2"/>
  <c r="S91" i="2"/>
  <c r="AE51" i="2"/>
  <c r="AD97" i="2"/>
  <c r="AD115" i="2"/>
  <c r="AE115" i="2" s="1"/>
  <c r="J119" i="2"/>
  <c r="J132" i="2"/>
  <c r="AD132" i="2" s="1"/>
  <c r="AD121" i="2"/>
  <c r="AE85" i="2"/>
  <c r="AD93" i="2"/>
  <c r="AE88" i="2"/>
  <c r="AC112" i="2"/>
  <c r="AC75" i="2"/>
  <c r="AD175" i="2"/>
  <c r="J182" i="2"/>
  <c r="AC121" i="2"/>
  <c r="AE121" i="2" s="1"/>
  <c r="AF121" i="2" s="1"/>
  <c r="AC132" i="2"/>
  <c r="AE150" i="2"/>
  <c r="AE147" i="2"/>
  <c r="AD169" i="2"/>
  <c r="J69" i="2"/>
  <c r="AD65" i="2"/>
  <c r="J53" i="2"/>
  <c r="G91" i="2"/>
  <c r="AC87" i="2"/>
  <c r="G97" i="2"/>
  <c r="AC97" i="2" s="1"/>
  <c r="AC93" i="2"/>
  <c r="AE161" i="2" l="1"/>
  <c r="AE148" i="2"/>
  <c r="AF148" i="2" s="1"/>
  <c r="AE79" i="2"/>
  <c r="AE83" i="2"/>
  <c r="AE159" i="2"/>
  <c r="AF159" i="2" s="1"/>
  <c r="AE144" i="2"/>
  <c r="AF144" i="2" s="1"/>
  <c r="P183" i="2"/>
  <c r="AD53" i="2"/>
  <c r="AE49" i="2"/>
  <c r="AE55" i="2"/>
  <c r="AF55" i="2" s="1"/>
  <c r="AE140" i="2"/>
  <c r="AF140" i="2" s="1"/>
  <c r="AD69" i="2"/>
  <c r="AE169" i="2"/>
  <c r="AF169" i="2" s="1"/>
  <c r="AE153" i="2"/>
  <c r="AF153" i="2" s="1"/>
  <c r="AE165" i="2"/>
  <c r="AF165" i="2" s="1"/>
  <c r="AD119" i="2"/>
  <c r="AD91" i="2"/>
  <c r="AE99" i="2"/>
  <c r="AF99" i="2" s="1"/>
  <c r="AC182" i="2"/>
  <c r="AE175" i="2"/>
  <c r="AF175" i="2" s="1"/>
  <c r="AC69" i="2"/>
  <c r="AE45" i="2"/>
  <c r="AC53" i="2"/>
  <c r="AE41" i="2"/>
  <c r="AB183" i="2"/>
  <c r="AE112" i="2"/>
  <c r="AF112" i="2" s="1"/>
  <c r="AC119" i="2"/>
  <c r="AD31" i="2"/>
  <c r="AD39" i="2" s="1"/>
  <c r="M39" i="2"/>
  <c r="M183" i="2" s="1"/>
  <c r="AC31" i="2"/>
  <c r="AC39" i="2" s="1"/>
  <c r="Y183" i="2"/>
  <c r="AE13" i="2"/>
  <c r="AE97" i="2"/>
  <c r="S183" i="2"/>
  <c r="AC29" i="2"/>
  <c r="V183" i="2"/>
  <c r="AE75" i="2"/>
  <c r="AE71" i="2"/>
  <c r="AF71" i="2" s="1"/>
  <c r="AE132" i="2"/>
  <c r="AF132" i="2" s="1"/>
  <c r="AD29" i="2"/>
  <c r="AF21" i="2"/>
  <c r="AE93" i="2"/>
  <c r="AD182" i="2"/>
  <c r="AE65" i="2"/>
  <c r="AE87" i="2"/>
  <c r="AC91" i="2"/>
  <c r="AE53" i="2" l="1"/>
  <c r="AE69" i="2"/>
  <c r="AF69" i="2" s="1"/>
  <c r="AE91" i="2"/>
  <c r="AF91" i="2" s="1"/>
  <c r="AE119" i="2"/>
  <c r="AF119" i="2" s="1"/>
  <c r="AE182" i="2"/>
  <c r="AF182" i="2" s="1"/>
  <c r="AE29" i="2"/>
  <c r="AF29" i="2" s="1"/>
  <c r="AD32" i="2"/>
  <c r="AD183" i="2" s="1"/>
  <c r="AC32" i="2"/>
  <c r="G183" i="2" l="1"/>
  <c r="AE32" i="2"/>
  <c r="AC183" i="2"/>
  <c r="J183" i="2"/>
  <c r="C21" i="1" s="1"/>
  <c r="N23" i="1" l="1"/>
  <c r="N21" i="1"/>
  <c r="AD185" i="2" s="1"/>
  <c r="C20" i="1"/>
  <c r="N20" i="1" s="1"/>
  <c r="AC185" i="2" s="1"/>
  <c r="J185" i="2"/>
  <c r="AF32" i="2"/>
  <c r="AE39" i="2"/>
  <c r="AF39" i="2" s="1"/>
  <c r="AE183" i="2"/>
  <c r="AF183" i="2" s="1"/>
  <c r="AE31" i="2"/>
  <c r="AF31" i="2" s="1"/>
  <c r="G185" i="2" l="1"/>
</calcChain>
</file>

<file path=xl/sharedStrings.xml><?xml version="1.0" encoding="utf-8"?>
<sst xmlns="http://schemas.openxmlformats.org/spreadsheetml/2006/main" count="1159" uniqueCount="596">
  <si>
    <t>Додаток №4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</si>
  <si>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</si>
  <si>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</si>
  <si>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</si>
  <si>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</si>
  <si>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</si>
  <si>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</si>
  <si>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</si>
  <si>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</si>
  <si>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</si>
  <si>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</si>
  <si>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</si>
  <si>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</si>
  <si>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</si>
  <si>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</si>
  <si>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</si>
  <si>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</si>
  <si>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</si>
  <si>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</si>
  <si>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</si>
  <si>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</si>
  <si>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</si>
  <si>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</si>
  <si>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</si>
  <si>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</si>
  <si>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</si>
  <si>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</si>
  <si>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</si>
  <si>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</si>
  <si>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</si>
  <si>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</si>
  <si>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</si>
  <si>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</si>
  <si>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</si>
  <si>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</si>
  <si>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</si>
  <si>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</si>
  <si>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</si>
  <si>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</si>
  <si>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</si>
  <si>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</si>
  <si>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</si>
  <si>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</si>
  <si>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</si>
  <si>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</si>
  <si>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</si>
  <si>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</si>
  <si>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</si>
  <si>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</si>
  <si>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</si>
  <si>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</si>
  <si>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</si>
  <si>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</si>
  <si>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</si>
  <si>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</si>
  <si>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</si>
  <si>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</si>
  <si>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</si>
  <si>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</si>
  <si>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</si>
  <si>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</si>
  <si>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</si>
  <si>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</si>
  <si>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</si>
  <si>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</si>
  <si>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</si>
  <si>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</si>
  <si>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</si>
  <si>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</si>
  <si>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</si>
  <si>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</si>
  <si>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</si>
  <si>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</si>
  <si>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</si>
  <si>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</si>
  <si>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</si>
  <si>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</si>
  <si>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</si>
  <si>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</si>
  <si>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</si>
  <si>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</si>
  <si>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</si>
  <si>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</si>
  <si>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</si>
  <si>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</si>
  <si>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</si>
  <si>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</si>
  <si>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</si>
  <si>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</si>
  <si>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</si>
  <si>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</si>
  <si>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</si>
  <si>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</si>
  <si>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</si>
  <si>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</si>
  <si>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</si>
  <si>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</si>
  <si>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</si>
  <si>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</si>
  <si>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</si>
  <si>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</si>
  <si>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</si>
  <si>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</si>
  <si>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</si>
  <si>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</si>
  <si>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</si>
  <si>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</si>
  <si>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</si>
  <si>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</si>
  <si>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</si>
  <si>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</si>
  <si>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</si>
  <si>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</si>
  <si>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</si>
  <si>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</si>
  <si>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</si>
  <si>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</si>
  <si>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</si>
  <si>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</si>
  <si>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</si>
  <si>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</si>
  <si>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</si>
  <si>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</si>
  <si>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</si>
  <si>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</si>
  <si>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</si>
  <si>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</si>
  <si>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</si>
  <si>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</si>
  <si>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</si>
  <si>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</si>
  <si>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</si>
  <si>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</si>
  <si>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</si>
  <si>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</si>
  <si>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</si>
  <si>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</si>
  <si>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</si>
  <si>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</si>
  <si>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</si>
  <si>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</si>
  <si>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</si>
  <si>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</si>
  <si>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</si>
  <si>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</si>
  <si>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</si>
  <si>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</si>
  <si>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</si>
  <si>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</si>
  <si>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</si>
  <si>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</si>
  <si>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</si>
  <si>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</si>
  <si>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</si>
  <si>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</si>
  <si>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</si>
  <si>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</si>
  <si>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</si>
  <si>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</si>
  <si>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</si>
  <si>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</si>
  <si>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</si>
  <si>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</si>
  <si>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</si>
  <si>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</si>
  <si>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</si>
  <si>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</si>
  <si>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</si>
  <si>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</si>
  <si>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</si>
  <si>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</si>
  <si>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</si>
  <si>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</si>
  <si>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</si>
  <si>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</si>
  <si>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</si>
  <si>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</si>
  <si>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</si>
  <si>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</si>
  <si>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</si>
  <si>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</si>
  <si>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</si>
  <si>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</si>
  <si>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</si>
  <si>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Друк листівок</t>
  </si>
  <si>
    <t>е</t>
  </si>
  <si>
    <t>Друк плакатів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</si>
  <si>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</si>
  <si>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</si>
  <si>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</si>
  <si>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</si>
  <si>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</si>
  <si>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</si>
  <si>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</si>
  <si>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</si>
  <si>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</si>
  <si>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</si>
  <si>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</si>
  <si>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</si>
  <si>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</si>
  <si>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</si>
  <si>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</si>
  <si>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</si>
  <si>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</si>
  <si>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</si>
  <si>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</si>
  <si>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</si>
  <si>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</si>
  <si>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</si>
  <si>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</si>
  <si>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</si>
  <si>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</si>
  <si>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</si>
  <si>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</si>
  <si>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</si>
  <si>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</si>
  <si>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</si>
  <si>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</si>
  <si>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</si>
  <si>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</si>
  <si>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</si>
  <si>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</si>
  <si>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</si>
  <si>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</si>
  <si>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</si>
  <si>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</si>
  <si>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</si>
  <si>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</si>
  <si>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</si>
  <si>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</si>
  <si>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</si>
  <si>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</si>
  <si>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</si>
  <si>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</si>
  <si>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</si>
  <si>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</si>
  <si>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</si>
  <si>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</si>
  <si>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</si>
  <si>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</si>
  <si>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</si>
  <si>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</si>
  <si>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</si>
  <si>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</si>
  <si>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</si>
  <si>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</si>
  <si>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</si>
  <si>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</si>
  <si>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</si>
  <si>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Русинович Серафима Сергіївна, керівник проекту</t>
  </si>
  <si>
    <t>Русинович Ольга Василівна (конструктор, закрійник)</t>
  </si>
  <si>
    <t>Саража Катерина Олександрівна (модельєр, швачка)</t>
  </si>
  <si>
    <t>Полторецька Яна Миколаївна (швачка)</t>
  </si>
  <si>
    <t>Котенко Вікторія Миколаївна (швачка)</t>
  </si>
  <si>
    <t>Антоненко Дарина Сергіївна (PR-менеджер)</t>
  </si>
  <si>
    <t>Марусик Дар'я (SMM-менеджер)</t>
  </si>
  <si>
    <t xml:space="preserve">Нежитлове приміщення площею 30 кв.м., що знаходиться за адресою: 20700, Черкаська обл., м.Сміла, вул. Ротондівська, буд. 26а, для зберігання матеріалів та готової продукції на строк 01.07.2020-01.10.2020 </t>
  </si>
  <si>
    <t>Одношарова терм оусаджувальна трубка 2:1 RSFR-H2X 8 мм, чорна</t>
  </si>
  <si>
    <t>Одношарова терм оусаджувальна трубка 2:1 RSFR-H2X 10 мм, чорна</t>
  </si>
  <si>
    <t>зміна</t>
  </si>
  <si>
    <t>Розкрійний дисковий ніж з сервоприводом, 300Вт, модель Br-100</t>
  </si>
  <si>
    <t>Ножниці-розпорювач, сталь</t>
  </si>
  <si>
    <t>Голка для шв.машин сталь (100шт/уп)</t>
  </si>
  <si>
    <t>Лезо дискове, сталь</t>
  </si>
  <si>
    <t>Наліпка</t>
  </si>
  <si>
    <t>Плакат з друком</t>
  </si>
  <si>
    <t>м</t>
  </si>
  <si>
    <t>Модуль пам'яті USB 32 Gb Kingston</t>
  </si>
  <si>
    <t>фільм</t>
  </si>
  <si>
    <t>27 фототворів  * 166,66грн.=4500грн.</t>
  </si>
  <si>
    <t>Роботи по сайту</t>
  </si>
  <si>
    <t>ФОП Русінович С.С., дизайнер,керівник виробництва</t>
  </si>
  <si>
    <t>твори</t>
  </si>
  <si>
    <t>метрів</t>
  </si>
  <si>
    <t>Люверси для рюкзаків</t>
  </si>
  <si>
    <t>Нитки</t>
  </si>
  <si>
    <t>Папір для лекал</t>
  </si>
  <si>
    <t>Макетна тканина</t>
  </si>
  <si>
    <t>Чистячі засоби</t>
  </si>
  <si>
    <t>Упаковка</t>
  </si>
  <si>
    <t>і</t>
  </si>
  <si>
    <t>л</t>
  </si>
  <si>
    <t>к</t>
  </si>
  <si>
    <t>Paracord 550, reflective X3 army green #r3010 (світловідбиваючий шнурок): 140м * 6,6 грн/м =924 грн. 
Paracord 550, reflective X3 Blue #r3050 (світловідбиваючий шнурок): 100м * 6,6 грн/м =660 грн. 
Paracord 550, reflective X3 safety #r3210 (світловідбиваючий шнурок): 113м * 6,6 грн/м =745,8 грн. 
Paracord 550, reflective X3 green pastel #r3421 (світловідбиваючий): 430м * 6,6 грн/м =2838 грн. 
Paracord 550, reflective X3 blue #r3001 (світловідбиваючий): 986м * 6,6 грн/м =6507,6 грн. 
Paracord 550, reflective X3 royal blue #r3376 (світловідбиваючий): 898м * 6,6 грн/м =5926,8 грн. 
Paracord 550, reflective X3 black r3016 (світловідбиваючий): 1897м * 6,6 грн/м =12520,2 грн. 
Paracord 550, reflective X3 sofit orange #r3345 (світловідбиваючий): 812м * 6,6 грн/м =5359,2 грн. 
Paracord 550, reflective X3 purple #r3026 (світловідбиваючий): 426м * 6,6 грн/м =2811,6 грн. 
Paracord 550, reflective X3 yellow #r3019 (світловідбиваючий): 315м * 6,6 грн/м =2079 грн. 
Paracord 550, reflective X3 crimson #r3324 (світловідбиваючий): 482м * 6,6 грн/м =3181,2 грн. 
Paracord 550, reflective X3 sky blue #r3024 (світловідбиваючий): 200м * 6,6 грн/м =1320 грн. 
Paracord 550, reflective X3 navy blue #r3038 (світловідбиваючий): 326м * 6,6 грн/м =2151,6 грн. 
Paracord 550, reflective X3 Indigo #r3032 (світловідбиваючий): 100м * 6,6 грн/м =660 грн. 
Paracord 550, reflective X3 sofit pink #r3315 (світловідбиваючий): 120м * 6,6 грн/м =792 грн. 
Paracord 550, reflective X3 moss #r3331 (світловідбиваючий): 95м * 6,6 грн/м =627 грн. 
Паракорд Guardian Paracord type III 550 Reflective Black: 350м * 6,5 грн/м =2275 грн. 
Паракорд Guardian Paracord type III 550 Reflective Foliage Green: 300м * 6,5 грн/м =1950 грн. 
Паракорд Guardian Paracord type III 550 Reflective Blue: 340м * 6,5 грн/м =2210 грн. 
Паракорд Guardian Paracord type III 550 Reflective Neon Yellow: 355м * 6,5 грн/м =2307,5 грн. 
Паракорд Guardian Paracord type III 550 Reflective OD Green: 445м * 6,5 грн/м =2892,5 грн.</t>
  </si>
  <si>
    <t>Перенесення зображення на тканину: 85 м.п.*154,27грн/м.п. =13112,95грн</t>
  </si>
  <si>
    <t>Нитка швацька 100% РЕ 40/2 кол S-028 блакиткий яскравий (боб 4000ярдів/12боб/120боб) NITEX: 6шт. * 22,71 грн/шт. =136,26 грн. 
Нитка швацька 100% РЕ 40/2 кол S-119 сірий світлий (боб 4000ярдів/12боб/120боб) NITEX: 4шт. * 22,71 грн/шт. =90,84 грн. 
Нитка швацька 100% РЕ 40/2 кол S-120 хакі темний (боб 4000ярдів/12боб/120боб) NITEX: 6шт. * 22,71 грн/шт. =136,26 грн. 
Нитка швацька 100% РЕ 40/2 кол S-285 бузковий темний (боб 4000ярдів/12боб/120боб) NITEX: 6шт. * 22,71 грн/шт. =136,26 грн. 
Нитка швацька 100% РЕ 40/2 кол S-392 сірий темний (боб 4000ярдів/12боб/120боб) NITEX: 4шт. * 22,71 грн/шт. =90,84 грн. 
Нитка швацька 100% РЕ 40/2 кол S-557 синій брудний (боб 4000ярдів/12боб/120боб) NITEX: 6шт. * 22,71 грн/шт. =136,26 грн. 
Нитка швацька 100% РЕ 40/2 кол S-028 блакиткий яскравий (боб 4000ярдів/12боб/120боб) NITEX: 4шт. * 23,16 грн/шт. =92,64 грн. 
Нитка швацька 100% РЕ 40/2 кол S-119 сірий світлий (боб 4000ярдів/12боб/120боб) NITEX: 6шт. * 23,16 грн/шт. =138,96 грн. 
Нитка швацька 100% РЕ 40/2 кол S-120 хакі темний (боб 4000ярдів/12боб/120боб) NITEX: 4шт. * 23,16 грн/шт. =92,64 грн. 
Нитка швацька 100% РЕ 40/2 кол S-218 фіолетовий яскравий (боб 4000ярдів/12боб/120боб) NITEX: 4шт. * 23,16 грн/шт. =92,64 грн. 
Нитка швацька 100% РЕ 40/2 кол S-285 бузковий темний (боб 4000ярдів/12боб/120боб) NITEX: 4шт. * 23,16 грн/шт. =92,64 грн. 
Нитка швацька 100% РЕ 40/2 кол S-392 сірий темний (боб 4000ярдів/12боб/120боб) NITEX: 6шт. * 23,16 грн/шт. =138,96 грн. 
Нитка швацька 100% РЕ 40/2 кол S-557 синій брудний (боб 4000ярдів/12боб/120боб) NITEX: 4шт. * 23,16 грн/шт. =92,64 грн. 
Нитка швацька 100% РЕ 40/2 кол S-849 помаранчевий (боб 4000ярдів/12боб/120боб) NITEX: 4шт. * 23,16 грн/шт. =92,64 грн.
 Нитка швацька 100% РЕ 40/2 кол білий (боб 4000ярдів/12боб/120боб) NITEX: 12шт. * 23,16 грн/шт. =277,92 грн. 
Нитка швацька 100% РЕ 40/2 кол чорний (боб 4000ярдів/12боб/120боб) NITEX: 12шт. * 23,16 грн/шт. =277,92 грн.</t>
  </si>
  <si>
    <t>Катридж Canon 725 Katun: 1шт * 380грн/шт =380грн.</t>
  </si>
  <si>
    <t xml:space="preserve">Світловідбиваюча тканина сіра: 185м.п. * 225 грн/м.п. =41625 грн. 
Світловідбиваюча тканина кольорова: 65м.п. * 345 грн/м.п. =22425 грн. 
Світловідбиваюча тканина хамелеон: 150м.п. * 395 грн/м.п. =59250 грн. </t>
  </si>
  <si>
    <t xml:space="preserve">45225 Ода курточна с/сірий (Тканина плащова): 82м.п. * 58,26 грн/м.п. =4777,32 грн. 
45208 Ода курточна т/сірий (Тканина плащова): 110м.п. * 58,26 грн/м.п. =6408,6 грн. 
45209 Ода курточна бордовий (Тканина плащова): 160м.п. * 58,26 грн/м.п. =9321,6 грн. 
45206 Ода курточна т/зелений (Тканина плащова): 165м.п. * 58,26 грн/м.п. =9612,9 грн. 
45216 Ода курточна блакитний (Тканина плащова): 145м.п. * 58,26 грн/м.п. =8447,7 грн. 
45205 Ода курточна електрик (Тканина плащова): 168м.п. * 58,26 грн/м.п. =9787,68 грн. 
45209 Ода курточна бордовий (Тканина плащова): 105м.п. * 60,36 грн/м.п. =6337,8 грн. 
45206 Ода курточна т/зелений (Тканина плащова): 105м.п. * 60,36 грн/м.п. =6337,8 грн. 
45216 Ода курточна блакитний (Тканина плащова): 105м.п. * 60,36 грн/м.п. =6337,8 грн. 
45205 Ода курточна електрик (Тканина плащова): 105м.п. * 60,36 грн/м.п. =6337,8 грн. </t>
  </si>
  <si>
    <t xml:space="preserve">Послуги з доставки </t>
  </si>
  <si>
    <t>Кільце пластик 8 мм: 8000шт. * 0,08 грн/шт. =640 грн</t>
  </si>
  <si>
    <t xml:space="preserve">Матриця люверс 8 мм: 9шт. * 230 грн/шт. =2070 грн. 
</t>
  </si>
  <si>
    <t xml:space="preserve">Люверс 8 мм нікель: 4000шт. * 0,72 грн/шт. =2880 грн. 
Люверс 8 мм темний нікель: 4000шт. * 0,72 грн/шт. =2880 грн. 
</t>
  </si>
  <si>
    <t>Пластикові контейнери (Ємність для зберігання готової продукції  з кришкою 40 л.(пр.)</t>
  </si>
  <si>
    <t>Послуги фотографа для зйомок події (5 днів)</t>
  </si>
  <si>
    <t>РКО (послуги банку за обслуговування розрахункового рахунку)</t>
  </si>
  <si>
    <t>Транспортні послуги з перевезення команди та реквізиту автомобілем Opel Vivaro Універсал-В</t>
  </si>
  <si>
    <t xml:space="preserve"> Послуги з оренди студії для проведення фотозйомки look-book, каталогу</t>
  </si>
  <si>
    <t>Послуги моделей для фотозйомки look-book, каталога</t>
  </si>
  <si>
    <t>Матриці для встановлення фурнітур</t>
  </si>
  <si>
    <t>Бірки для продукції (Перенесення зображення на тканину)</t>
  </si>
  <si>
    <t>Папір для друку А 4 80гр</t>
  </si>
  <si>
    <t>Картридж для принтера Canon 725 Katun</t>
  </si>
  <si>
    <t>Котенко Вікторія Миколаївна (швачка) / 2705514540</t>
  </si>
  <si>
    <t>Полторецька Яна Миколаївна (швачка)/3587303500</t>
  </si>
  <si>
    <t>Договір про надання послуг № 9 від 01.08.2020р., Додаток № 1 до Договору № 9 від від 01.08.2020р., Додаток до Договору № 9 від 01.08.2020р. № 2 від 15.08.2020р.</t>
  </si>
  <si>
    <t xml:space="preserve">Акт приймання-передачі наданих послуг б/№  від 01.10.2020р., до Договору № 8 про надання послуг від 01.08.2020р. </t>
  </si>
  <si>
    <t>Акт приймання-передачі наданих послуг  б/№ від 01.10.2020р., до Договору № 9 про надання послуг від 01.08.2020р.</t>
  </si>
  <si>
    <t>Видатковий касовий ордер № 3 від 12.10.2020р.</t>
  </si>
  <si>
    <t>Видатковий касовий ордер №2 від 09.10.2020р.</t>
  </si>
  <si>
    <t>Договір про надання послуг № 7 від 01.07.2020р., Додаток до договору № 8 від 01.08.2020р. № 1 від 01.08.2020р., Додаток до Договору № 8 від 01.08.2020р. №  2 від 15.08.2020р.</t>
  </si>
  <si>
    <t>Договір про надання послуг № 7 від 01.07.2020р., Додаток до договору № 7 від 01.07.2020р. № 1 від 01.07.2020р., Додаток до Договору № 7 від 01.07.2020р. №  2 від 15.08.2020р.</t>
  </si>
  <si>
    <t xml:space="preserve">Акт приймання-передачі наданих послуг б/№  від 01.10.2020р., до Договору № 7  про надання послуг від 01.07.2020р. </t>
  </si>
  <si>
    <t>Видатковий касовий ордер № 1 від 05.10.2020р.</t>
  </si>
  <si>
    <t>Договір про надання послуг № 6 від 01.07.2020р., Додаток до договору № 6 від 01.07.2020р. № 1 від 01.07.2020р., Додаток до Договору № 6 від 01.07.2020р. №  2 від 15.08.2020р.</t>
  </si>
  <si>
    <t>Договір про надання послуг № 4 від 01.07.2020р., Додаток до договору № 4 від 01.07.2020р. № 1 від 01.07.2020р., Додаток до Договору № 4 від 01.07.2020р. №  2 від 15.08.2020р.</t>
  </si>
  <si>
    <t xml:space="preserve">Акт приймання-передачі наданих послуг б/№  від 01.10.2020р., до Договору № 6  про надання послуг від 01.07.2020р. </t>
  </si>
  <si>
    <t>Платіжне доручення № 44 від 05.10.2020р.</t>
  </si>
  <si>
    <t>Саража Катерина Олександрівна (модельер,швачка)</t>
  </si>
  <si>
    <t>Саража Катерина Олександрівна (модельер,швачка)/3066406226</t>
  </si>
  <si>
    <t>Русинович Ольга Василівна (конструктор,закрійник)</t>
  </si>
  <si>
    <t>Русинович Ольга Василівна (конструктор,закрійник)/2377702102</t>
  </si>
  <si>
    <t>Марусик Дар’я Олександрівна/3208800948</t>
  </si>
  <si>
    <t>Договір про надання послуг № 5 від 01.07.2020р., Додаток до договору № 5 від 01.07.2020р. № 1 від 01.07.2020р., Додаток до Договору № 5 від 01.07.2020р. №  2 від 15.08.2020р.</t>
  </si>
  <si>
    <t xml:space="preserve">Акт приймання-передачі наданих послуг б/№  від 30.10.2020р., до Договору № 5  про надання послуг від 01.07.2020р. </t>
  </si>
  <si>
    <t>Марусик Дар’я Олександрівна (створення контенту)</t>
  </si>
  <si>
    <t>Антоненко Дарина Сергіївна (PR-заходи)</t>
  </si>
  <si>
    <t>Антоненко Дарина Сергіївна/3472703209</t>
  </si>
  <si>
    <t xml:space="preserve">Акт приймання-передачі наданих послуг б/№  від 24.10.2020р., до Договору № 4  про надання послуг від 01.07.2020р. </t>
  </si>
  <si>
    <t>Договір про надання послуг № 2 від 01.07.2020р., Додаток до договору № 2 від 01.07.2020р. № 1 від 01.07.2020р., Додаток до Договору № 2 від 01.07.2020р. №  2 від 15.08.2020р.</t>
  </si>
  <si>
    <t>Русинович Серафима Сергіївна (керування та адміністрування проекту)</t>
  </si>
  <si>
    <t xml:space="preserve">Акт приймання-передачі наданих послуг б/№  від 30.10.2020р., до Договору № 2  про надання послуг від 01.07.2020р. </t>
  </si>
  <si>
    <t>Русинович Серафима Сергіївна/3268516886</t>
  </si>
  <si>
    <t>Військовий збір 1,5%</t>
  </si>
  <si>
    <t>ПДФО 18%</t>
  </si>
  <si>
    <t>Платіжне доручення № 43 від 01.10.2020р.</t>
  </si>
  <si>
    <t>Платіжне доручення № 42 від 01.10.2020р.</t>
  </si>
  <si>
    <t>за проектом  SAFE FASHION. 3ICP61-6676</t>
  </si>
  <si>
    <t>Платіжне доручення № 41 від 01.10.2020р.</t>
  </si>
  <si>
    <t xml:space="preserve">Коробка (30 кг): 2шт. * 35 грн/шт. =70 грн. 
Коробка (15 кг): 4шт. * 20 грн/шт. =80 грн. 
Коробка (5 кг): 65шт. * 13 грн/шт. =845 грн. 
Коробка (10 кг): 15шт. * 18 грн/шт. =270 грн. 
Гофроящик 10 кг (393*343*276мм): 7шт. * 13 грн/шт. =91 грн. 
Гофроящик 5 кг (393*233*206мм): 19шт. * 10 грн/шт. =190 грн. 
Скотч: 1шт. * 69 грн/шт. =69 грн.                                                                                                                                                                          Пакет із замком 300*350 3100шт*1,78грн=5518,00 Для пакування кожного окремого рюкзака було придбано пакети багаторазового використання на зіпері. Їх в подальшому можна використовувати в домашніх умовах для зберігання речей або продуктів харчування. Вартість таких пакетів трохи вища, ніж запланована. 
</t>
  </si>
  <si>
    <t>Приміщення для зберігання продукції (м.Сміла)</t>
  </si>
  <si>
    <t xml:space="preserve"> виготовлення макетів-листівок,буклетів</t>
  </si>
  <si>
    <t xml:space="preserve">Разом з Директорами шкіл було вирішено, що буде ефективніше розмістити плакати у кожному класі молодшої школи, а також у місцях загального користування. Тому друкуємо 143 плакати для шкіл та 2 плакати для звітування перед УКФ. </t>
  </si>
  <si>
    <t>Оскільки збирати батьків та дітей в одному актовому залі заборонено в умова Covid-19, кількість наклейок зменшена до 3300 шт. (3000 наклейок учням молодших класів та частині соціально незахищених дітей. 298   наклейок класним керівникам, директорам, замісникам директорів з виховної роботи, соціальним педагогам, волонтерам-старшокласникам. 2 наклейки - для змістовного звіту по проекту)</t>
  </si>
  <si>
    <t>Друк наклейок</t>
  </si>
  <si>
    <t>Друк плакатів для розміщення у школах</t>
  </si>
  <si>
    <t xml:space="preserve">Не змогли найти компетентного коперайта </t>
  </si>
  <si>
    <t xml:space="preserve">Фотофіксація подій у 15-ти школах відбувалася без залучення фотографа (для мінімізації кількості зайвих осіб у школах в умовах пандемії). </t>
  </si>
  <si>
    <t>Послуги відеоператора для створення двох відеографічних творів</t>
  </si>
  <si>
    <t>Послуги з монтажу фінального фільму проекту</t>
  </si>
  <si>
    <t xml:space="preserve">послуги з фотокорекції фотографічних творів </t>
  </si>
  <si>
    <t>послуги графічного дизайнера для підготовки відео-лекції з питань безпеки руху</t>
  </si>
  <si>
    <t>послуги фотографа для зйомок look-book</t>
  </si>
  <si>
    <t>Виготовлений сайт https://safefashion.roussin.ua/</t>
  </si>
  <si>
    <t>Бухгалтерські послуги</t>
  </si>
  <si>
    <t xml:space="preserve">Замість зйомки відео протягом заходів з дарування рюкзаків, додаються Послуги графічного дизайнера для підготовки відео-лекції з питань безпеки руху,погодженно з УКФ </t>
  </si>
  <si>
    <t xml:space="preserve">Послуги стиліста, спеціаліста по make-up та зачісці для фотозйомки look-book </t>
  </si>
  <si>
    <t>Модуль пам'яті USB 32 Gb Kingston-</t>
  </si>
  <si>
    <t>Модуль пам'яті USB 32 Gb Kingston- Оскільки зйомки відео з заходів дарування рюкзаків відміняються, картки пам'яті для відео-камер не потрібні. Замість них ми придбаємо 4 флешки, на які будемо записувати відео-лекцію (для показу у класах за можливості), а також весь масив даних по Проєкту для звітування перед УКФ. Тому в бюджеті додаємо Пункт "В" у Статті 7.2. Модуль пам'яті USB 32 Gb Kingston-</t>
  </si>
  <si>
    <t xml:space="preserve">Змінили формат зйомки в умова Covid-19. Зйомка відбулася на свіжому повітрі. </t>
  </si>
  <si>
    <t>Визначено стиль костюмів для 5 (п’яти) моделей;
1. Підібрано 10 (десять) костюмів для 5 (п’яти) моделей;
2.. Здійснена примірка костюмів на моделей;
3.. Обрано 5 (п’ять) костюмів для 5 (п’яти) моделей; 
4.. Здійснено належне одягання моделей на зйомках;
5. Прослідковано за схоронністю костюмів на зйомках;.                                                                                             6.Прослідковано за схоронністю реквізитів та обладнання на зйомках.</t>
  </si>
  <si>
    <t>транспортування команди Проєкту для вручення пакунків з рюкзаками та плакатів від місць зберігання до місць проведення заходів у рамках Проєкту
(школи м.Сміли), та у зворотному напрямку,загальна кількість місць проведення заходів у рамках Проєкту – 15 шкіл м.Сміли</t>
  </si>
  <si>
    <t xml:space="preserve">500 фотографічних творів *14,40=7200,00 </t>
  </si>
  <si>
    <t xml:space="preserve">У фотозйомці були задіяні діти на безоплатній основі. Дозвіли на використання зображення отримані в повному обсязі  </t>
  </si>
  <si>
    <t>ФОП Пономаренко Євген Генадієвич/3330602555</t>
  </si>
  <si>
    <t>Видаткова накладна № 8/1-07 від 08.07.2020 -</t>
  </si>
  <si>
    <t>Видаткова накладна № 21/1-07 від 21.07.2020 -</t>
  </si>
  <si>
    <t>Платіжне доручення № 6 від 08.07.2020р.</t>
  </si>
  <si>
    <t>Платіжне доручення № 8 від 21.07.2020р.</t>
  </si>
  <si>
    <t>ФОП Коломієць Лідія Миколаївна/3100312704</t>
  </si>
  <si>
    <t>Видаткова накладна № 07/07 від 07.07.2020-</t>
  </si>
  <si>
    <t>Платіжне доручення № 5 від 07.07.2020р.</t>
  </si>
  <si>
    <t>Видаткова накладна № 1129 від 01.09.2020-</t>
  </si>
  <si>
    <t>Платіжне доручення № 22 від 31.08.2020р.</t>
  </si>
  <si>
    <t>ТОВ "ТФ-К"/32946482</t>
  </si>
  <si>
    <t>Одношарова терм оусаджувальна трубка 2:1 RSFR-H2X 8 мм, чорна,                                 Одношарова терм оусаджувальна трубка 2:1 RSFR-H2X 10 мм, чорна</t>
  </si>
  <si>
    <t>Видаткова накладна № ГА000000111 від 05.08.2020р.</t>
  </si>
  <si>
    <t>ФОП Гельбач Андрій Володимирович/3089306399</t>
  </si>
  <si>
    <t>Платіжне доручення № 4 від 07.07.2020р.</t>
  </si>
  <si>
    <t>Видаткова накладна № ГА000000097 від 08.08.2020р.</t>
  </si>
  <si>
    <t>Платіжне доручення № 13 від 04.08.2020р.</t>
  </si>
  <si>
    <t>Матриця люверс 8 мм</t>
  </si>
  <si>
    <t>і                                 к</t>
  </si>
  <si>
    <t xml:space="preserve">в </t>
  </si>
  <si>
    <t>х</t>
  </si>
  <si>
    <t>ФОП Штомпіль Лариса Костянтинівна/2433012565</t>
  </si>
  <si>
    <t>Договір оренди нежитлового приміщення № 01/07_4 від 01.07.2020р., Додаток № 1 до Договру Акт приймання-передачі нежитлового приміщення від 01.07.2020р.Додаток № 2 до Договору від 15.08.2020р,Додаток № 3 Акт прийманне-передачі нежитлового приміщення  до Договору від 01.10.2020р.</t>
  </si>
  <si>
    <t>Додаток №4 до Договору оренди нежитлового апиміщення від 01.10.2020р.</t>
  </si>
  <si>
    <t>Платіжне доручення № 40 від 01.10.2020р.</t>
  </si>
  <si>
    <t xml:space="preserve">45225 Ода курточна с/сірий (Тканина плащова): 65м.п. 
45208 Ода курточна т/сірий (Тканина плащова): 95 м.п. 
45209 Ода курточна бордовий (Тканина плащова): 75 м.п. 
45206 Ода курточна т/зелений (Тканина плащова): 75м.п
45216 Ода курточна блакитний (Тканина плащова): 75м.п. . 
45205 Ода курточна електрик (Тканина плащова): 75м.п. </t>
  </si>
  <si>
    <t>ТОВ "ТЕКСТИЛЬ-КОНТАКТ"/32043747</t>
  </si>
  <si>
    <t>Договір купівлі-продажу  № 517 від 03.07.2020</t>
  </si>
  <si>
    <t>Видаткова накладна №11440 від 06.07.2020</t>
  </si>
  <si>
    <t xml:space="preserve">45209 Ода курточна бордовий (Тканина плащова): 105м.п.
45206 Ода курточна т/зелений (Тканина плащова): 105м.п. 
45216 Ода курточна блакитний (Тканина плащова): 105м.п. 
45205 Ода курточна електрик (Тканина плащова): 105м.п. </t>
  </si>
  <si>
    <t>Договір купівлі-продажу  № 549 від 03.08.2020</t>
  </si>
  <si>
    <t>Видаткова накладна № 13347 від 04.08.2020</t>
  </si>
  <si>
    <t xml:space="preserve">45225 Ода курточна с/сірий (Тканина плащова): 17м.п. 
45208 Ода курточна т/сірий (Тканина плащова): 15 м.п. 
45209 Ода курточна бордовий (Тканина плащова): 85 м.п. 
45206 Ода курточна т/зелений (Тканина плащова): 90м.п
45216 Ода курточна блакитний (Тканина плащова): 70м.п. . 
45205 Ода курточна електрик (Тканина плащова): 93м.п. </t>
  </si>
  <si>
    <t>Договір купівлі-продажу  № 574 від 31.08.2020</t>
  </si>
  <si>
    <t>платіжне доручення № 2 від 06.07.2020р.</t>
  </si>
  <si>
    <t>платіжне доручення № 12 від 03.08.2020р.</t>
  </si>
  <si>
    <t>платіжне доручення № 31 від 16.09.2020р.</t>
  </si>
  <si>
    <t>платіжне доручення № 26 від 16.09.2020р.</t>
  </si>
  <si>
    <t>платіжне доручення № 27 від 16.09.2020р.</t>
  </si>
  <si>
    <t>платіжне доручення № 28 від 16.09.2020р.</t>
  </si>
  <si>
    <t>Світловідбиваюча тканина сіра: 90 м.п.
Світловідбиваюча тканина кольорова: 40 м.п. 
Світловідбиваюча тканина хамелеон: 5 м.п.</t>
  </si>
  <si>
    <t>ФОП Довгань Олександр Володимирович/3141014891</t>
  </si>
  <si>
    <t>Договір № 925145 від 26.06.2020р.,Додаткова Угода №1 від 30.06.2020. До Договору № 925145 від 26.06.2020р,Додаткова Угода № 2 від 31.07.2020. До Договору № 925145 від 26.06.2020р, Додаткова Угода № 3 від 15.08.2020. До Договору № 925145 від 26.06.2020,Додаткова Угода № 4 від 26.08.2020. До Договору № 925145 від 26.06.2020</t>
  </si>
  <si>
    <t xml:space="preserve">Світловідбиваюча тканина сіра: 85м.п.  
Світловідбиваюча тканина хамелеон: 50м.п.  </t>
  </si>
  <si>
    <t xml:space="preserve">Світловідбиваюча тканина сіра: 10м.п. 
Світловідбиваюча тканина кольорова: 25м.п.  
Світловідбиваюча тканина хамелеон: 95 м.п. </t>
  </si>
  <si>
    <t>платіжне доручення № 1 від 01.07.2020р.</t>
  </si>
  <si>
    <t>платіжне доручення № 11 від 31.07.2020р.</t>
  </si>
  <si>
    <t>платіжне доручення № 20 від 28.08.2020р.</t>
  </si>
  <si>
    <t>платіжне доручення № 29 від 16.09.2020р.</t>
  </si>
  <si>
    <t>платіжне доручення № 30 від 16.09.2020р.</t>
  </si>
  <si>
    <t>ФОП Ліваковська Наталія Вікторівеа /2996411309</t>
  </si>
  <si>
    <t>Видаткова накладна №7-6791 від 27.08.2020р.</t>
  </si>
  <si>
    <t xml:space="preserve">Paracord 550, reflective X3 blue #r3001 (світловідбиваючий): 726м  
Paracord 550, reflective X3 royal blue #r3376 (світловідбиваючий): 793м 
Paracord 550, reflective X3 black r3016 (світловідбиваючий): 1736м </t>
  </si>
  <si>
    <t>Видаткова накладна №7-7090 від 01.09.2020р.</t>
  </si>
  <si>
    <t>платіжне доручення № 9 від 22.07.2020р.</t>
  </si>
  <si>
    <t>платіжне доручення № 17 від 26.08.2020р.</t>
  </si>
  <si>
    <t>платіжне доручення № 23 від 01.09.2020р.</t>
  </si>
  <si>
    <t xml:space="preserve">Паракорд Guardian Paracord type III 550 Reflective Black: 350м
Паракорд Guardian Paracord type III 550 Reflective Foliage Green: 300м
Паракорд Guardian Paracord type III 550 Reflective Blue: 340м 
Паракорд Guardian Paracord type III 550 Reflective Neon Yellow: 355м . 
Паракорд Guardian Paracord type III 550 Reflective OD Green: 445м </t>
  </si>
  <si>
    <t>ФОП Павкін Станіслав Олегович/3102917075</t>
  </si>
  <si>
    <t>Видаткова накладна №1 від 16.09.2020р.</t>
  </si>
  <si>
    <t>платіжне доручення № 32 від 17.09.2020р.</t>
  </si>
  <si>
    <t xml:space="preserve">ВСЬОГО ПО ПІДРОЗДІЛУ 1 </t>
  </si>
  <si>
    <t>ВСЬОГО ПО ПІДРОЗДІЛУ 2</t>
  </si>
  <si>
    <t>ВСЬОГО ПО ПІДРОЗДІЛУ 4</t>
  </si>
  <si>
    <t>ВСЬОГО ПО ПІДРОЗДІЛУ 5</t>
  </si>
  <si>
    <t>Бірки на продукцію: Перенесення зображення на тканину: 85 м.п</t>
  </si>
  <si>
    <t>ПП "Мейджикпейпер"/36988992</t>
  </si>
  <si>
    <t>Договір №07/7 від 06.07.2020р.</t>
  </si>
  <si>
    <t>платіжне доручення № 3 від 07.07.2020</t>
  </si>
  <si>
    <t>Люверс 8 мм нікель 
Люверс 8 мм темний нікель</t>
  </si>
  <si>
    <t>Видаткова накладна № 8/1-07 від 08.07.2020р.</t>
  </si>
  <si>
    <t>платіжне доручення № 6 від 08.07.2020р.</t>
  </si>
  <si>
    <t>Шнурки для рюкзака:                                                                                                                                                                                                                                                       Paracord 550, reflective X3 army green #r3010 (світловідбиваючий шнурок): 140м 
Paracord 550, reflective X3 Blue #r3050 (світловідбиваючий шнурок): 100м
Paracord 550, reflective X3 safety #r3210 (світловідбиваючий шнурок): 113м  
Paracord 550, reflective X3 green pastel #r3421 (світловідбиваючий): 430м 
Paracord 550, reflective X3 blue #r3001 (світловідбиваючий): 986м  
Paracord 550, reflective X3 royal blue #r3376 (світловідбиваючий): 898м 
Paracord 550, reflective X3 black r3016 (світловідбиваючий): 1897м 
Paracord 550, reflective X3 sofit orange #r3345 (світловідбиваючий): 812м 
Paracord 550, reflective X3 purple #r3026 (світловідбиваючий): 426м 
Paracord 550, reflective X3 yellow #r3019 (світловідбиваючий): 315м  (світловідбиваючий): 482м 
Paracord 550, reflective X3 sky blue #r3024 (світловідбиваючий): 200м 
Paracord 550, reflective X3 navy blue #r3038 (світловідбиваючий): 326м 
Paracord 550, reflective X3 Indigo #r3032 (світловідбиваючий): 100м 
Paracord 550, reflective X3 sofit pink #r3315 (світловідбиваючий): 120м 
Paracord 550, reflective X3 moss #r3331 (світловідбиваючий): 95м</t>
  </si>
  <si>
    <t>Нитка швацька 100% РЕ 40/2 в асортименті</t>
  </si>
  <si>
    <t>Філія "Велтекс-Київ" ТОВ "Велтекс Україна"</t>
  </si>
  <si>
    <t>Видаткова накладна №КВ-0001407 від 10.07.2020р.</t>
  </si>
  <si>
    <t>Видаткова накладна №КВ-0001625 від 04.08.2020р.</t>
  </si>
  <si>
    <t>Рахунок-фактура № КВ 000005656 від 09.07.2020р.</t>
  </si>
  <si>
    <t>Рахунок-фактура № КВ 000006401 від 04.08.2020р.</t>
  </si>
  <si>
    <t>платіжне доручення № 7 від 09.07.2020р.</t>
  </si>
  <si>
    <t>платіжне доручення № 15 від 04.08.2020р.</t>
  </si>
  <si>
    <t>Накладна №16 від 29.07.2020р.</t>
  </si>
  <si>
    <t>ФОП Петренко Наталія Андріївна/2636311782</t>
  </si>
  <si>
    <t>Накладна №19 від 25.09.2020р.</t>
  </si>
  <si>
    <t>Картридж Сanon 725 Каегт</t>
  </si>
  <si>
    <t>платіжне доручення № 10 від 23.07.2020р.</t>
  </si>
  <si>
    <t>жне доручення № 10 від 23.07.2020р.</t>
  </si>
  <si>
    <t>платіжне доручення № 34 від 24.09.2020р.</t>
  </si>
  <si>
    <t>Упаковка: пакет із замком 300*350</t>
  </si>
  <si>
    <t>Рахунок на оплату № 60 від 17.09.2020р.</t>
  </si>
  <si>
    <t>ФОП Кашеварова Лариса Миколаївна/2960404524</t>
  </si>
  <si>
    <t>жне доручення № 33 від 17.09.2020р.</t>
  </si>
  <si>
    <t>Коробка 15кг                                                                                                                                                                                                                                                                                                                   Коробка 30кг                                                                                                                                                                                                                                                                                                                      Коробка 5кг                                                                                                                                                                                                                                                                              Коробка 10кг</t>
  </si>
  <si>
    <t>Скотч 48мм*200м</t>
  </si>
  <si>
    <t>Видаткова накладна №45 від 17.09.2020р.</t>
  </si>
  <si>
    <t>ТОВ "Нова Пошта"/31316718</t>
  </si>
  <si>
    <t>ЧД АТ "Укрпошта"</t>
  </si>
  <si>
    <t>ФОП Шипота Ігор Юрійович/2518501554</t>
  </si>
  <si>
    <t>Авансовій звіт № 3 від 29.09.2020р. Від Русинович Софії Сергіївни</t>
  </si>
  <si>
    <t>Гофроящик 10кг (393*343*276мм)                                                                                                                                                                                                                                                                             Гофроящик 5 кг (393*343*206мм)                                                                                                                                                                                                                                                    Гофроящик 10кг (393*343*276мм)</t>
  </si>
  <si>
    <t>7.2.</t>
  </si>
  <si>
    <t>Накопичувач HDD USB 3.0 2Tb Seagate 1*2200грн=2200грн</t>
  </si>
  <si>
    <t>Накопичувач HDD USB 3.0 2Tb Seagate</t>
  </si>
  <si>
    <t xml:space="preserve">Винотовлення макету наклейок та макету плакату </t>
  </si>
  <si>
    <t>ФОП Яремій Андрій Миколайович /2861904239</t>
  </si>
  <si>
    <t>Договір про створення на замовлення і використання творів графічного дизайну  № 01/08_1 від 01.08.2020р.,Додаток № 1 від 01.08.2020 до  Договору про створення на замовлення і використання творів графічного дизайну  № 01/08_1 від 01.08.2020р,Додаток № 2 від 15.08.2020 до  Договору про створення на замовлення і використання творів графічного дизайну  № 01/08_1 від 01.08.2020р.</t>
  </si>
  <si>
    <t>платіжне доручення № 37 від 24.09.2020р.</t>
  </si>
  <si>
    <t>ФОП Онуфрік Володимир Ігорович /3195515975</t>
  </si>
  <si>
    <t>Рахунок на оплату № 324 від 15.09.2020р.</t>
  </si>
  <si>
    <t>Видаткова накладна № 195 від 21.09.2020р.</t>
  </si>
  <si>
    <t>платіжне доручення № 24 від 16.09.2020р.</t>
  </si>
  <si>
    <t xml:space="preserve">Послуги оператора для відеозйомки відеографічних творів </t>
  </si>
  <si>
    <t xml:space="preserve">Послуги віжеомонтажу для створення фінального фільму проекту </t>
  </si>
  <si>
    <t xml:space="preserve">сторений 1 фінальний фільм проекту </t>
  </si>
  <si>
    <t>ФОП Штефирца Олена Андріївна/3458908044</t>
  </si>
  <si>
    <t xml:space="preserve">Акт № 2 приймання- передачі виконаних робіт та виключних майнових прав відповідно від 20.10.2020р. До Договору № 01/07_3 від 01.07.2020р. про створення на замовлення і використання Відеографічних </t>
  </si>
  <si>
    <t>ФОП Герасимов Володимир Валерійович/2828712756</t>
  </si>
  <si>
    <t xml:space="preserve">Договір № 01/07_1 від 01.07.2020р. про сворення на замовлення і використання фотографічних творів,Додаток № 1 від 01.07.2020р. До Договору № 01/07_1 від 01.07.2020р. про створення на замовлення і використання фотографічниї творів </t>
  </si>
  <si>
    <t>Акт  приймання- передачі виконаних робіт та виключних майнових прав відповідно від 20.10.2020р. До Договору № 01/07_1 від 15.07.2020р. про створення на замовлення і використання фотографічних творів</t>
  </si>
  <si>
    <t>Акт №1 приймання- передачі виконаних робіт та виключних майнових прав відповідно від 31.08.2020р. До Договору № 01/07_3 від 01.07.2020р. про створення на замовлення і використання Відеографічних творів</t>
  </si>
  <si>
    <t xml:space="preserve">Цифрова фотозйомка для створення look-book </t>
  </si>
  <si>
    <t>платіжне доручення № 35 від 24.09.2020р.</t>
  </si>
  <si>
    <t>Договір про створення на замовлення і використання творів графічного дизайну  № 01/08_1 від 01.08.2020р.,Додаток № 2 від 08.09.2020 до  Договору про створення на замовлення і використання творів графічного дизайну  № 01/08_1 від 01.08.2020р</t>
  </si>
  <si>
    <t>Акт № 2 приймання- передачі виконаних робіт та виключних майнових прав відповідно від 25.09.2020р. до Договору про створення на замовлення і використання творів графічного дизайну  № 01/08_1 від 01.08.2020р.,</t>
  </si>
  <si>
    <t>Акт №1 приймання- передачі виконаних робіт та виключних майнових прав відповідно від 16.09.2020р. до Договору про створення на замовлення і використання творів графічного дизайну  № 01/08_1 від 01.08.2020р.</t>
  </si>
  <si>
    <t>платіжне доручення № 39 від 25.09.2020р.</t>
  </si>
  <si>
    <t>ВЬОГО ЗА ПІДРОЗДІЛОМ 9</t>
  </si>
  <si>
    <t>Створення Графічного відео про правила безпеки руху</t>
  </si>
  <si>
    <t>Русинович Софія Сергіївна</t>
  </si>
  <si>
    <t>ФОП Пилаєв Олександр Вікторович/3062914516</t>
  </si>
  <si>
    <t>Створення сайту проекту  https://safefashion.roussin.ua/</t>
  </si>
  <si>
    <t>Договір № 01-07/2020  від 01.07.2020р про розробку інформвційних ресурсів в мережі Інтернет, Додаток №1 до Договору № 01-07/2020  від 01.07.2020р про розробку інформвційних ресурсів в мережі Інтернет</t>
  </si>
  <si>
    <t>Акт виконаних робіт від 10.08.2020р. , до Договору № 01-07/2020  від 01.07.2020р про розробку інформвційних ресурсів в мережі Інтернет</t>
  </si>
  <si>
    <t>ВЬОГО ЗА ПІДРОЗДІЛОМ 10</t>
  </si>
  <si>
    <t>ФОП Юхно Наталія Михайлівна /2847109388</t>
  </si>
  <si>
    <t>Договір про надання послуг № 3 від 24.06.2020р., Додаток № 1 від 24.06.2020р. до Договір про надання послуг № 3 від 24.06.2020р, Додаток № 2 від 15.08.2020р.  до Договір про надання послуг № 3 від 24.06.2020р,</t>
  </si>
  <si>
    <t xml:space="preserve">Акт приймання-передачі наданих послуг від 30.10.2020р. до Договору № 3 про надання послуг від 24.06.2020р. </t>
  </si>
  <si>
    <t>Платіжне доручення № 18 від 26.08.2020р.</t>
  </si>
  <si>
    <t xml:space="preserve">Еквайрингова комісія банку за зняття готівки для виплати виногороди по договору ЦПХ Саража К.О. 1% від суми отримання </t>
  </si>
  <si>
    <t xml:space="preserve">Еквайрингова комісія банку за зняття готівки для виплати виногороди по договору ЦПХ Котенко В.М. 1% від суми отримання </t>
  </si>
  <si>
    <t>Виптска банку від 05.10.2020</t>
  </si>
  <si>
    <t>Виптска банку від 10.10.2020</t>
  </si>
  <si>
    <t>Виптска банку від 12.10.2020</t>
  </si>
  <si>
    <t>К100592ВТЗ від 05.10.2020р.</t>
  </si>
  <si>
    <t>К101087RPU від 10.10.2020р.</t>
  </si>
  <si>
    <t>К1012S9TMC від 12.10.2020р.</t>
  </si>
  <si>
    <t>ВЬОГО ЗА ПІДРОЗДІЛОМ 14</t>
  </si>
  <si>
    <t>Підрозділ 13</t>
  </si>
  <si>
    <t>Підрозділ 10</t>
  </si>
  <si>
    <t>Підрозділ 9</t>
  </si>
  <si>
    <t>Стаття 7.1</t>
  </si>
  <si>
    <t>Підрозділ 7</t>
  </si>
  <si>
    <t>Підрозділ 1</t>
  </si>
  <si>
    <t>Стаття 1.3.</t>
  </si>
  <si>
    <t>Підрозділ 2</t>
  </si>
  <si>
    <t>Стаття 2.1</t>
  </si>
  <si>
    <t xml:space="preserve">Підрозділ 4 </t>
  </si>
  <si>
    <t>Стаття 4.1.</t>
  </si>
  <si>
    <t>Підрозділ 5</t>
  </si>
  <si>
    <t>Стаття 5.1</t>
  </si>
  <si>
    <t>ВСЬОГО ЗА ПІДРОЗДІЛОМ 7</t>
  </si>
  <si>
    <t>Підрозділ 8</t>
  </si>
  <si>
    <t>Стаття 8.1</t>
  </si>
  <si>
    <t>ВСЬОГО ЗА ПІДРОЗДІЛОМ 8</t>
  </si>
  <si>
    <t>Підрозділ 14</t>
  </si>
  <si>
    <t>Стаття 14.1</t>
  </si>
  <si>
    <t>ФОП Стєпанєєва Наталія Олександрівна/3017416661</t>
  </si>
  <si>
    <t>Договір про надання послуг №  01/07_2 від 01.07.2020р., Додаток № 1 від 01.07.2020р. до Договір про надання послуг № 01/07_2 від 01.07.2020р., Додаток № 2 від 15.08.2020р.  до Договір про надання послуг № 01/07_2 від 01.07.2020р.</t>
  </si>
  <si>
    <t xml:space="preserve">Акт приймання-передачі виконаних робіт та наданих послуг від 15.07.2020р. до Договору № 01/07_2 про надання послуг від 01.07.2020р. </t>
  </si>
  <si>
    <t>Платіжне доручення № 36 від 24.09.2020р.</t>
  </si>
  <si>
    <t>Послуги по визначенню стиля, підбірка 10 костюмів,примірка костюмів на моделей,одягнення моделей на зйомках</t>
  </si>
  <si>
    <t>Транспортні послуги автомобілем Opel Vivaro Універсал-В по перевезенню команди Проєкту для вручення пакунків з рюкзаками та плакатів від місць зберігання до місць проведення заходів у рамках Проєкту
(школи м.Сміли), та у зворотному напрямку,загальна кількість місць проведення заходів у рамках Проєкту – 15 шкіл.</t>
  </si>
  <si>
    <t>Підприємство "Гранд-Авто" Смілянської Громадської Організації Союз "Чернобиль-Авто"/33278418</t>
  </si>
  <si>
    <t>Договір № 25/09_1 про надання послуг автотранспорту від 25.09.20202р.,Додаток №1 від 25.09.2020р. До Договору № 25/09_1 про надання послуг автотранспорту від 25.09.20202р.,рахунок №10 від 25.09.2020р.</t>
  </si>
  <si>
    <t>Акт № 10/10 виконаних послуг від 10.10.2020р.,маршрутний лист 1 від 28.09.2020р.,маршрутний лист 2 від 29.09.2020р.,маршрутний лист 3 від 30.09.2020р.,маршрутний лист 4 від 01.10.2020р.</t>
  </si>
  <si>
    <t>Платіжне доручення № 38 від 25.09.2020р.</t>
  </si>
  <si>
    <t>ФОП Русінович Софія Сергіївна/3180310583</t>
  </si>
  <si>
    <t>Договір №1 про надання послуг від 24.06.2020р.,Додаток №1 від 24.06.2020р. до Договору №1 про надання послуг від 24.06.2020р.,Додаток №2 від 15.08.2020р. до Договору №1 про надання послуг від 24.06.2020р</t>
  </si>
  <si>
    <t>розроблено та виготовлено 3002 світловідбивних рюкзаків</t>
  </si>
  <si>
    <t>Акт приймання-передачі наданих послуг від 30.10.2020р. до Договору №1 про надання послуг від 24.06.2020р.</t>
  </si>
  <si>
    <t>Платіжне доручення №16 від 07.08.2020р.</t>
  </si>
  <si>
    <t xml:space="preserve">Послуги з доставки сировини (ода курточна): 1послуга * 50 грн/послуга =50 грн. 
Послуги по доставці світловідбивної тканини: 1послуга * 690 грн/послуга =690 грн. 
Послуги з доставки бірок-кишень: 1послуга * 140 грн/послуга =140 грн. 
Послуги з доставки зразків шнурків: 1послуга * 168 грн/послуга =168 грн. 
Послуги з доставки тканини та матеріалів для виробництва рюкзаків: 1послуга * 2451 грн/послуга =2451 грн. 
Послуги з доставки фурнітури: 1послуга * 657 грн/послуга =657 грн. 
Послуги з доставки ниток: 1послуга * 114 грн/послуга =114 грн. 
Послуги з доставки контейнерів для зберігання продукції: 1послуга * 575 грн/послуга =575 грн. 
Послуги з доставки документів: 1послуга * 70 грн/послуга =70 грн. За рахунок зменьшення витрат на тканину.  </t>
  </si>
  <si>
    <t>Послуги з доставки сировини, матеріалів,документів</t>
  </si>
  <si>
    <t>Авансовій звіт № 1 від  13.08.2020р. Від Русинович Софії Сергіївни</t>
  </si>
  <si>
    <t>ТОВ "Нова Пошта"/31316719</t>
  </si>
  <si>
    <t>Авансовій звіт № 2 від  22.09.2020р. Від Русинович Софії Сергіївни</t>
  </si>
  <si>
    <t>Послуги по доставці тканини</t>
  </si>
  <si>
    <t xml:space="preserve">Конкурсна програма: Інноваційний культурний продукт </t>
  </si>
  <si>
    <t>ЛОТ 6. Мода і дизайн</t>
  </si>
  <si>
    <t>SAFE FASHION</t>
  </si>
  <si>
    <t>до Договору про надання гранту № 31СР61-6676</t>
  </si>
  <si>
    <t>від "24" червня 2020 року</t>
  </si>
  <si>
    <t>Фізична особа-підприємець Русинович Софія Сергіївна</t>
  </si>
  <si>
    <t xml:space="preserve">Конкурсна програма:Інноваційний культурний продукт </t>
  </si>
  <si>
    <t>у період з 24 липня 2020 року по 30 жовтня 2020 року</t>
  </si>
  <si>
    <t xml:space="preserve">SAFE FASHION 3ICP61-6676 </t>
  </si>
  <si>
    <t>Юридичні послуги</t>
  </si>
  <si>
    <t>Русинович С.С.</t>
  </si>
  <si>
    <t>Проведено три відеозйомки . Перша зйомка у мастерській -процес пошиву рюкзаків, 1 знімальний день*4500,00грн;,друга зйомка для look 1 знімальний день *4500 грн. ; дозйомка у мастерській на фоні для фінального фільму проекту 1 знімальний день* 2500,грн. Всього 3 знімальних дня на загальну суму 11 500,00грн. Дві відеозйомки у рамках заходів з дарування рюкзаків відмінено, оскільки діють обмеження щодо знаходження сторонніх осіб у школах в умовах Covid-19. Замість двох зйомок ми додаємо Послуги графічного дизайнера для підготовки відео-лекції з питань безпеки руху (Підрозділ 9. Пункт "е").</t>
  </si>
  <si>
    <t>Договір № 01/07_3 від 01.07.2020р. про створення на замовлення і використання Відеографічних творів,Додаток № 1 від 01.07.2020р. До Договору № 01/07_3 від 01.07.2020р. про створення на замовлення і використання Відеографічних творів, Додаткова Угода №1 від 15.08.2020р. До Договору № 01/07_3 від 01.07.2020р. про створення на замовлення і використання Відеографічних творів.,  Додаток № 2 від 01.07.2020р. До Договору № 01/07_3 від 01.07.2020р. про створення на замовлення і використання Відеографічних творів, Додаток № 3 від 02.10.2020року, до Договору  01.07.2020р. про створення на замовлення і використання Відеографічних творів</t>
  </si>
  <si>
    <t xml:space="preserve">Юридичні послуги </t>
  </si>
  <si>
    <t xml:space="preserve">Еквайрингова комісія  банку за зняття готівки для виплати виногороди по договору ЦПХ Полторецька Я. М. 1% від суми отримання </t>
  </si>
  <si>
    <t>за період з 24 червня 2020р. По 30 жовтня 2020р.</t>
  </si>
  <si>
    <t>Рахунок на оплату №8/1-07 від 08.07.2020р.</t>
  </si>
  <si>
    <t>Рахунок на оплату № 21/1-07 від 21.07.2020р.</t>
  </si>
  <si>
    <t>Рахунок №07/07-2020 від 07.07.2020р.</t>
  </si>
  <si>
    <t>Рахунок на оплату №3423 від 31.08.2020р.</t>
  </si>
  <si>
    <t>Рахунок на оплату № ГА070300003 від 07.07.2020р.</t>
  </si>
  <si>
    <t>Рахунок на оплату № ГА070300004 від 04.08.2020р.</t>
  </si>
  <si>
    <t>Рахунок № РФ-0017484 від 01.07.2020р., Накладна №РН-0017482 від 01.07.2020р.</t>
  </si>
  <si>
    <t>Рахунок-фактура № РФ-0017511 від 31.07.2020р.,Накладна №РН-0017509 від 02.08.2020р.</t>
  </si>
  <si>
    <t>Рахунок-фактура № РФ-0017575 від 26.08.2020р.,Накладна №РН-0017573 від 29.08.2020р.</t>
  </si>
  <si>
    <t>Рахунок № 25088 від 31.08.202ор.,Видаткова накладна № 15072 від 31.08.2020</t>
  </si>
  <si>
    <t>Рахунок № 21889 від 03.08.2020р.,Видаткова накладна № 13347 від 04.08.2020</t>
  </si>
  <si>
    <t>Рахунок-фактура № 7-6791 від 22.07.2020р.</t>
  </si>
  <si>
    <t>Рахунок на оплату по замовленню №208 від 06.07.2020р., Акт наданих послуг № 160 від 09.07.2020р.</t>
  </si>
  <si>
    <t>Платіжне доручення № 50 від 27.10.2020р.</t>
  </si>
  <si>
    <t>Платіжне доручення № 46 від 27.10.2020р.</t>
  </si>
  <si>
    <t>Платіжне доручення № 45 від 27.10.2020р.</t>
  </si>
  <si>
    <t>ост.на счету</t>
  </si>
  <si>
    <t xml:space="preserve">АКТ № 30-10/2020
виконаних послуг від 30.10.2020р.
</t>
  </si>
  <si>
    <t xml:space="preserve">Аудитор </t>
  </si>
  <si>
    <t>ТОВ Аудиторська фірма "ВІН КЕЙС АУДИТ"/37388259</t>
  </si>
  <si>
    <t>Гоборова Р.П.</t>
  </si>
  <si>
    <t>ВCЬОГО ЗА ПІДРОЗДІЛОМ 13</t>
  </si>
  <si>
    <t xml:space="preserve">Фізична особа -підприємець Титаренко Олена Володимирівна/ 2449706146 </t>
  </si>
  <si>
    <t xml:space="preserve">ДОГОВІР № 15/07/20
про надання юридичних послуг від 01.07.2020р., Додаток №1 від 01.07.2020р.до Договору № 15/07/20                                                                                                          про надання юридичних послуг від 01 липня 2020 року, Додаткова угода № 1 від 15.08.2020р. до  ДОГОВОРУ № 15/07/20
про надання юридичних послуг від 01 липня 2020 року 
</t>
  </si>
  <si>
    <t xml:space="preserve">АКТ №1 від 30.10.2020р.
приймання-передачі наданих юридичних послуг 
до Договору  № 15/07/20 про надання юридичних послуг від 01 липня 2020 року 
</t>
  </si>
  <si>
    <t xml:space="preserve">Нежитлове приміщення площею 30 кв.м., що знаходиться за адресою: 20700, Черкаська обл., м.Сміла, вул. Ротондівська, буд. 26а, для зберігання матеріалів та готової продукції на строк 01.07.2020-01.10.2020.  </t>
  </si>
  <si>
    <t>Договір №25-10/2020 про надання аудиторських послуг
щодо підтвердження Звіту про використання Гранту, наданого Українським культурним фондом для реалізації  культурного проекту  «SAFE FASHION»,
відповідно до Договору № ЗІСР61-6676  про надання Гранту від  24.06.2020р.,Рахунок № 30/10-2020
Від 30.10. 2020р.</t>
  </si>
  <si>
    <t xml:space="preserve">Послуги з фотокорекції фотографічних творів </t>
  </si>
  <si>
    <t>за рахунок єкономї стаей витра 7.1 а, 7.1. б, 7.1.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</si>
</sst>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\ _₴_-;\-* #,##0\ _₴_-;_-* &quot;-&quot;??\ _₴_-;_-@"/>
    <numFmt numFmtId="171" formatCode="#\ ##0.00"/>
  </numFmts>
  <fonts count="35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ajor"/>
    </font>
    <font>
      <vertAlign val="superscript"/>
      <sz val="14"/>
      <color theme="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sz val="11"/>
      <color theme="1"/>
      <name val="Calibri"/>
      <family val="2"/>
      <charset val="204"/>
      <scheme val="major"/>
    </font>
    <font>
      <b/>
      <sz val="10"/>
      <color theme="1"/>
      <name val="Calibri"/>
      <family val="2"/>
      <charset val="204"/>
      <scheme val="major"/>
    </font>
    <font>
      <b/>
      <i/>
      <sz val="10"/>
      <color theme="1"/>
      <name val="Calibri"/>
      <family val="2"/>
      <charset val="204"/>
      <scheme val="major"/>
    </font>
    <font>
      <sz val="12"/>
      <color theme="1"/>
      <name val="Calibri"/>
      <family val="2"/>
      <charset val="204"/>
      <scheme val="major"/>
    </font>
    <font>
      <sz val="10"/>
      <color theme="1"/>
      <name val="Calibri"/>
      <family val="2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116"/>
  </cellStyleXfs>
  <cellXfs count="65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166" fontId="4" fillId="5" borderId="42" xfId="0" applyNumberFormat="1" applyFont="1" applyFill="1" applyBorder="1" applyAlignment="1">
      <alignment horizontal="left" vertical="top" wrapText="1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2" xfId="0" applyNumberFormat="1" applyFont="1" applyBorder="1" applyAlignment="1">
      <alignment horizontal="right" vertical="top"/>
    </xf>
    <xf numFmtId="4" fontId="17" fillId="0" borderId="83" xfId="0" applyNumberFormat="1" applyFont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5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7" xfId="0" applyNumberFormat="1" applyFont="1" applyFill="1" applyBorder="1" applyAlignment="1">
      <alignment horizontal="right" vertical="top"/>
    </xf>
    <xf numFmtId="0" fontId="4" fillId="7" borderId="88" xfId="0" applyFont="1" applyFill="1" applyBorder="1" applyAlignment="1">
      <alignment horizontal="right" vertical="top" wrapText="1"/>
    </xf>
    <xf numFmtId="166" fontId="4" fillId="5" borderId="89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0" xfId="0" applyNumberFormat="1" applyFont="1" applyFill="1" applyBorder="1" applyAlignment="1">
      <alignment horizontal="right"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3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1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6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1" xfId="0" applyNumberFormat="1" applyFont="1" applyFill="1" applyBorder="1" applyAlignment="1">
      <alignment vertical="top"/>
    </xf>
    <xf numFmtId="166" fontId="4" fillId="7" borderId="102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6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82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89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4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8" fillId="4" borderId="118" xfId="0" applyNumberFormat="1" applyFont="1" applyFill="1" applyBorder="1" applyAlignment="1">
      <alignment horizontal="center" vertical="top"/>
    </xf>
    <xf numFmtId="166" fontId="8" fillId="4" borderId="119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166" fontId="4" fillId="6" borderId="53" xfId="0" applyNumberFormat="1" applyFont="1" applyFill="1" applyBorder="1" applyAlignment="1">
      <alignment vertical="top"/>
    </xf>
    <xf numFmtId="49" fontId="4" fillId="6" borderId="85" xfId="0" applyNumberFormat="1" applyFont="1" applyFill="1" applyBorder="1" applyAlignment="1">
      <alignment horizontal="center" vertical="top"/>
    </xf>
    <xf numFmtId="166" fontId="14" fillId="6" borderId="74" xfId="0" applyNumberFormat="1" applyFont="1" applyFill="1" applyBorder="1" applyAlignment="1">
      <alignment vertical="top" wrapText="1"/>
    </xf>
    <xf numFmtId="166" fontId="4" fillId="6" borderId="35" xfId="0" applyNumberFormat="1" applyFont="1" applyFill="1" applyBorder="1" applyAlignment="1">
      <alignment vertical="top"/>
    </xf>
    <xf numFmtId="4" fontId="4" fillId="6" borderId="74" xfId="0" applyNumberFormat="1" applyFont="1" applyFill="1" applyBorder="1" applyAlignment="1">
      <alignment horizontal="right" vertical="top"/>
    </xf>
    <xf numFmtId="166" fontId="4" fillId="0" borderId="120" xfId="0" applyNumberFormat="1" applyFont="1" applyBorder="1" applyAlignment="1">
      <alignment vertical="top"/>
    </xf>
    <xf numFmtId="49" fontId="4" fillId="0" borderId="120" xfId="0" applyNumberFormat="1" applyFont="1" applyBorder="1" applyAlignment="1">
      <alignment horizontal="center" vertical="top"/>
    </xf>
    <xf numFmtId="166" fontId="24" fillId="0" borderId="120" xfId="0" applyNumberFormat="1" applyFont="1" applyBorder="1" applyAlignment="1">
      <alignment vertical="top" wrapText="1"/>
    </xf>
    <xf numFmtId="166" fontId="6" fillId="0" borderId="120" xfId="0" applyNumberFormat="1" applyFont="1" applyBorder="1" applyAlignment="1">
      <alignment horizontal="center" vertical="top"/>
    </xf>
    <xf numFmtId="4" fontId="6" fillId="0" borderId="120" xfId="0" applyNumberFormat="1" applyFont="1" applyBorder="1" applyAlignment="1">
      <alignment horizontal="right" vertical="top"/>
    </xf>
    <xf numFmtId="49" fontId="23" fillId="0" borderId="120" xfId="0" applyNumberFormat="1" applyFont="1" applyBorder="1" applyAlignment="1">
      <alignment horizontal="center" vertical="top"/>
    </xf>
    <xf numFmtId="4" fontId="6" fillId="0" borderId="101" xfId="0" applyNumberFormat="1" applyFont="1" applyBorder="1" applyAlignment="1">
      <alignment horizontal="right" vertical="top"/>
    </xf>
    <xf numFmtId="4" fontId="6" fillId="0" borderId="118" xfId="0" applyNumberFormat="1" applyFont="1" applyBorder="1" applyAlignment="1">
      <alignment horizontal="right" vertical="top"/>
    </xf>
    <xf numFmtId="4" fontId="6" fillId="0" borderId="81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" fontId="4" fillId="6" borderId="99" xfId="0" applyNumberFormat="1" applyFont="1" applyFill="1" applyBorder="1" applyAlignment="1">
      <alignment horizontal="right" vertical="top"/>
    </xf>
    <xf numFmtId="166" fontId="14" fillId="7" borderId="117" xfId="0" applyNumberFormat="1" applyFont="1" applyFill="1" applyBorder="1" applyAlignment="1">
      <alignment vertical="top"/>
    </xf>
    <xf numFmtId="166" fontId="4" fillId="7" borderId="118" xfId="0" applyNumberFormat="1" applyFont="1" applyFill="1" applyBorder="1" applyAlignment="1">
      <alignment horizontal="center" vertical="top"/>
    </xf>
    <xf numFmtId="166" fontId="4" fillId="7" borderId="79" xfId="0" applyNumberFormat="1" applyFont="1" applyFill="1" applyBorder="1" applyAlignment="1">
      <alignment vertical="top" wrapText="1"/>
    </xf>
    <xf numFmtId="166" fontId="4" fillId="7" borderId="114" xfId="0" applyNumberFormat="1" applyFont="1" applyFill="1" applyBorder="1" applyAlignment="1">
      <alignment vertical="top"/>
    </xf>
    <xf numFmtId="4" fontId="4" fillId="7" borderId="80" xfId="0" applyNumberFormat="1" applyFont="1" applyFill="1" applyBorder="1" applyAlignment="1">
      <alignment horizontal="right" vertical="top"/>
    </xf>
    <xf numFmtId="166" fontId="4" fillId="6" borderId="120" xfId="0" applyNumberFormat="1" applyFont="1" applyFill="1" applyBorder="1" applyAlignment="1">
      <alignment vertical="top"/>
    </xf>
    <xf numFmtId="49" fontId="4" fillId="6" borderId="120" xfId="0" applyNumberFormat="1" applyFont="1" applyFill="1" applyBorder="1" applyAlignment="1">
      <alignment horizontal="center" vertical="top"/>
    </xf>
    <xf numFmtId="166" fontId="14" fillId="6" borderId="120" xfId="0" applyNumberFormat="1" applyFont="1" applyFill="1" applyBorder="1" applyAlignment="1">
      <alignment vertical="top" wrapText="1"/>
    </xf>
    <xf numFmtId="4" fontId="4" fillId="6" borderId="12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166" fontId="24" fillId="0" borderId="71" xfId="0" applyNumberFormat="1" applyFont="1" applyBorder="1" applyAlignment="1">
      <alignment vertical="top" wrapText="1"/>
    </xf>
    <xf numFmtId="166" fontId="24" fillId="0" borderId="57" xfId="0" applyNumberFormat="1" applyFont="1" applyBorder="1" applyAlignment="1">
      <alignment horizontal="center" vertical="top"/>
    </xf>
    <xf numFmtId="0" fontId="0" fillId="0" borderId="0" xfId="0" applyFont="1" applyAlignment="1"/>
    <xf numFmtId="166" fontId="6" fillId="0" borderId="97" xfId="0" applyNumberFormat="1" applyFont="1" applyBorder="1" applyAlignment="1">
      <alignment vertical="top" wrapText="1"/>
    </xf>
    <xf numFmtId="0" fontId="0" fillId="0" borderId="0" xfId="0" applyFont="1" applyAlignment="1"/>
    <xf numFmtId="170" fontId="6" fillId="0" borderId="11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6" fillId="0" borderId="63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166" fontId="6" fillId="9" borderId="17" xfId="0" applyNumberFormat="1" applyFont="1" applyFill="1" applyBorder="1" applyAlignment="1">
      <alignment horizontal="center" vertical="top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26" fillId="9" borderId="0" xfId="0" applyNumberFormat="1" applyFont="1" applyFill="1"/>
    <xf numFmtId="0" fontId="0" fillId="0" borderId="0" xfId="0" applyFont="1" applyAlignment="1"/>
    <xf numFmtId="170" fontId="6" fillId="0" borderId="11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2" fontId="6" fillId="0" borderId="12" xfId="0" applyNumberFormat="1" applyFont="1" applyBorder="1" applyAlignment="1">
      <alignment vertical="top"/>
    </xf>
    <xf numFmtId="4" fontId="6" fillId="9" borderId="11" xfId="0" applyNumberFormat="1" applyFont="1" applyFill="1" applyBorder="1" applyAlignment="1">
      <alignment vertical="top"/>
    </xf>
    <xf numFmtId="4" fontId="6" fillId="9" borderId="12" xfId="0" applyNumberFormat="1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4" fontId="6" fillId="9" borderId="17" xfId="0" applyNumberFormat="1" applyFont="1" applyFill="1" applyBorder="1" applyAlignment="1">
      <alignment vertical="top"/>
    </xf>
    <xf numFmtId="3" fontId="6" fillId="9" borderId="11" xfId="0" applyNumberFormat="1" applyFont="1" applyFill="1" applyBorder="1" applyAlignment="1">
      <alignment horizontal="right" vertical="top"/>
    </xf>
    <xf numFmtId="0" fontId="17" fillId="0" borderId="83" xfId="0" applyFont="1" applyBorder="1" applyAlignment="1">
      <alignment horizontal="left" vertical="top" wrapText="1"/>
    </xf>
    <xf numFmtId="166" fontId="14" fillId="6" borderId="74" xfId="0" applyNumberFormat="1" applyFont="1" applyFill="1" applyBorder="1" applyAlignment="1">
      <alignment horizontal="left" vertical="top" wrapText="1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85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4" fontId="4" fillId="6" borderId="54" xfId="0" applyNumberFormat="1" applyFont="1" applyFill="1" applyBorder="1" applyAlignment="1">
      <alignment horizontal="right" vertical="top"/>
    </xf>
    <xf numFmtId="4" fontId="17" fillId="6" borderId="74" xfId="0" applyNumberFormat="1" applyFont="1" applyFill="1" applyBorder="1" applyAlignment="1">
      <alignment horizontal="right" vertical="top"/>
    </xf>
    <xf numFmtId="10" fontId="17" fillId="6" borderId="74" xfId="0" applyNumberFormat="1" applyFont="1" applyFill="1" applyBorder="1" applyAlignment="1">
      <alignment horizontal="right" vertical="top"/>
    </xf>
    <xf numFmtId="166" fontId="4" fillId="8" borderId="80" xfId="0" applyNumberFormat="1" applyFont="1" applyFill="1" applyBorder="1" applyAlignment="1">
      <alignment horizontal="center" vertical="top"/>
    </xf>
    <xf numFmtId="4" fontId="4" fillId="8" borderId="121" xfId="0" applyNumberFormat="1" applyFont="1" applyFill="1" applyBorder="1" applyAlignment="1">
      <alignment horizontal="right" vertical="top"/>
    </xf>
    <xf numFmtId="166" fontId="6" fillId="0" borderId="120" xfId="0" applyNumberFormat="1" applyFont="1" applyBorder="1" applyAlignment="1">
      <alignment vertical="top" wrapText="1"/>
    </xf>
    <xf numFmtId="4" fontId="17" fillId="0" borderId="120" xfId="0" applyNumberFormat="1" applyFont="1" applyBorder="1" applyAlignment="1">
      <alignment horizontal="right" vertical="top"/>
    </xf>
    <xf numFmtId="10" fontId="17" fillId="0" borderId="120" xfId="0" applyNumberFormat="1" applyFont="1" applyBorder="1" applyAlignment="1">
      <alignment horizontal="right" vertical="top"/>
    </xf>
    <xf numFmtId="166" fontId="24" fillId="0" borderId="120" xfId="0" applyNumberFormat="1" applyFont="1" applyBorder="1" applyAlignment="1">
      <alignment horizontal="center" vertical="top"/>
    </xf>
    <xf numFmtId="166" fontId="6" fillId="9" borderId="120" xfId="0" applyNumberFormat="1" applyFont="1" applyFill="1" applyBorder="1" applyAlignment="1">
      <alignment vertical="top" wrapText="1"/>
    </xf>
    <xf numFmtId="166" fontId="24" fillId="9" borderId="120" xfId="0" applyNumberFormat="1" applyFont="1" applyFill="1" applyBorder="1" applyAlignment="1">
      <alignment horizontal="center" vertical="top"/>
    </xf>
    <xf numFmtId="4" fontId="6" fillId="9" borderId="120" xfId="0" applyNumberFormat="1" applyFont="1" applyFill="1" applyBorder="1" applyAlignment="1">
      <alignment horizontal="right" vertical="top"/>
    </xf>
    <xf numFmtId="0" fontId="17" fillId="0" borderId="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166" fontId="6" fillId="7" borderId="114" xfId="0" applyNumberFormat="1" applyFont="1" applyFill="1" applyBorder="1" applyAlignment="1">
      <alignment vertical="top"/>
    </xf>
    <xf numFmtId="4" fontId="4" fillId="7" borderId="116" xfId="0" applyNumberFormat="1" applyFont="1" applyFill="1" applyBorder="1" applyAlignment="1">
      <alignment horizontal="right" vertical="top"/>
    </xf>
    <xf numFmtId="10" fontId="4" fillId="7" borderId="79" xfId="0" applyNumberFormat="1" applyFont="1" applyFill="1" applyBorder="1" applyAlignment="1">
      <alignment horizontal="right" vertical="top"/>
    </xf>
    <xf numFmtId="167" fontId="4" fillId="0" borderId="120" xfId="0" applyNumberFormat="1" applyFont="1" applyBorder="1" applyAlignment="1">
      <alignment horizontal="center" vertical="top"/>
    </xf>
    <xf numFmtId="0" fontId="17" fillId="6" borderId="10" xfId="0" applyFont="1" applyFill="1" applyBorder="1" applyAlignment="1">
      <alignment horizontal="right" vertical="top" wrapText="1"/>
    </xf>
    <xf numFmtId="0" fontId="18" fillId="0" borderId="83" xfId="0" applyFont="1" applyBorder="1" applyAlignment="1">
      <alignment horizontal="right" vertical="top" wrapText="1"/>
    </xf>
    <xf numFmtId="0" fontId="18" fillId="0" borderId="39" xfId="0" applyFont="1" applyBorder="1" applyAlignment="1">
      <alignment horizontal="right" vertical="top" wrapText="1"/>
    </xf>
    <xf numFmtId="0" fontId="4" fillId="5" borderId="114" xfId="0" applyFont="1" applyFill="1" applyBorder="1" applyAlignment="1">
      <alignment horizontal="center" vertical="top"/>
    </xf>
    <xf numFmtId="166" fontId="6" fillId="5" borderId="37" xfId="0" applyNumberFormat="1" applyFont="1" applyFill="1" applyBorder="1" applyAlignment="1">
      <alignment vertical="top"/>
    </xf>
    <xf numFmtId="4" fontId="6" fillId="5" borderId="116" xfId="0" applyNumberFormat="1" applyFont="1" applyFill="1" applyBorder="1" applyAlignment="1">
      <alignment horizontal="right" vertical="top"/>
    </xf>
    <xf numFmtId="4" fontId="6" fillId="5" borderId="114" xfId="0" applyNumberFormat="1" applyFont="1" applyFill="1" applyBorder="1" applyAlignment="1">
      <alignment horizontal="right" vertical="top"/>
    </xf>
    <xf numFmtId="4" fontId="17" fillId="5" borderId="35" xfId="0" applyNumberFormat="1" applyFont="1" applyFill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10" fontId="17" fillId="5" borderId="41" xfId="0" applyNumberFormat="1" applyFont="1" applyFill="1" applyBorder="1" applyAlignment="1">
      <alignment horizontal="right" vertical="top"/>
    </xf>
    <xf numFmtId="166" fontId="4" fillId="7" borderId="119" xfId="0" applyNumberFormat="1" applyFont="1" applyFill="1" applyBorder="1" applyAlignment="1">
      <alignment vertical="top" wrapText="1"/>
    </xf>
    <xf numFmtId="166" fontId="4" fillId="7" borderId="80" xfId="0" applyNumberFormat="1" applyFont="1" applyFill="1" applyBorder="1" applyAlignment="1">
      <alignment vertical="top"/>
    </xf>
    <xf numFmtId="4" fontId="4" fillId="7" borderId="118" xfId="0" applyNumberFormat="1" applyFont="1" applyFill="1" applyBorder="1" applyAlignment="1">
      <alignment horizontal="right" vertical="top"/>
    </xf>
    <xf numFmtId="10" fontId="4" fillId="7" borderId="119" xfId="0" applyNumberFormat="1" applyFont="1" applyFill="1" applyBorder="1" applyAlignment="1">
      <alignment horizontal="right" vertical="top"/>
    </xf>
    <xf numFmtId="166" fontId="4" fillId="6" borderId="120" xfId="0" applyNumberFormat="1" applyFont="1" applyFill="1" applyBorder="1" applyAlignment="1">
      <alignment horizontal="center" vertical="top"/>
    </xf>
    <xf numFmtId="4" fontId="17" fillId="6" borderId="120" xfId="0" applyNumberFormat="1" applyFont="1" applyFill="1" applyBorder="1" applyAlignment="1">
      <alignment horizontal="right" vertical="top"/>
    </xf>
    <xf numFmtId="10" fontId="17" fillId="6" borderId="120" xfId="0" applyNumberFormat="1" applyFont="1" applyFill="1" applyBorder="1" applyAlignment="1">
      <alignment horizontal="right" vertical="top"/>
    </xf>
    <xf numFmtId="10" fontId="18" fillId="0" borderId="120" xfId="0" applyNumberFormat="1" applyFont="1" applyBorder="1" applyAlignment="1">
      <alignment horizontal="right" vertical="top"/>
    </xf>
    <xf numFmtId="0" fontId="4" fillId="5" borderId="47" xfId="0" applyFont="1" applyFill="1" applyBorder="1" applyAlignment="1">
      <alignment horizontal="right" vertical="top" wrapText="1"/>
    </xf>
    <xf numFmtId="166" fontId="14" fillId="7" borderId="53" xfId="0" applyNumberFormat="1" applyFont="1" applyFill="1" applyBorder="1" applyAlignment="1">
      <alignment vertical="top"/>
    </xf>
    <xf numFmtId="166" fontId="4" fillId="7" borderId="85" xfId="0" applyNumberFormat="1" applyFont="1" applyFill="1" applyBorder="1" applyAlignment="1">
      <alignment horizontal="center" vertical="top"/>
    </xf>
    <xf numFmtId="166" fontId="4" fillId="0" borderId="122" xfId="0" applyNumberFormat="1" applyFont="1" applyBorder="1" applyAlignment="1">
      <alignment vertical="top"/>
    </xf>
    <xf numFmtId="167" fontId="4" fillId="0" borderId="122" xfId="0" applyNumberFormat="1" applyFont="1" applyBorder="1" applyAlignment="1">
      <alignment horizontal="center" vertical="top"/>
    </xf>
    <xf numFmtId="166" fontId="6" fillId="0" borderId="122" xfId="0" applyNumberFormat="1" applyFont="1" applyBorder="1" applyAlignment="1">
      <alignment vertical="top" wrapText="1"/>
    </xf>
    <xf numFmtId="166" fontId="6" fillId="0" borderId="122" xfId="0" applyNumberFormat="1" applyFont="1" applyBorder="1" applyAlignment="1">
      <alignment horizontal="center" vertical="top"/>
    </xf>
    <xf numFmtId="4" fontId="6" fillId="0" borderId="122" xfId="0" applyNumberFormat="1" applyFont="1" applyBorder="1" applyAlignment="1">
      <alignment horizontal="right" vertical="top"/>
    </xf>
    <xf numFmtId="4" fontId="17" fillId="0" borderId="122" xfId="0" applyNumberFormat="1" applyFont="1" applyBorder="1" applyAlignment="1">
      <alignment horizontal="right" vertical="top"/>
    </xf>
    <xf numFmtId="10" fontId="17" fillId="0" borderId="122" xfId="0" applyNumberFormat="1" applyFont="1" applyBorder="1" applyAlignment="1">
      <alignment horizontal="right" vertical="top"/>
    </xf>
    <xf numFmtId="166" fontId="4" fillId="5" borderId="123" xfId="0" applyNumberFormat="1" applyFont="1" applyFill="1" applyBorder="1" applyAlignment="1">
      <alignment vertical="top"/>
    </xf>
    <xf numFmtId="49" fontId="4" fillId="5" borderId="124" xfId="0" applyNumberFormat="1" applyFont="1" applyFill="1" applyBorder="1" applyAlignment="1">
      <alignment horizontal="center" vertical="top"/>
    </xf>
    <xf numFmtId="166" fontId="4" fillId="5" borderId="124" xfId="0" applyNumberFormat="1" applyFont="1" applyFill="1" applyBorder="1" applyAlignment="1">
      <alignment horizontal="left" vertical="top" wrapText="1"/>
    </xf>
    <xf numFmtId="166" fontId="6" fillId="5" borderId="125" xfId="0" applyNumberFormat="1" applyFont="1" applyFill="1" applyBorder="1" applyAlignment="1">
      <alignment horizontal="center" vertical="top"/>
    </xf>
    <xf numFmtId="4" fontId="6" fillId="5" borderId="125" xfId="0" applyNumberFormat="1" applyFont="1" applyFill="1" applyBorder="1" applyAlignment="1">
      <alignment horizontal="right" vertical="top"/>
    </xf>
    <xf numFmtId="49" fontId="2" fillId="0" borderId="116" xfId="0" applyNumberFormat="1" applyFont="1" applyBorder="1" applyAlignment="1">
      <alignment horizontal="right" wrapText="1"/>
    </xf>
    <xf numFmtId="49" fontId="2" fillId="0" borderId="71" xfId="0" applyNumberFormat="1" applyFont="1" applyBorder="1" applyAlignment="1">
      <alignment horizontal="right" wrapText="1"/>
    </xf>
    <xf numFmtId="0" fontId="1" fillId="0" borderId="116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right" wrapText="1"/>
    </xf>
    <xf numFmtId="0" fontId="2" fillId="0" borderId="116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116" xfId="0" applyFont="1" applyBorder="1" applyAlignment="1">
      <alignment wrapText="1"/>
    </xf>
    <xf numFmtId="0" fontId="0" fillId="0" borderId="0" xfId="0" applyFont="1" applyAlignment="1"/>
    <xf numFmtId="0" fontId="17" fillId="0" borderId="6" xfId="0" applyFont="1" applyBorder="1" applyAlignment="1">
      <alignment horizontal="right" vertical="top" wrapText="1"/>
    </xf>
    <xf numFmtId="0" fontId="17" fillId="0" borderId="14" xfId="0" applyFont="1" applyBorder="1" applyAlignment="1">
      <alignment horizontal="right" vertical="top" wrapText="1"/>
    </xf>
    <xf numFmtId="0" fontId="17" fillId="0" borderId="96" xfId="0" applyFont="1" applyBorder="1" applyAlignment="1">
      <alignment horizontal="right" vertical="top" wrapText="1"/>
    </xf>
    <xf numFmtId="0" fontId="4" fillId="8" borderId="10" xfId="0" applyFont="1" applyFill="1" applyBorder="1" applyAlignment="1">
      <alignment horizontal="right" vertical="top" wrapText="1"/>
    </xf>
    <xf numFmtId="166" fontId="4" fillId="5" borderId="117" xfId="0" applyNumberFormat="1" applyFont="1" applyFill="1" applyBorder="1" applyAlignment="1">
      <alignment vertical="top"/>
    </xf>
    <xf numFmtId="49" fontId="4" fillId="5" borderId="114" xfId="0" applyNumberFormat="1" applyFont="1" applyFill="1" applyBorder="1" applyAlignment="1">
      <alignment horizontal="center" vertical="top"/>
    </xf>
    <xf numFmtId="166" fontId="4" fillId="5" borderId="81" xfId="0" applyNumberFormat="1" applyFont="1" applyFill="1" applyBorder="1" applyAlignment="1">
      <alignment vertical="top"/>
    </xf>
    <xf numFmtId="4" fontId="4" fillId="5" borderId="80" xfId="0" applyNumberFormat="1" applyFont="1" applyFill="1" applyBorder="1" applyAlignment="1">
      <alignment horizontal="right" vertical="top"/>
    </xf>
    <xf numFmtId="4" fontId="4" fillId="5" borderId="81" xfId="0" applyNumberFormat="1" applyFont="1" applyFill="1" applyBorder="1" applyAlignment="1">
      <alignment horizontal="right" vertical="top"/>
    </xf>
    <xf numFmtId="4" fontId="4" fillId="5" borderId="121" xfId="0" applyNumberFormat="1" applyFont="1" applyFill="1" applyBorder="1" applyAlignment="1">
      <alignment horizontal="right" vertical="top"/>
    </xf>
    <xf numFmtId="4" fontId="4" fillId="5" borderId="116" xfId="0" applyNumberFormat="1" applyFont="1" applyFill="1" applyBorder="1" applyAlignment="1">
      <alignment horizontal="right" vertical="top"/>
    </xf>
    <xf numFmtId="10" fontId="4" fillId="5" borderId="116" xfId="0" applyNumberFormat="1" applyFont="1" applyFill="1" applyBorder="1" applyAlignment="1">
      <alignment horizontal="right" vertical="top"/>
    </xf>
    <xf numFmtId="166" fontId="6" fillId="7" borderId="120" xfId="0" applyNumberFormat="1" applyFont="1" applyFill="1" applyBorder="1" applyAlignment="1">
      <alignment vertical="top"/>
    </xf>
    <xf numFmtId="4" fontId="4" fillId="8" borderId="120" xfId="0" applyNumberFormat="1" applyFont="1" applyFill="1" applyBorder="1" applyAlignment="1">
      <alignment horizontal="right" vertical="top"/>
    </xf>
    <xf numFmtId="4" fontId="4" fillId="7" borderId="120" xfId="0" applyNumberFormat="1" applyFont="1" applyFill="1" applyBorder="1" applyAlignment="1">
      <alignment horizontal="right" vertical="top"/>
    </xf>
    <xf numFmtId="10" fontId="4" fillId="8" borderId="120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29" fillId="0" borderId="0" xfId="0" applyFont="1" applyAlignment="1">
      <alignment wrapText="1"/>
    </xf>
    <xf numFmtId="4" fontId="29" fillId="0" borderId="0" xfId="0" applyNumberFormat="1" applyFont="1"/>
    <xf numFmtId="0" fontId="29" fillId="0" borderId="0" xfId="0" applyFont="1"/>
    <xf numFmtId="0" fontId="30" fillId="0" borderId="120" xfId="0" applyFont="1" applyBorder="1" applyAlignment="1">
      <alignment horizontal="center" vertical="center" wrapText="1"/>
    </xf>
    <xf numFmtId="4" fontId="30" fillId="0" borderId="120" xfId="0" applyNumberFormat="1" applyFont="1" applyBorder="1" applyAlignment="1">
      <alignment horizontal="center" vertical="center" wrapText="1"/>
    </xf>
    <xf numFmtId="0" fontId="29" fillId="0" borderId="120" xfId="0" applyFont="1" applyBorder="1" applyAlignment="1">
      <alignment wrapText="1"/>
    </xf>
    <xf numFmtId="4" fontId="29" fillId="0" borderId="120" xfId="0" applyNumberFormat="1" applyFont="1" applyBorder="1"/>
    <xf numFmtId="49" fontId="29" fillId="10" borderId="120" xfId="0" applyNumberFormat="1" applyFont="1" applyFill="1" applyBorder="1" applyAlignment="1">
      <alignment horizontal="right" wrapText="1"/>
    </xf>
    <xf numFmtId="0" fontId="30" fillId="10" borderId="120" xfId="0" applyFont="1" applyFill="1" applyBorder="1" applyAlignment="1">
      <alignment horizontal="center" wrapText="1"/>
    </xf>
    <xf numFmtId="4" fontId="30" fillId="10" borderId="120" xfId="0" applyNumberFormat="1" applyFont="1" applyFill="1" applyBorder="1" applyAlignment="1">
      <alignment horizontal="center"/>
    </xf>
    <xf numFmtId="0" fontId="29" fillId="10" borderId="120" xfId="0" applyFont="1" applyFill="1" applyBorder="1" applyAlignment="1">
      <alignment wrapText="1"/>
    </xf>
    <xf numFmtId="49" fontId="30" fillId="0" borderId="120" xfId="0" applyNumberFormat="1" applyFont="1" applyBorder="1" applyAlignment="1">
      <alignment horizontal="center" wrapText="1"/>
    </xf>
    <xf numFmtId="0" fontId="30" fillId="0" borderId="120" xfId="0" applyFont="1" applyBorder="1" applyAlignment="1">
      <alignment horizontal="center" wrapText="1"/>
    </xf>
    <xf numFmtId="4" fontId="30" fillId="0" borderId="120" xfId="0" applyNumberFormat="1" applyFont="1" applyBorder="1" applyAlignment="1">
      <alignment horizontal="center"/>
    </xf>
    <xf numFmtId="4" fontId="30" fillId="0" borderId="120" xfId="0" applyNumberFormat="1" applyFont="1" applyBorder="1"/>
    <xf numFmtId="49" fontId="30" fillId="0" borderId="120" xfId="0" applyNumberFormat="1" applyFont="1" applyBorder="1" applyAlignment="1">
      <alignment horizontal="right" wrapText="1"/>
    </xf>
    <xf numFmtId="4" fontId="30" fillId="0" borderId="120" xfId="0" applyNumberFormat="1" applyFont="1" applyBorder="1" applyAlignment="1">
      <alignment horizontal="center" vertical="justify"/>
    </xf>
    <xf numFmtId="49" fontId="29" fillId="0" borderId="120" xfId="0" applyNumberFormat="1" applyFont="1" applyBorder="1" applyAlignment="1">
      <alignment horizontal="center" wrapText="1"/>
    </xf>
    <xf numFmtId="49" fontId="29" fillId="0" borderId="120" xfId="0" applyNumberFormat="1" applyFont="1" applyBorder="1" applyAlignment="1">
      <alignment horizontal="center" vertical="center" wrapText="1"/>
    </xf>
    <xf numFmtId="49" fontId="29" fillId="10" borderId="120" xfId="0" applyNumberFormat="1" applyFont="1" applyFill="1" applyBorder="1" applyAlignment="1">
      <alignment vertical="center" wrapText="1"/>
    </xf>
    <xf numFmtId="49" fontId="29" fillId="0" borderId="120" xfId="0" applyNumberFormat="1" applyFont="1" applyBorder="1" applyAlignment="1">
      <alignment horizontal="right" wrapText="1"/>
    </xf>
    <xf numFmtId="166" fontId="31" fillId="0" borderId="120" xfId="0" applyNumberFormat="1" applyFont="1" applyFill="1" applyBorder="1" applyAlignment="1">
      <alignment horizontal="left" vertical="top" wrapText="1"/>
    </xf>
    <xf numFmtId="166" fontId="32" fillId="0" borderId="120" xfId="0" applyNumberFormat="1" applyFont="1" applyFill="1" applyBorder="1" applyAlignment="1">
      <alignment horizontal="left" vertical="top" wrapText="1"/>
    </xf>
    <xf numFmtId="4" fontId="29" fillId="0" borderId="120" xfId="0" applyNumberFormat="1" applyFont="1" applyBorder="1" applyAlignment="1">
      <alignment horizontal="center"/>
    </xf>
    <xf numFmtId="49" fontId="30" fillId="0" borderId="120" xfId="0" applyNumberFormat="1" applyFont="1" applyBorder="1" applyAlignment="1">
      <alignment horizontal="center" vertical="center" wrapText="1"/>
    </xf>
    <xf numFmtId="171" fontId="33" fillId="0" borderId="120" xfId="0" applyNumberFormat="1" applyFont="1" applyBorder="1" applyAlignment="1">
      <alignment vertical="justify"/>
    </xf>
    <xf numFmtId="49" fontId="29" fillId="0" borderId="120" xfId="0" applyNumberFormat="1" applyFont="1" applyFill="1" applyBorder="1" applyAlignment="1">
      <alignment horizontal="right" wrapText="1"/>
    </xf>
    <xf numFmtId="0" fontId="30" fillId="0" borderId="120" xfId="0" applyFont="1" applyFill="1" applyBorder="1" applyAlignment="1">
      <alignment horizontal="center" wrapText="1"/>
    </xf>
    <xf numFmtId="4" fontId="30" fillId="0" borderId="120" xfId="0" applyNumberFormat="1" applyFont="1" applyFill="1" applyBorder="1" applyAlignment="1">
      <alignment horizontal="center"/>
    </xf>
    <xf numFmtId="49" fontId="30" fillId="0" borderId="120" xfId="0" applyNumberFormat="1" applyFont="1" applyFill="1" applyBorder="1" applyAlignment="1">
      <alignment horizontal="right" wrapText="1"/>
    </xf>
    <xf numFmtId="4" fontId="30" fillId="10" borderId="120" xfId="0" applyNumberFormat="1" applyFont="1" applyFill="1" applyBorder="1"/>
    <xf numFmtId="4" fontId="29" fillId="0" borderId="120" xfId="0" applyNumberFormat="1" applyFont="1" applyFill="1" applyBorder="1"/>
    <xf numFmtId="166" fontId="34" fillId="0" borderId="120" xfId="0" applyNumberFormat="1" applyFont="1" applyBorder="1" applyAlignment="1">
      <alignment vertical="top" wrapText="1"/>
    </xf>
    <xf numFmtId="4" fontId="29" fillId="0" borderId="120" xfId="0" applyNumberFormat="1" applyFont="1" applyFill="1" applyBorder="1" applyAlignment="1">
      <alignment vertical="justify"/>
    </xf>
    <xf numFmtId="0" fontId="30" fillId="0" borderId="120" xfId="0" applyFont="1" applyBorder="1" applyAlignment="1">
      <alignment wrapText="1"/>
    </xf>
    <xf numFmtId="4" fontId="29" fillId="0" borderId="120" xfId="0" applyNumberFormat="1" applyFont="1" applyBorder="1" applyAlignment="1">
      <alignment wrapText="1"/>
    </xf>
    <xf numFmtId="0" fontId="29" fillId="0" borderId="120" xfId="0" applyFont="1" applyBorder="1"/>
    <xf numFmtId="0" fontId="30" fillId="0" borderId="120" xfId="0" applyFont="1" applyBorder="1"/>
    <xf numFmtId="0" fontId="29" fillId="0" borderId="120" xfId="0" applyFont="1" applyBorder="1" applyAlignment="1">
      <alignment horizontal="center" wrapText="1"/>
    </xf>
    <xf numFmtId="2" fontId="29" fillId="0" borderId="120" xfId="0" applyNumberFormat="1" applyFont="1" applyBorder="1"/>
    <xf numFmtId="49" fontId="34" fillId="0" borderId="120" xfId="0" applyNumberFormat="1" applyFont="1" applyBorder="1" applyAlignment="1">
      <alignment vertical="justify" wrapText="1"/>
    </xf>
    <xf numFmtId="0" fontId="29" fillId="0" borderId="120" xfId="0" applyFont="1" applyBorder="1" applyAlignment="1">
      <alignment vertical="center" wrapText="1"/>
    </xf>
    <xf numFmtId="166" fontId="34" fillId="9" borderId="120" xfId="0" applyNumberFormat="1" applyFont="1" applyFill="1" applyBorder="1" applyAlignment="1">
      <alignment vertical="top" wrapText="1"/>
    </xf>
    <xf numFmtId="4" fontId="29" fillId="10" borderId="120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 wrapText="1"/>
    </xf>
    <xf numFmtId="0" fontId="29" fillId="0" borderId="120" xfId="0" applyFont="1" applyBorder="1" applyAlignment="1">
      <alignment horizontal="left" wrapText="1"/>
    </xf>
    <xf numFmtId="4" fontId="29" fillId="0" borderId="120" xfId="0" applyNumberFormat="1" applyFont="1" applyBorder="1" applyAlignment="1">
      <alignment horizontal="center" vertical="justify"/>
    </xf>
    <xf numFmtId="4" fontId="29" fillId="0" borderId="120" xfId="0" applyNumberFormat="1" applyFont="1" applyBorder="1" applyAlignment="1"/>
    <xf numFmtId="4" fontId="29" fillId="0" borderId="120" xfId="0" applyNumberFormat="1" applyFont="1" applyBorder="1" applyAlignment="1">
      <alignment vertical="justify"/>
    </xf>
    <xf numFmtId="166" fontId="31" fillId="0" borderId="120" xfId="0" applyNumberFormat="1" applyFont="1" applyFill="1" applyBorder="1" applyAlignment="1">
      <alignment horizontal="center" vertical="top" wrapText="1"/>
    </xf>
    <xf numFmtId="0" fontId="29" fillId="0" borderId="120" xfId="0" applyFont="1" applyFill="1" applyBorder="1" applyAlignment="1">
      <alignment horizontal="center" wrapText="1"/>
    </xf>
    <xf numFmtId="4" fontId="29" fillId="0" borderId="120" xfId="0" applyNumberFormat="1" applyFont="1" applyFill="1" applyBorder="1" applyAlignment="1">
      <alignment horizontal="center" vertical="justify"/>
    </xf>
    <xf numFmtId="49" fontId="30" fillId="10" borderId="120" xfId="0" applyNumberFormat="1" applyFont="1" applyFill="1" applyBorder="1" applyAlignment="1">
      <alignment horizontal="right" wrapText="1"/>
    </xf>
    <xf numFmtId="4" fontId="29" fillId="0" borderId="120" xfId="0" applyNumberFormat="1" applyFont="1" applyFill="1" applyBorder="1" applyAlignment="1">
      <alignment horizontal="center"/>
    </xf>
    <xf numFmtId="0" fontId="29" fillId="0" borderId="120" xfId="0" applyFont="1" applyFill="1" applyBorder="1" applyAlignment="1">
      <alignment horizontal="left" wrapText="1"/>
    </xf>
    <xf numFmtId="4" fontId="30" fillId="0" borderId="120" xfId="0" applyNumberFormat="1" applyFont="1" applyFill="1" applyBorder="1"/>
    <xf numFmtId="4" fontId="29" fillId="0" borderId="120" xfId="0" applyNumberFormat="1" applyFont="1" applyFill="1" applyBorder="1" applyAlignment="1">
      <alignment horizontal="center" vertical="justify" wrapText="1"/>
    </xf>
    <xf numFmtId="4" fontId="30" fillId="10" borderId="120" xfId="0" applyNumberFormat="1" applyFont="1" applyFill="1" applyBorder="1" applyAlignment="1">
      <alignment wrapText="1"/>
    </xf>
    <xf numFmtId="4" fontId="30" fillId="0" borderId="0" xfId="0" applyNumberFormat="1" applyFont="1"/>
    <xf numFmtId="4" fontId="30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10" fontId="17" fillId="11" borderId="126" xfId="0" applyNumberFormat="1" applyFont="1" applyFill="1" applyBorder="1" applyAlignment="1">
      <alignment horizontal="right" vertical="top"/>
    </xf>
    <xf numFmtId="0" fontId="17" fillId="0" borderId="39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80" xfId="0" applyNumberFormat="1" applyFont="1" applyFill="1" applyBorder="1" applyAlignment="1">
      <alignment horizontal="left" vertical="top"/>
    </xf>
    <xf numFmtId="0" fontId="10" fillId="0" borderId="81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166" fontId="4" fillId="8" borderId="120" xfId="0" applyNumberFormat="1" applyFont="1" applyFill="1" applyBorder="1" applyAlignment="1">
      <alignment horizontal="left" vertical="top"/>
    </xf>
    <xf numFmtId="0" fontId="10" fillId="0" borderId="120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4" fontId="29" fillId="0" borderId="120" xfId="0" applyNumberFormat="1" applyFont="1" applyBorder="1" applyAlignment="1">
      <alignment horizontal="center"/>
    </xf>
    <xf numFmtId="4" fontId="29" fillId="0" borderId="120" xfId="0" applyNumberFormat="1" applyFont="1" applyFill="1" applyBorder="1" applyAlignment="1">
      <alignment horizontal="center" vertical="justify"/>
    </xf>
    <xf numFmtId="4" fontId="29" fillId="0" borderId="120" xfId="0" applyNumberFormat="1" applyFont="1" applyFill="1" applyBorder="1" applyAlignment="1">
      <alignment horizontal="center"/>
    </xf>
    <xf numFmtId="49" fontId="30" fillId="0" borderId="120" xfId="0" applyNumberFormat="1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wrapText="1"/>
    </xf>
    <xf numFmtId="0" fontId="29" fillId="0" borderId="128" xfId="0" applyFont="1" applyBorder="1" applyAlignment="1">
      <alignment horizontal="center" wrapText="1"/>
    </xf>
    <xf numFmtId="0" fontId="29" fillId="0" borderId="129" xfId="0" applyFont="1" applyBorder="1" applyAlignment="1">
      <alignment horizontal="center" wrapText="1"/>
    </xf>
    <xf numFmtId="0" fontId="29" fillId="0" borderId="122" xfId="0" applyFont="1" applyBorder="1" applyAlignment="1">
      <alignment horizontal="center" wrapText="1"/>
    </xf>
    <xf numFmtId="49" fontId="29" fillId="0" borderId="120" xfId="0" applyNumberFormat="1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0" fontId="29" fillId="0" borderId="120" xfId="0" applyFont="1" applyBorder="1" applyAlignment="1">
      <alignment horizontal="left" wrapText="1"/>
    </xf>
    <xf numFmtId="4" fontId="29" fillId="0" borderId="120" xfId="0" applyNumberFormat="1" applyFont="1" applyBorder="1" applyAlignment="1">
      <alignment horizontal="center" vertical="justify"/>
    </xf>
    <xf numFmtId="4" fontId="29" fillId="0" borderId="120" xfId="0" applyNumberFormat="1" applyFont="1" applyBorder="1" applyAlignment="1">
      <alignment horizontal="center" vertical="center"/>
    </xf>
    <xf numFmtId="0" fontId="29" fillId="0" borderId="120" xfId="0" applyFont="1" applyBorder="1" applyAlignment="1">
      <alignment horizontal="left" vertical="top" wrapText="1"/>
    </xf>
    <xf numFmtId="0" fontId="29" fillId="0" borderId="120" xfId="0" applyFont="1" applyBorder="1" applyAlignment="1">
      <alignment horizontal="left" vertical="center" wrapText="1"/>
    </xf>
    <xf numFmtId="49" fontId="29" fillId="0" borderId="120" xfId="0" applyNumberFormat="1" applyFont="1" applyBorder="1" applyAlignment="1">
      <alignment horizontal="center" wrapText="1"/>
    </xf>
    <xf numFmtId="0" fontId="30" fillId="0" borderId="120" xfId="0" applyFont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5" borderId="97" xfId="0" applyFont="1" applyFill="1" applyBorder="1" applyAlignment="1">
      <alignment horizontal="center" vertical="center" wrapText="1"/>
    </xf>
    <xf numFmtId="0" fontId="30" fillId="5" borderId="112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center" vertical="center" wrapText="1"/>
    </xf>
    <xf numFmtId="4" fontId="30" fillId="5" borderId="97" xfId="0" applyNumberFormat="1" applyFont="1" applyFill="1" applyBorder="1" applyAlignment="1">
      <alignment horizontal="center" vertical="center" wrapText="1"/>
    </xf>
    <xf numFmtId="4" fontId="30" fillId="5" borderId="112" xfId="0" applyNumberFormat="1" applyFont="1" applyFill="1" applyBorder="1" applyAlignment="1">
      <alignment horizontal="center" vertical="center" wrapText="1"/>
    </xf>
    <xf numFmtId="4" fontId="30" fillId="5" borderId="64" xfId="0" applyNumberFormat="1" applyFont="1" applyFill="1" applyBorder="1" applyAlignment="1">
      <alignment horizontal="center" vertical="center" wrapText="1"/>
    </xf>
    <xf numFmtId="4" fontId="29" fillId="0" borderId="128" xfId="0" applyNumberFormat="1" applyFont="1" applyBorder="1" applyAlignment="1">
      <alignment horizontal="center" vertical="justify"/>
    </xf>
    <xf numFmtId="4" fontId="29" fillId="0" borderId="129" xfId="0" applyNumberFormat="1" applyFont="1" applyBorder="1" applyAlignment="1">
      <alignment horizontal="center" vertical="justify"/>
    </xf>
    <xf numFmtId="4" fontId="29" fillId="0" borderId="122" xfId="0" applyNumberFormat="1" applyFont="1" applyBorder="1" applyAlignment="1">
      <alignment horizontal="center" vertical="justify"/>
    </xf>
    <xf numFmtId="166" fontId="34" fillId="0" borderId="128" xfId="0" applyNumberFormat="1" applyFont="1" applyBorder="1" applyAlignment="1">
      <alignment horizontal="center" vertical="top" wrapText="1"/>
    </xf>
    <xf numFmtId="166" fontId="34" fillId="0" borderId="122" xfId="0" applyNumberFormat="1" applyFont="1" applyBorder="1" applyAlignment="1">
      <alignment horizontal="center" vertical="top" wrapText="1"/>
    </xf>
    <xf numFmtId="4" fontId="29" fillId="0" borderId="128" xfId="0" applyNumberFormat="1" applyFont="1" applyBorder="1" applyAlignment="1">
      <alignment horizontal="center"/>
    </xf>
    <xf numFmtId="4" fontId="29" fillId="0" borderId="122" xfId="0" applyNumberFormat="1" applyFont="1" applyBorder="1" applyAlignment="1">
      <alignment horizontal="center"/>
    </xf>
    <xf numFmtId="0" fontId="29" fillId="0" borderId="128" xfId="0" applyFont="1" applyBorder="1" applyAlignment="1">
      <alignment horizontal="center" vertical="top" wrapText="1"/>
    </xf>
    <xf numFmtId="0" fontId="29" fillId="0" borderId="122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96;&#1090;&#1086;&#1088;&#1080;&#1089;_&#1087;&#1086;&#1076;&#1087;&#1080;&#1089;&#1072;&#1085;&#1085;&#1099;&#1081;%20&#1089;%20&#1059;&#1050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 refreshError="1"/>
      <sheetData sheetId="1">
        <row r="98">
          <cell r="C98" t="str">
            <v>Тканина для виробництва рюкзаків</v>
          </cell>
          <cell r="E98">
            <v>1250</v>
          </cell>
          <cell r="F98">
            <v>74</v>
          </cell>
        </row>
        <row r="99">
          <cell r="C99" t="str">
            <v>Світловідбивна тканина</v>
          </cell>
        </row>
        <row r="100">
          <cell r="C100" t="str">
            <v>Шнурки для рюкзаків</v>
          </cell>
        </row>
        <row r="112">
          <cell r="C112" t="str">
            <v>Носій для зберігання інформації Transcend StoreJet 25M3G/S 2TB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D19" workbookViewId="0">
      <selection activeCell="M22" sqref="M22:M23"/>
    </sheetView>
  </sheetViews>
  <sheetFormatPr defaultColWidth="12.58203125" defaultRowHeight="15" customHeight="1" x14ac:dyDescent="0.3"/>
  <cols>
    <col min="1" max="1" width="14.25" customWidth="1"/>
    <col min="2" max="16" width="13.75" customWidth="1"/>
    <col min="17" max="26" width="7.582031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3" t="s">
        <v>554</v>
      </c>
      <c r="L2" s="3"/>
      <c r="M2" s="2"/>
      <c r="N2" s="3"/>
      <c r="O2" s="2"/>
      <c r="P2" s="3"/>
    </row>
    <row r="3" spans="1:26" ht="15.5" x14ac:dyDescent="0.3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555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4"/>
      <c r="D5" s="11" t="s">
        <v>551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11" t="s">
        <v>552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11" t="s">
        <v>1</v>
      </c>
      <c r="E7" s="11" t="s">
        <v>556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11" t="s">
        <v>2</v>
      </c>
      <c r="E8" s="11" t="s">
        <v>553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571" t="s">
        <v>3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571" t="s">
        <v>4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573" t="s">
        <v>566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574"/>
      <c r="B16" s="577" t="s">
        <v>5</v>
      </c>
      <c r="C16" s="578"/>
      <c r="D16" s="581" t="s">
        <v>6</v>
      </c>
      <c r="E16" s="582"/>
      <c r="F16" s="582"/>
      <c r="G16" s="582"/>
      <c r="H16" s="582"/>
      <c r="I16" s="582"/>
      <c r="J16" s="583"/>
      <c r="K16" s="584" t="s">
        <v>7</v>
      </c>
      <c r="L16" s="578"/>
      <c r="M16" s="584" t="s">
        <v>8</v>
      </c>
      <c r="N16" s="57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575"/>
      <c r="B17" s="579"/>
      <c r="C17" s="580"/>
      <c r="D17" s="16" t="s">
        <v>9</v>
      </c>
      <c r="E17" s="17" t="s">
        <v>10</v>
      </c>
      <c r="F17" s="17" t="s">
        <v>11</v>
      </c>
      <c r="G17" s="17" t="s">
        <v>12</v>
      </c>
      <c r="H17" s="17" t="s">
        <v>13</v>
      </c>
      <c r="I17" s="586" t="s">
        <v>14</v>
      </c>
      <c r="J17" s="587"/>
      <c r="K17" s="585"/>
      <c r="L17" s="580"/>
      <c r="M17" s="585"/>
      <c r="N17" s="580"/>
    </row>
    <row r="18" spans="1:26" ht="47.25" customHeight="1" x14ac:dyDescent="0.3">
      <c r="A18" s="576"/>
      <c r="B18" s="18" t="s">
        <v>15</v>
      </c>
      <c r="C18" s="19" t="s">
        <v>16</v>
      </c>
      <c r="D18" s="18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15</v>
      </c>
      <c r="J18" s="21" t="s">
        <v>17</v>
      </c>
      <c r="K18" s="18" t="s">
        <v>15</v>
      </c>
      <c r="L18" s="19" t="s">
        <v>16</v>
      </c>
      <c r="M18" s="22" t="s">
        <v>15</v>
      </c>
      <c r="N18" s="23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3">
      <c r="A19" s="25" t="s">
        <v>18</v>
      </c>
      <c r="B19" s="26" t="s">
        <v>19</v>
      </c>
      <c r="C19" s="27" t="s">
        <v>20</v>
      </c>
      <c r="D19" s="28" t="s">
        <v>21</v>
      </c>
      <c r="E19" s="29" t="s">
        <v>22</v>
      </c>
      <c r="F19" s="29" t="s">
        <v>23</v>
      </c>
      <c r="G19" s="29" t="s">
        <v>24</v>
      </c>
      <c r="H19" s="29" t="s">
        <v>25</v>
      </c>
      <c r="I19" s="29" t="s">
        <v>26</v>
      </c>
      <c r="J19" s="27" t="s">
        <v>27</v>
      </c>
      <c r="K19" s="28" t="s">
        <v>28</v>
      </c>
      <c r="L19" s="27" t="s">
        <v>29</v>
      </c>
      <c r="M19" s="28" t="s">
        <v>30</v>
      </c>
      <c r="N19" s="27" t="s">
        <v>31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3">
      <c r="A20" s="31" t="s">
        <v>32</v>
      </c>
      <c r="B20" s="32">
        <v>1</v>
      </c>
      <c r="C20" s="33">
        <f>Витрати!G183</f>
        <v>1267780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>C20+J20+L20</f>
        <v>1267780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3">
      <c r="A21" s="40" t="s">
        <v>33</v>
      </c>
      <c r="B21" s="32">
        <f>C21/C20</f>
        <v>0.9584561909515058</v>
      </c>
      <c r="C21" s="33">
        <f>Витрати!J183</f>
        <v>1215111.5897645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f>B21</f>
        <v>0.9584561909515058</v>
      </c>
      <c r="N21" s="39">
        <f t="shared" ref="N21:N23" si="1">C21+J21+L21</f>
        <v>1215111.5897645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3">
      <c r="A22" s="40" t="s">
        <v>34</v>
      </c>
      <c r="B22" s="32">
        <f>C22/C21</f>
        <v>0.81380871380845932</v>
      </c>
      <c r="C22" s="33">
        <f>126778+101422.4+316945+443723</f>
        <v>988868.4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f>B22</f>
        <v>0.81380871380845932</v>
      </c>
      <c r="N22" s="39">
        <f t="shared" si="1"/>
        <v>988868.4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1" t="s">
        <v>35</v>
      </c>
      <c r="B23" s="32">
        <f>B21-B22</f>
        <v>0.14464747714304649</v>
      </c>
      <c r="C23" s="33">
        <f>C21-C22</f>
        <v>226243.18976450001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B23</f>
        <v>0.14464747714304649</v>
      </c>
      <c r="N23" s="39">
        <f t="shared" si="1"/>
        <v>226243.18976450001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2"/>
      <c r="B26" s="42" t="s">
        <v>36</v>
      </c>
      <c r="C26" s="43"/>
      <c r="D26" s="43"/>
      <c r="E26" s="43"/>
      <c r="F26" s="42"/>
      <c r="G26" s="43"/>
      <c r="H26" s="43"/>
      <c r="I26" s="44"/>
      <c r="J26" s="43" t="s">
        <v>492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5">
      <c r="D27" s="45" t="s">
        <v>37</v>
      </c>
      <c r="F27" s="46"/>
      <c r="G27" s="45" t="s">
        <v>38</v>
      </c>
      <c r="I27" s="2"/>
      <c r="K27" s="46" t="s">
        <v>39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J1026"/>
  <sheetViews>
    <sheetView zoomScale="47" zoomScaleNormal="47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C7" sqref="AC7:AC8"/>
    </sheetView>
  </sheetViews>
  <sheetFormatPr defaultColWidth="12.58203125" defaultRowHeight="15" customHeight="1" outlineLevelCol="1" x14ac:dyDescent="0.3"/>
  <cols>
    <col min="1" max="1" width="8.4140625" customWidth="1"/>
    <col min="2" max="2" width="5.83203125" customWidth="1"/>
    <col min="3" max="3" width="27.25" customWidth="1"/>
    <col min="4" max="4" width="10.33203125" customWidth="1"/>
    <col min="5" max="5" width="8.75" customWidth="1"/>
    <col min="6" max="6" width="9.83203125" customWidth="1"/>
    <col min="7" max="7" width="13.6640625" customWidth="1"/>
    <col min="8" max="8" width="9" customWidth="1"/>
    <col min="9" max="9" width="9.58203125" customWidth="1"/>
    <col min="10" max="10" width="13.6640625" customWidth="1"/>
    <col min="11" max="11" width="9.33203125" hidden="1" customWidth="1" outlineLevel="1"/>
    <col min="12" max="12" width="11.08203125" hidden="1" customWidth="1" outlineLevel="1"/>
    <col min="13" max="13" width="16.33203125" hidden="1" customWidth="1" outlineLevel="1"/>
    <col min="14" max="14" width="9.33203125" hidden="1" customWidth="1" outlineLevel="1"/>
    <col min="15" max="15" width="11.08203125" hidden="1" customWidth="1" outlineLevel="1"/>
    <col min="16" max="16" width="16.33203125" hidden="1" customWidth="1" outlineLevel="1"/>
    <col min="17" max="17" width="9.33203125" hidden="1" customWidth="1" outlineLevel="1"/>
    <col min="18" max="18" width="11.08203125" hidden="1" customWidth="1" outlineLevel="1"/>
    <col min="19" max="19" width="16.33203125" hidden="1" customWidth="1" outlineLevel="1"/>
    <col min="20" max="20" width="9.33203125" hidden="1" customWidth="1" outlineLevel="1"/>
    <col min="21" max="21" width="11.08203125" hidden="1" customWidth="1" outlineLevel="1"/>
    <col min="22" max="22" width="16.33203125" hidden="1" customWidth="1" outlineLevel="1"/>
    <col min="23" max="23" width="9.33203125" hidden="1" customWidth="1" outlineLevel="1"/>
    <col min="24" max="24" width="11.08203125" hidden="1" customWidth="1" outlineLevel="1"/>
    <col min="25" max="25" width="16.33203125" hidden="1" customWidth="1" outlineLevel="1"/>
    <col min="26" max="26" width="9.33203125" hidden="1" customWidth="1" outlineLevel="1"/>
    <col min="27" max="27" width="11.08203125" hidden="1" customWidth="1" outlineLevel="1"/>
    <col min="28" max="28" width="16.33203125" hidden="1" customWidth="1" outlineLevel="1"/>
    <col min="29" max="29" width="12.25" customWidth="1" collapsed="1"/>
    <col min="30" max="30" width="12.75" customWidth="1"/>
    <col min="31" max="31" width="12.4140625" customWidth="1"/>
    <col min="32" max="32" width="13.4140625" customWidth="1"/>
    <col min="33" max="33" width="54.4140625" customWidth="1"/>
    <col min="34" max="34" width="31.58203125" customWidth="1"/>
    <col min="35" max="35" width="7.75" customWidth="1"/>
  </cols>
  <sheetData>
    <row r="1" spans="1:35" ht="15.5" x14ac:dyDescent="0.35">
      <c r="A1" s="47" t="s">
        <v>40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5" x14ac:dyDescent="0.35">
      <c r="A2" s="49" t="s">
        <v>557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5" x14ac:dyDescent="0.35">
      <c r="A3" s="49" t="s">
        <v>41</v>
      </c>
      <c r="B3" s="50"/>
      <c r="C3" s="49" t="s">
        <v>556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5">
      <c r="A4" s="11" t="s">
        <v>2</v>
      </c>
      <c r="B4" s="50"/>
      <c r="C4" s="49" t="s">
        <v>559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3">
      <c r="A6" s="593" t="s">
        <v>42</v>
      </c>
      <c r="B6" s="608" t="s">
        <v>43</v>
      </c>
      <c r="C6" s="611" t="s">
        <v>44</v>
      </c>
      <c r="D6" s="614" t="s">
        <v>45</v>
      </c>
      <c r="E6" s="588" t="s">
        <v>46</v>
      </c>
      <c r="F6" s="589"/>
      <c r="G6" s="589"/>
      <c r="H6" s="589"/>
      <c r="I6" s="589"/>
      <c r="J6" s="590"/>
      <c r="K6" s="588" t="s">
        <v>47</v>
      </c>
      <c r="L6" s="589"/>
      <c r="M6" s="589"/>
      <c r="N6" s="589"/>
      <c r="O6" s="589"/>
      <c r="P6" s="590"/>
      <c r="Q6" s="588" t="s">
        <v>47</v>
      </c>
      <c r="R6" s="589"/>
      <c r="S6" s="589"/>
      <c r="T6" s="589"/>
      <c r="U6" s="589"/>
      <c r="V6" s="590"/>
      <c r="W6" s="588" t="s">
        <v>47</v>
      </c>
      <c r="X6" s="589"/>
      <c r="Y6" s="589"/>
      <c r="Z6" s="589"/>
      <c r="AA6" s="589"/>
      <c r="AB6" s="590"/>
      <c r="AC6" s="591" t="s">
        <v>48</v>
      </c>
      <c r="AD6" s="589"/>
      <c r="AE6" s="589"/>
      <c r="AF6" s="592"/>
      <c r="AG6" s="593" t="s">
        <v>49</v>
      </c>
    </row>
    <row r="7" spans="1:35" ht="71.25" customHeight="1" x14ac:dyDescent="0.3">
      <c r="A7" s="575"/>
      <c r="B7" s="609"/>
      <c r="C7" s="612"/>
      <c r="D7" s="612"/>
      <c r="E7" s="595" t="s">
        <v>50</v>
      </c>
      <c r="F7" s="589"/>
      <c r="G7" s="590"/>
      <c r="H7" s="595" t="s">
        <v>51</v>
      </c>
      <c r="I7" s="589"/>
      <c r="J7" s="590"/>
      <c r="K7" s="595" t="s">
        <v>50</v>
      </c>
      <c r="L7" s="589"/>
      <c r="M7" s="590"/>
      <c r="N7" s="595" t="s">
        <v>51</v>
      </c>
      <c r="O7" s="589"/>
      <c r="P7" s="590"/>
      <c r="Q7" s="595" t="s">
        <v>50</v>
      </c>
      <c r="R7" s="589"/>
      <c r="S7" s="590"/>
      <c r="T7" s="595" t="s">
        <v>51</v>
      </c>
      <c r="U7" s="589"/>
      <c r="V7" s="590"/>
      <c r="W7" s="595" t="s">
        <v>50</v>
      </c>
      <c r="X7" s="589"/>
      <c r="Y7" s="590"/>
      <c r="Z7" s="595" t="s">
        <v>51</v>
      </c>
      <c r="AA7" s="589"/>
      <c r="AB7" s="590"/>
      <c r="AC7" s="596" t="s">
        <v>52</v>
      </c>
      <c r="AD7" s="596" t="s">
        <v>53</v>
      </c>
      <c r="AE7" s="591" t="s">
        <v>54</v>
      </c>
      <c r="AF7" s="592"/>
      <c r="AG7" s="575"/>
    </row>
    <row r="8" spans="1:35" ht="51.5" customHeight="1" x14ac:dyDescent="0.3">
      <c r="A8" s="607"/>
      <c r="B8" s="610"/>
      <c r="C8" s="613"/>
      <c r="D8" s="613"/>
      <c r="E8" s="58" t="s">
        <v>55</v>
      </c>
      <c r="F8" s="59" t="s">
        <v>56</v>
      </c>
      <c r="G8" s="60" t="s">
        <v>57</v>
      </c>
      <c r="H8" s="58" t="s">
        <v>55</v>
      </c>
      <c r="I8" s="59" t="s">
        <v>56</v>
      </c>
      <c r="J8" s="60" t="s">
        <v>58</v>
      </c>
      <c r="K8" s="58" t="s">
        <v>55</v>
      </c>
      <c r="L8" s="59" t="s">
        <v>59</v>
      </c>
      <c r="M8" s="60" t="s">
        <v>60</v>
      </c>
      <c r="N8" s="58" t="s">
        <v>55</v>
      </c>
      <c r="O8" s="59" t="s">
        <v>59</v>
      </c>
      <c r="P8" s="60" t="s">
        <v>61</v>
      </c>
      <c r="Q8" s="58" t="s">
        <v>55</v>
      </c>
      <c r="R8" s="59" t="s">
        <v>59</v>
      </c>
      <c r="S8" s="60" t="s">
        <v>62</v>
      </c>
      <c r="T8" s="58" t="s">
        <v>55</v>
      </c>
      <c r="U8" s="59" t="s">
        <v>59</v>
      </c>
      <c r="V8" s="60" t="s">
        <v>63</v>
      </c>
      <c r="W8" s="58" t="s">
        <v>55</v>
      </c>
      <c r="X8" s="59" t="s">
        <v>59</v>
      </c>
      <c r="Y8" s="60" t="s">
        <v>64</v>
      </c>
      <c r="Z8" s="58" t="s">
        <v>55</v>
      </c>
      <c r="AA8" s="59" t="s">
        <v>59</v>
      </c>
      <c r="AB8" s="60" t="s">
        <v>65</v>
      </c>
      <c r="AC8" s="594"/>
      <c r="AD8" s="594"/>
      <c r="AE8" s="61" t="s">
        <v>66</v>
      </c>
      <c r="AF8" s="62" t="s">
        <v>15</v>
      </c>
      <c r="AG8" s="594"/>
    </row>
    <row r="9" spans="1:35" ht="35.5" customHeight="1" x14ac:dyDescent="0.3">
      <c r="A9" s="63" t="s">
        <v>67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" x14ac:dyDescent="0.3">
      <c r="A10" s="71"/>
      <c r="B10" s="72"/>
      <c r="C10" s="70" t="s">
        <v>68</v>
      </c>
      <c r="D10" s="73"/>
      <c r="E10" s="66" t="s">
        <v>69</v>
      </c>
      <c r="F10" s="73" t="s">
        <v>70</v>
      </c>
      <c r="G10" s="74" t="s">
        <v>71</v>
      </c>
      <c r="H10" s="73" t="s">
        <v>72</v>
      </c>
      <c r="I10" s="73" t="s">
        <v>73</v>
      </c>
      <c r="J10" s="73" t="s">
        <v>74</v>
      </c>
      <c r="K10" s="65" t="s">
        <v>75</v>
      </c>
      <c r="L10" s="70" t="s">
        <v>76</v>
      </c>
      <c r="M10" s="69" t="s">
        <v>77</v>
      </c>
      <c r="N10" s="65" t="s">
        <v>78</v>
      </c>
      <c r="O10" s="70" t="s">
        <v>79</v>
      </c>
      <c r="P10" s="69" t="s">
        <v>80</v>
      </c>
      <c r="Q10" s="65" t="s">
        <v>81</v>
      </c>
      <c r="R10" s="70" t="s">
        <v>82</v>
      </c>
      <c r="S10" s="69" t="s">
        <v>83</v>
      </c>
      <c r="T10" s="65" t="s">
        <v>84</v>
      </c>
      <c r="U10" s="70" t="s">
        <v>85</v>
      </c>
      <c r="V10" s="69" t="s">
        <v>86</v>
      </c>
      <c r="W10" s="65" t="s">
        <v>87</v>
      </c>
      <c r="X10" s="70" t="s">
        <v>88</v>
      </c>
      <c r="Y10" s="69" t="s">
        <v>89</v>
      </c>
      <c r="Z10" s="65" t="s">
        <v>90</v>
      </c>
      <c r="AA10" s="70" t="s">
        <v>91</v>
      </c>
      <c r="AB10" s="69" t="s">
        <v>92</v>
      </c>
      <c r="AC10" s="70" t="s">
        <v>93</v>
      </c>
      <c r="AD10" s="70" t="s">
        <v>94</v>
      </c>
      <c r="AE10" s="70" t="s">
        <v>95</v>
      </c>
      <c r="AF10" s="70" t="s">
        <v>96</v>
      </c>
      <c r="AG10" s="68"/>
    </row>
    <row r="11" spans="1:35" ht="19.5" customHeight="1" x14ac:dyDescent="0.3">
      <c r="A11" s="75"/>
      <c r="B11" s="76"/>
      <c r="C11" s="77" t="s">
        <v>97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3">
      <c r="A12" s="85" t="s">
        <v>98</v>
      </c>
      <c r="B12" s="86">
        <v>1</v>
      </c>
      <c r="C12" s="87" t="s">
        <v>99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3">
      <c r="A13" s="100" t="s">
        <v>100</v>
      </c>
      <c r="B13" s="101" t="s">
        <v>101</v>
      </c>
      <c r="C13" s="102" t="s">
        <v>102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8" si="0">G13+M13+S13+Y13</f>
        <v>0</v>
      </c>
      <c r="AD13" s="108">
        <f t="shared" ref="AD13:AD28" si="1">J13+P13+V13+AB13</f>
        <v>0</v>
      </c>
      <c r="AE13" s="109">
        <f t="shared" ref="AE13:AE29" si="2">AC13-AD13</f>
        <v>0</v>
      </c>
      <c r="AF13" s="110"/>
      <c r="AG13" s="111"/>
      <c r="AH13" s="112"/>
      <c r="AI13" s="112"/>
    </row>
    <row r="14" spans="1:35" ht="30" customHeight="1" x14ac:dyDescent="0.3">
      <c r="A14" s="113" t="s">
        <v>103</v>
      </c>
      <c r="B14" s="114" t="s">
        <v>104</v>
      </c>
      <c r="C14" s="115" t="s">
        <v>105</v>
      </c>
      <c r="D14" s="116" t="s">
        <v>106</v>
      </c>
      <c r="E14" s="117">
        <v>1</v>
      </c>
      <c r="F14" s="118">
        <v>5</v>
      </c>
      <c r="G14" s="119"/>
      <c r="H14" s="117"/>
      <c r="I14" s="118"/>
      <c r="J14" s="119">
        <f t="shared" ref="J14:J16" si="3">H14*I14</f>
        <v>0</v>
      </c>
      <c r="K14" s="117"/>
      <c r="L14" s="118"/>
      <c r="M14" s="119">
        <f t="shared" ref="M14:M16" si="4">K14*L14</f>
        <v>0</v>
      </c>
      <c r="N14" s="117"/>
      <c r="O14" s="118"/>
      <c r="P14" s="119">
        <f t="shared" ref="P14:P16" si="5">N14*O14</f>
        <v>0</v>
      </c>
      <c r="Q14" s="117"/>
      <c r="R14" s="118"/>
      <c r="S14" s="119">
        <f t="shared" ref="S14:S16" si="6">Q14*R14</f>
        <v>0</v>
      </c>
      <c r="T14" s="117"/>
      <c r="U14" s="118"/>
      <c r="V14" s="119">
        <f t="shared" ref="V14:V16" si="7">T14*U14</f>
        <v>0</v>
      </c>
      <c r="W14" s="117"/>
      <c r="X14" s="118"/>
      <c r="Y14" s="119">
        <f t="shared" ref="Y14:Y16" si="8">W14*X14</f>
        <v>0</v>
      </c>
      <c r="Z14" s="117"/>
      <c r="AA14" s="118"/>
      <c r="AB14" s="119">
        <f t="shared" ref="AB14:AB16" si="9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/>
      <c r="AG14" s="124"/>
      <c r="AH14" s="99"/>
      <c r="AI14" s="99"/>
    </row>
    <row r="15" spans="1:35" ht="30" customHeight="1" x14ac:dyDescent="0.3">
      <c r="A15" s="113" t="s">
        <v>103</v>
      </c>
      <c r="B15" s="114" t="s">
        <v>107</v>
      </c>
      <c r="C15" s="115" t="s">
        <v>105</v>
      </c>
      <c r="D15" s="116" t="s">
        <v>106</v>
      </c>
      <c r="E15" s="117">
        <v>1</v>
      </c>
      <c r="F15" s="118">
        <v>6</v>
      </c>
      <c r="G15" s="119"/>
      <c r="H15" s="117"/>
      <c r="I15" s="118"/>
      <c r="J15" s="119">
        <f t="shared" si="3"/>
        <v>0</v>
      </c>
      <c r="K15" s="117"/>
      <c r="L15" s="118"/>
      <c r="M15" s="119">
        <f t="shared" si="4"/>
        <v>0</v>
      </c>
      <c r="N15" s="117"/>
      <c r="O15" s="118"/>
      <c r="P15" s="119">
        <f t="shared" si="5"/>
        <v>0</v>
      </c>
      <c r="Q15" s="117"/>
      <c r="R15" s="118"/>
      <c r="S15" s="119">
        <f t="shared" si="6"/>
        <v>0</v>
      </c>
      <c r="T15" s="117"/>
      <c r="U15" s="118"/>
      <c r="V15" s="119">
        <f t="shared" si="7"/>
        <v>0</v>
      </c>
      <c r="W15" s="117"/>
      <c r="X15" s="118"/>
      <c r="Y15" s="119">
        <f t="shared" si="8"/>
        <v>0</v>
      </c>
      <c r="Z15" s="117"/>
      <c r="AA15" s="118"/>
      <c r="AB15" s="119">
        <f t="shared" si="9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/>
      <c r="AG15" s="124"/>
      <c r="AH15" s="99"/>
      <c r="AI15" s="99"/>
    </row>
    <row r="16" spans="1:35" ht="30" customHeight="1" x14ac:dyDescent="0.3">
      <c r="A16" s="125" t="s">
        <v>103</v>
      </c>
      <c r="B16" s="126" t="s">
        <v>108</v>
      </c>
      <c r="C16" s="127" t="s">
        <v>105</v>
      </c>
      <c r="D16" s="128" t="s">
        <v>106</v>
      </c>
      <c r="E16" s="129"/>
      <c r="F16" s="130">
        <v>7</v>
      </c>
      <c r="G16" s="131">
        <f t="shared" ref="G16" si="10">E16*F16</f>
        <v>0</v>
      </c>
      <c r="H16" s="129"/>
      <c r="I16" s="130"/>
      <c r="J16" s="131">
        <f t="shared" si="3"/>
        <v>0</v>
      </c>
      <c r="K16" s="129"/>
      <c r="L16" s="130"/>
      <c r="M16" s="131">
        <f t="shared" si="4"/>
        <v>0</v>
      </c>
      <c r="N16" s="129"/>
      <c r="O16" s="130"/>
      <c r="P16" s="131">
        <f t="shared" si="5"/>
        <v>0</v>
      </c>
      <c r="Q16" s="129"/>
      <c r="R16" s="130"/>
      <c r="S16" s="131">
        <f t="shared" si="6"/>
        <v>0</v>
      </c>
      <c r="T16" s="129"/>
      <c r="U16" s="130"/>
      <c r="V16" s="131">
        <f t="shared" si="7"/>
        <v>0</v>
      </c>
      <c r="W16" s="129"/>
      <c r="X16" s="130"/>
      <c r="Y16" s="131">
        <f t="shared" si="8"/>
        <v>0</v>
      </c>
      <c r="Z16" s="129"/>
      <c r="AA16" s="130"/>
      <c r="AB16" s="131">
        <f t="shared" si="9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/>
      <c r="AG16" s="136"/>
      <c r="AH16" s="99"/>
      <c r="AI16" s="99"/>
    </row>
    <row r="17" spans="1:35" ht="30" customHeight="1" x14ac:dyDescent="0.3">
      <c r="A17" s="364" t="s">
        <v>100</v>
      </c>
      <c r="B17" s="365" t="s">
        <v>109</v>
      </c>
      <c r="C17" s="366" t="s">
        <v>110</v>
      </c>
      <c r="D17" s="367"/>
      <c r="E17" s="368">
        <f t="shared" ref="E17:J17" si="11">SUM(E18:E20)</f>
        <v>0</v>
      </c>
      <c r="F17" s="368">
        <f t="shared" si="11"/>
        <v>0</v>
      </c>
      <c r="G17" s="368">
        <f t="shared" si="11"/>
        <v>0</v>
      </c>
      <c r="H17" s="368">
        <f t="shared" si="11"/>
        <v>0</v>
      </c>
      <c r="I17" s="368">
        <f t="shared" si="11"/>
        <v>0</v>
      </c>
      <c r="J17" s="368">
        <f t="shared" si="11"/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/>
      <c r="AG17" s="111"/>
      <c r="AH17" s="112"/>
      <c r="AI17" s="112"/>
    </row>
    <row r="18" spans="1:35" ht="30" customHeight="1" x14ac:dyDescent="0.3">
      <c r="A18" s="369" t="s">
        <v>103</v>
      </c>
      <c r="B18" s="370" t="s">
        <v>104</v>
      </c>
      <c r="C18" s="371"/>
      <c r="D18" s="372"/>
      <c r="E18" s="373"/>
      <c r="F18" s="373"/>
      <c r="G18" s="373"/>
      <c r="H18" s="373"/>
      <c r="I18" s="373"/>
      <c r="J18" s="373"/>
      <c r="K18" s="192"/>
      <c r="L18" s="118"/>
      <c r="M18" s="119">
        <f t="shared" ref="M18:M20" si="12">K18*L18</f>
        <v>0</v>
      </c>
      <c r="N18" s="117"/>
      <c r="O18" s="118"/>
      <c r="P18" s="138">
        <v>0</v>
      </c>
      <c r="Q18" s="117"/>
      <c r="R18" s="118"/>
      <c r="S18" s="119">
        <f t="shared" ref="S18:S20" si="13">Q18*R18</f>
        <v>0</v>
      </c>
      <c r="T18" s="117"/>
      <c r="U18" s="118"/>
      <c r="V18" s="138">
        <v>0</v>
      </c>
      <c r="W18" s="117"/>
      <c r="X18" s="118"/>
      <c r="Y18" s="119">
        <f t="shared" ref="Y18:Y20" si="14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/>
      <c r="AG18" s="124"/>
      <c r="AH18" s="99"/>
      <c r="AI18" s="99"/>
    </row>
    <row r="19" spans="1:35" ht="30" customHeight="1" x14ac:dyDescent="0.3">
      <c r="A19" s="369" t="s">
        <v>103</v>
      </c>
      <c r="B19" s="370" t="s">
        <v>107</v>
      </c>
      <c r="C19" s="371"/>
      <c r="D19" s="372"/>
      <c r="E19" s="373"/>
      <c r="F19" s="373"/>
      <c r="G19" s="373"/>
      <c r="H19" s="373"/>
      <c r="I19" s="373"/>
      <c r="J19" s="373"/>
      <c r="K19" s="192"/>
      <c r="L19" s="118"/>
      <c r="M19" s="119">
        <f t="shared" si="12"/>
        <v>0</v>
      </c>
      <c r="N19" s="117"/>
      <c r="O19" s="118"/>
      <c r="P19" s="138">
        <v>0</v>
      </c>
      <c r="Q19" s="117"/>
      <c r="R19" s="118"/>
      <c r="S19" s="119">
        <f t="shared" si="13"/>
        <v>0</v>
      </c>
      <c r="T19" s="117"/>
      <c r="U19" s="118"/>
      <c r="V19" s="138">
        <v>0</v>
      </c>
      <c r="W19" s="117"/>
      <c r="X19" s="118"/>
      <c r="Y19" s="119">
        <f t="shared" si="14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/>
      <c r="AG19" s="124"/>
      <c r="AH19" s="99"/>
      <c r="AI19" s="99"/>
    </row>
    <row r="20" spans="1:35" ht="30" customHeight="1" thickBot="1" x14ac:dyDescent="0.35">
      <c r="A20" s="369" t="s">
        <v>103</v>
      </c>
      <c r="B20" s="370" t="s">
        <v>108</v>
      </c>
      <c r="C20" s="371"/>
      <c r="D20" s="372"/>
      <c r="E20" s="373"/>
      <c r="F20" s="373"/>
      <c r="G20" s="373"/>
      <c r="H20" s="373"/>
      <c r="I20" s="373"/>
      <c r="J20" s="373"/>
      <c r="K20" s="194"/>
      <c r="L20" s="144"/>
      <c r="M20" s="145">
        <f t="shared" si="12"/>
        <v>0</v>
      </c>
      <c r="N20" s="143"/>
      <c r="O20" s="144"/>
      <c r="P20" s="146">
        <v>0</v>
      </c>
      <c r="Q20" s="143"/>
      <c r="R20" s="144"/>
      <c r="S20" s="145">
        <f t="shared" si="13"/>
        <v>0</v>
      </c>
      <c r="T20" s="143"/>
      <c r="U20" s="144"/>
      <c r="V20" s="146">
        <v>0</v>
      </c>
      <c r="W20" s="143"/>
      <c r="X20" s="144"/>
      <c r="Y20" s="145">
        <f t="shared" si="14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/>
      <c r="AG20" s="124"/>
      <c r="AH20" s="99"/>
      <c r="AI20" s="99"/>
    </row>
    <row r="21" spans="1:35" ht="30" customHeight="1" x14ac:dyDescent="0.3">
      <c r="A21" s="386" t="s">
        <v>100</v>
      </c>
      <c r="B21" s="387" t="s">
        <v>111</v>
      </c>
      <c r="C21" s="388" t="s">
        <v>112</v>
      </c>
      <c r="D21" s="386"/>
      <c r="E21" s="389">
        <f t="shared" ref="E21:F21" si="15">SUM(E22:E28)</f>
        <v>22</v>
      </c>
      <c r="F21" s="389">
        <f t="shared" si="15"/>
        <v>141550</v>
      </c>
      <c r="G21" s="389">
        <f>SUM(G22:G28)</f>
        <v>447800</v>
      </c>
      <c r="H21" s="389">
        <f t="shared" ref="H21:I21" si="16">SUM(H22:H28)</f>
        <v>22</v>
      </c>
      <c r="I21" s="389">
        <f t="shared" si="16"/>
        <v>139300</v>
      </c>
      <c r="J21" s="389">
        <f>SUM(J22:J28)</f>
        <v>447800</v>
      </c>
      <c r="K21" s="380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>G21+M21+S21+Y21</f>
        <v>447800</v>
      </c>
      <c r="AD21" s="108">
        <f t="shared" si="1"/>
        <v>447800</v>
      </c>
      <c r="AE21" s="109">
        <f>AC21-AD21</f>
        <v>0</v>
      </c>
      <c r="AF21" s="147">
        <f t="shared" ref="AF21:AF28" si="17">AE21/AC21</f>
        <v>0</v>
      </c>
      <c r="AG21" s="148"/>
      <c r="AH21" s="112"/>
      <c r="AI21" s="112"/>
    </row>
    <row r="22" spans="1:35" ht="30" customHeight="1" x14ac:dyDescent="0.3">
      <c r="A22" s="369" t="s">
        <v>103</v>
      </c>
      <c r="B22" s="370" t="s">
        <v>104</v>
      </c>
      <c r="C22" s="371" t="s">
        <v>253</v>
      </c>
      <c r="D22" s="372" t="s">
        <v>106</v>
      </c>
      <c r="E22" s="373">
        <v>2</v>
      </c>
      <c r="F22" s="373">
        <v>18600</v>
      </c>
      <c r="G22" s="373">
        <f t="shared" ref="G22:G28" si="18">E22*F22</f>
        <v>37200</v>
      </c>
      <c r="H22" s="373">
        <v>2</v>
      </c>
      <c r="I22" s="373">
        <v>18600</v>
      </c>
      <c r="J22" s="373">
        <f t="shared" ref="J22:J28" si="19">H22*I22</f>
        <v>37200</v>
      </c>
      <c r="K22" s="192"/>
      <c r="L22" s="118"/>
      <c r="M22" s="119">
        <f t="shared" ref="M22:M24" si="20">K22*L22</f>
        <v>0</v>
      </c>
      <c r="N22" s="117"/>
      <c r="O22" s="118"/>
      <c r="P22" s="138">
        <f t="shared" ref="P22:P24" si="21">N22*O22</f>
        <v>0</v>
      </c>
      <c r="Q22" s="117"/>
      <c r="R22" s="118"/>
      <c r="S22" s="119">
        <f t="shared" ref="S22:S24" si="22">Q22*R22</f>
        <v>0</v>
      </c>
      <c r="T22" s="117"/>
      <c r="U22" s="118"/>
      <c r="V22" s="138">
        <f t="shared" ref="V22:V24" si="23">T22*U22</f>
        <v>0</v>
      </c>
      <c r="W22" s="117"/>
      <c r="X22" s="118"/>
      <c r="Y22" s="119">
        <f t="shared" ref="Y22:Y24" si="24">W22*X22</f>
        <v>0</v>
      </c>
      <c r="Z22" s="117"/>
      <c r="AA22" s="118"/>
      <c r="AB22" s="138">
        <f t="shared" ref="AB22:AB24" si="25">Z22*AA22</f>
        <v>0</v>
      </c>
      <c r="AC22" s="120">
        <f t="shared" si="0"/>
        <v>37200</v>
      </c>
      <c r="AD22" s="121">
        <f t="shared" si="1"/>
        <v>37200</v>
      </c>
      <c r="AE22" s="122">
        <f>AC22-AD22</f>
        <v>0</v>
      </c>
      <c r="AF22" s="123">
        <f t="shared" si="17"/>
        <v>0</v>
      </c>
      <c r="AG22" s="124"/>
      <c r="AH22" s="99"/>
      <c r="AI22" s="99"/>
    </row>
    <row r="23" spans="1:35" ht="30" customHeight="1" x14ac:dyDescent="0.3">
      <c r="A23" s="369" t="s">
        <v>103</v>
      </c>
      <c r="B23" s="370" t="s">
        <v>107</v>
      </c>
      <c r="C23" s="371" t="s">
        <v>252</v>
      </c>
      <c r="D23" s="372" t="s">
        <v>106</v>
      </c>
      <c r="E23" s="373">
        <v>2</v>
      </c>
      <c r="F23" s="373">
        <v>12250</v>
      </c>
      <c r="G23" s="373">
        <f t="shared" si="18"/>
        <v>24500</v>
      </c>
      <c r="H23" s="373">
        <v>2</v>
      </c>
      <c r="I23" s="373">
        <v>12250</v>
      </c>
      <c r="J23" s="373">
        <f t="shared" si="19"/>
        <v>24500</v>
      </c>
      <c r="K23" s="192"/>
      <c r="L23" s="118"/>
      <c r="M23" s="119">
        <f t="shared" si="20"/>
        <v>0</v>
      </c>
      <c r="N23" s="117"/>
      <c r="O23" s="118"/>
      <c r="P23" s="138">
        <f t="shared" si="21"/>
        <v>0</v>
      </c>
      <c r="Q23" s="117"/>
      <c r="R23" s="118"/>
      <c r="S23" s="119">
        <f t="shared" si="22"/>
        <v>0</v>
      </c>
      <c r="T23" s="117"/>
      <c r="U23" s="118"/>
      <c r="V23" s="138">
        <f t="shared" si="23"/>
        <v>0</v>
      </c>
      <c r="W23" s="117"/>
      <c r="X23" s="118"/>
      <c r="Y23" s="119">
        <f t="shared" si="24"/>
        <v>0</v>
      </c>
      <c r="Z23" s="117"/>
      <c r="AA23" s="118"/>
      <c r="AB23" s="138">
        <f t="shared" si="25"/>
        <v>0</v>
      </c>
      <c r="AC23" s="120">
        <f t="shared" si="0"/>
        <v>24500</v>
      </c>
      <c r="AD23" s="121">
        <f t="shared" si="1"/>
        <v>24500</v>
      </c>
      <c r="AE23" s="122">
        <f t="shared" si="2"/>
        <v>0</v>
      </c>
      <c r="AF23" s="123">
        <f t="shared" si="17"/>
        <v>0</v>
      </c>
      <c r="AG23" s="124"/>
      <c r="AH23" s="99"/>
      <c r="AI23" s="99"/>
    </row>
    <row r="24" spans="1:35" ht="30" customHeight="1" thickBot="1" x14ac:dyDescent="0.35">
      <c r="A24" s="369" t="s">
        <v>103</v>
      </c>
      <c r="B24" s="370" t="s">
        <v>108</v>
      </c>
      <c r="C24" s="371" t="s">
        <v>251</v>
      </c>
      <c r="D24" s="372" t="s">
        <v>106</v>
      </c>
      <c r="E24" s="373">
        <v>3</v>
      </c>
      <c r="F24" s="373">
        <v>24500</v>
      </c>
      <c r="G24" s="373">
        <f t="shared" si="18"/>
        <v>73500</v>
      </c>
      <c r="H24" s="373">
        <v>3</v>
      </c>
      <c r="I24" s="373">
        <v>24500</v>
      </c>
      <c r="J24" s="373">
        <f t="shared" si="19"/>
        <v>73500</v>
      </c>
      <c r="K24" s="194"/>
      <c r="L24" s="144"/>
      <c r="M24" s="145">
        <f t="shared" si="20"/>
        <v>0</v>
      </c>
      <c r="N24" s="143"/>
      <c r="O24" s="144"/>
      <c r="P24" s="146">
        <f t="shared" si="21"/>
        <v>0</v>
      </c>
      <c r="Q24" s="143"/>
      <c r="R24" s="144"/>
      <c r="S24" s="145">
        <f t="shared" si="22"/>
        <v>0</v>
      </c>
      <c r="T24" s="143"/>
      <c r="U24" s="144"/>
      <c r="V24" s="146">
        <f t="shared" si="23"/>
        <v>0</v>
      </c>
      <c r="W24" s="143"/>
      <c r="X24" s="144"/>
      <c r="Y24" s="145">
        <f t="shared" si="24"/>
        <v>0</v>
      </c>
      <c r="Z24" s="143"/>
      <c r="AA24" s="144"/>
      <c r="AB24" s="146">
        <f t="shared" si="25"/>
        <v>0</v>
      </c>
      <c r="AC24" s="132">
        <f t="shared" si="0"/>
        <v>73500</v>
      </c>
      <c r="AD24" s="133">
        <f t="shared" si="1"/>
        <v>73500</v>
      </c>
      <c r="AE24" s="134">
        <f t="shared" si="2"/>
        <v>0</v>
      </c>
      <c r="AF24" s="149">
        <f t="shared" si="17"/>
        <v>0</v>
      </c>
      <c r="AG24" s="150"/>
      <c r="AH24" s="99"/>
      <c r="AI24" s="99"/>
    </row>
    <row r="25" spans="1:35" s="362" customFormat="1" ht="30" customHeight="1" thickBot="1" x14ac:dyDescent="0.35">
      <c r="A25" s="369" t="s">
        <v>103</v>
      </c>
      <c r="B25" s="374" t="s">
        <v>182</v>
      </c>
      <c r="C25" s="371" t="s">
        <v>250</v>
      </c>
      <c r="D25" s="372" t="s">
        <v>106</v>
      </c>
      <c r="E25" s="373">
        <v>3</v>
      </c>
      <c r="F25" s="373">
        <v>23200</v>
      </c>
      <c r="G25" s="373">
        <f t="shared" si="18"/>
        <v>69600</v>
      </c>
      <c r="H25" s="373">
        <v>3</v>
      </c>
      <c r="I25" s="373">
        <v>23200</v>
      </c>
      <c r="J25" s="373">
        <f t="shared" si="19"/>
        <v>69600</v>
      </c>
      <c r="K25" s="376"/>
      <c r="L25" s="376"/>
      <c r="M25" s="377"/>
      <c r="N25" s="375"/>
      <c r="O25" s="376"/>
      <c r="P25" s="378"/>
      <c r="Q25" s="376"/>
      <c r="R25" s="376"/>
      <c r="S25" s="377"/>
      <c r="T25" s="375"/>
      <c r="U25" s="376"/>
      <c r="V25" s="378"/>
      <c r="W25" s="376"/>
      <c r="X25" s="376"/>
      <c r="Y25" s="377"/>
      <c r="Z25" s="375"/>
      <c r="AA25" s="376"/>
      <c r="AB25" s="378"/>
      <c r="AC25" s="132">
        <f t="shared" si="0"/>
        <v>69600</v>
      </c>
      <c r="AD25" s="133">
        <f t="shared" si="1"/>
        <v>69600</v>
      </c>
      <c r="AE25" s="134">
        <f t="shared" si="2"/>
        <v>0</v>
      </c>
      <c r="AF25" s="149">
        <f t="shared" si="17"/>
        <v>0</v>
      </c>
      <c r="AG25" s="379"/>
      <c r="AH25" s="99"/>
      <c r="AI25" s="99"/>
    </row>
    <row r="26" spans="1:35" s="362" customFormat="1" ht="42" customHeight="1" thickBot="1" x14ac:dyDescent="0.35">
      <c r="A26" s="369" t="s">
        <v>103</v>
      </c>
      <c r="B26" s="374" t="s">
        <v>183</v>
      </c>
      <c r="C26" s="371" t="s">
        <v>255</v>
      </c>
      <c r="D26" s="372" t="s">
        <v>106</v>
      </c>
      <c r="E26" s="373">
        <v>5</v>
      </c>
      <c r="F26" s="373">
        <v>15000</v>
      </c>
      <c r="G26" s="373">
        <f t="shared" si="18"/>
        <v>75000</v>
      </c>
      <c r="H26" s="373">
        <v>4</v>
      </c>
      <c r="I26" s="373">
        <v>18750</v>
      </c>
      <c r="J26" s="373">
        <f t="shared" si="19"/>
        <v>75000</v>
      </c>
      <c r="K26" s="376"/>
      <c r="L26" s="376"/>
      <c r="M26" s="377"/>
      <c r="N26" s="375"/>
      <c r="O26" s="376"/>
      <c r="P26" s="378"/>
      <c r="Q26" s="376"/>
      <c r="R26" s="376"/>
      <c r="S26" s="377"/>
      <c r="T26" s="375"/>
      <c r="U26" s="376"/>
      <c r="V26" s="378"/>
      <c r="W26" s="376"/>
      <c r="X26" s="376"/>
      <c r="Y26" s="377"/>
      <c r="Z26" s="375"/>
      <c r="AA26" s="376"/>
      <c r="AB26" s="378"/>
      <c r="AC26" s="132">
        <f t="shared" si="0"/>
        <v>75000</v>
      </c>
      <c r="AD26" s="133">
        <f t="shared" si="1"/>
        <v>75000</v>
      </c>
      <c r="AE26" s="134">
        <f t="shared" si="2"/>
        <v>0</v>
      </c>
      <c r="AF26" s="149">
        <f t="shared" si="17"/>
        <v>0</v>
      </c>
      <c r="AG26" s="379"/>
      <c r="AH26" s="99"/>
      <c r="AI26" s="99"/>
    </row>
    <row r="27" spans="1:35" s="362" customFormat="1" ht="30" customHeight="1" thickBot="1" x14ac:dyDescent="0.35">
      <c r="A27" s="369" t="s">
        <v>103</v>
      </c>
      <c r="B27" s="374" t="s">
        <v>185</v>
      </c>
      <c r="C27" s="371" t="s">
        <v>254</v>
      </c>
      <c r="D27" s="372" t="s">
        <v>106</v>
      </c>
      <c r="E27" s="373">
        <v>2</v>
      </c>
      <c r="F27" s="373">
        <v>24000</v>
      </c>
      <c r="G27" s="373">
        <f t="shared" si="18"/>
        <v>48000</v>
      </c>
      <c r="H27" s="373">
        <v>4</v>
      </c>
      <c r="I27" s="373">
        <v>12000</v>
      </c>
      <c r="J27" s="373">
        <f t="shared" si="19"/>
        <v>48000</v>
      </c>
      <c r="K27" s="376"/>
      <c r="L27" s="376"/>
      <c r="M27" s="377"/>
      <c r="N27" s="375"/>
      <c r="O27" s="376"/>
      <c r="P27" s="378"/>
      <c r="Q27" s="376"/>
      <c r="R27" s="376"/>
      <c r="S27" s="377"/>
      <c r="T27" s="375"/>
      <c r="U27" s="376"/>
      <c r="V27" s="378"/>
      <c r="W27" s="376"/>
      <c r="X27" s="376"/>
      <c r="Y27" s="377"/>
      <c r="Z27" s="375"/>
      <c r="AA27" s="376"/>
      <c r="AB27" s="378"/>
      <c r="AC27" s="132">
        <f t="shared" si="0"/>
        <v>48000</v>
      </c>
      <c r="AD27" s="133">
        <f t="shared" si="1"/>
        <v>48000</v>
      </c>
      <c r="AE27" s="134">
        <f t="shared" si="2"/>
        <v>0</v>
      </c>
      <c r="AF27" s="149">
        <f t="shared" si="17"/>
        <v>0</v>
      </c>
      <c r="AG27" s="379"/>
      <c r="AH27" s="99"/>
      <c r="AI27" s="99"/>
    </row>
    <row r="28" spans="1:35" s="362" customFormat="1" ht="30" customHeight="1" thickBot="1" x14ac:dyDescent="0.35">
      <c r="A28" s="369" t="s">
        <v>103</v>
      </c>
      <c r="B28" s="374" t="s">
        <v>188</v>
      </c>
      <c r="C28" s="371" t="s">
        <v>249</v>
      </c>
      <c r="D28" s="372" t="s">
        <v>106</v>
      </c>
      <c r="E28" s="373">
        <v>5</v>
      </c>
      <c r="F28" s="373">
        <v>24000</v>
      </c>
      <c r="G28" s="373">
        <f t="shared" si="18"/>
        <v>120000</v>
      </c>
      <c r="H28" s="373">
        <v>4</v>
      </c>
      <c r="I28" s="373">
        <v>30000</v>
      </c>
      <c r="J28" s="373">
        <f t="shared" si="19"/>
        <v>120000</v>
      </c>
      <c r="K28" s="376"/>
      <c r="L28" s="376"/>
      <c r="M28" s="377"/>
      <c r="N28" s="375"/>
      <c r="O28" s="376"/>
      <c r="P28" s="378"/>
      <c r="Q28" s="376"/>
      <c r="R28" s="376"/>
      <c r="S28" s="377"/>
      <c r="T28" s="375"/>
      <c r="U28" s="376"/>
      <c r="V28" s="378"/>
      <c r="W28" s="376"/>
      <c r="X28" s="376"/>
      <c r="Y28" s="377"/>
      <c r="Z28" s="375"/>
      <c r="AA28" s="376"/>
      <c r="AB28" s="378"/>
      <c r="AC28" s="132">
        <f t="shared" si="0"/>
        <v>120000</v>
      </c>
      <c r="AD28" s="133">
        <f t="shared" si="1"/>
        <v>120000</v>
      </c>
      <c r="AE28" s="134">
        <f t="shared" si="2"/>
        <v>0</v>
      </c>
      <c r="AF28" s="149">
        <f t="shared" si="17"/>
        <v>0</v>
      </c>
      <c r="AG28" s="379"/>
      <c r="AH28" s="99"/>
      <c r="AI28" s="99"/>
    </row>
    <row r="29" spans="1:35" ht="15.75" customHeight="1" thickBot="1" x14ac:dyDescent="0.35">
      <c r="A29" s="381" t="s">
        <v>113</v>
      </c>
      <c r="B29" s="382"/>
      <c r="C29" s="383"/>
      <c r="D29" s="384"/>
      <c r="E29" s="270">
        <f>E21</f>
        <v>22</v>
      </c>
      <c r="F29" s="270">
        <f t="shared" ref="F29:G29" si="26">F21</f>
        <v>141550</v>
      </c>
      <c r="G29" s="270">
        <f t="shared" si="26"/>
        <v>447800</v>
      </c>
      <c r="H29" s="270">
        <f>H21</f>
        <v>22</v>
      </c>
      <c r="I29" s="270">
        <f t="shared" ref="I29:J29" si="27">I21</f>
        <v>139300</v>
      </c>
      <c r="J29" s="270">
        <f t="shared" si="27"/>
        <v>447800</v>
      </c>
      <c r="K29" s="155"/>
      <c r="L29" s="151"/>
      <c r="M29" s="152">
        <f>M21+M17+M13</f>
        <v>0</v>
      </c>
      <c r="N29" s="151"/>
      <c r="O29" s="151"/>
      <c r="P29" s="154">
        <f>P21+P17+P13</f>
        <v>0</v>
      </c>
      <c r="Q29" s="155"/>
      <c r="R29" s="151"/>
      <c r="S29" s="152">
        <f>S21+S17+S13</f>
        <v>0</v>
      </c>
      <c r="T29" s="151"/>
      <c r="U29" s="151"/>
      <c r="V29" s="154">
        <f>V21+V17+V13</f>
        <v>0</v>
      </c>
      <c r="W29" s="155"/>
      <c r="X29" s="151"/>
      <c r="Y29" s="152">
        <f>Y21+Y17+Y13</f>
        <v>0</v>
      </c>
      <c r="Z29" s="151"/>
      <c r="AA29" s="151"/>
      <c r="AB29" s="154">
        <f>AB21+AB17+AB13</f>
        <v>0</v>
      </c>
      <c r="AC29" s="154">
        <f>AC21+AC17+AC13</f>
        <v>447800</v>
      </c>
      <c r="AD29" s="156">
        <f>AD21+AD17+AD13</f>
        <v>447800</v>
      </c>
      <c r="AE29" s="153">
        <f t="shared" si="2"/>
        <v>0</v>
      </c>
      <c r="AF29" s="157">
        <f>AE29/AC29</f>
        <v>0</v>
      </c>
      <c r="AG29" s="158"/>
      <c r="AH29" s="99"/>
      <c r="AI29" s="99"/>
    </row>
    <row r="30" spans="1:35" ht="30" customHeight="1" thickBot="1" x14ac:dyDescent="0.35">
      <c r="A30" s="159" t="s">
        <v>98</v>
      </c>
      <c r="B30" s="451">
        <v>2</v>
      </c>
      <c r="C30" s="237" t="s">
        <v>114</v>
      </c>
      <c r="D30" s="452"/>
      <c r="E30" s="453"/>
      <c r="F30" s="453"/>
      <c r="G30" s="453"/>
      <c r="H30" s="454"/>
      <c r="I30" s="453"/>
      <c r="J30" s="453"/>
      <c r="K30" s="453"/>
      <c r="L30" s="453"/>
      <c r="M30" s="161"/>
      <c r="N30" s="454"/>
      <c r="O30" s="453"/>
      <c r="P30" s="161"/>
      <c r="Q30" s="453"/>
      <c r="R30" s="453"/>
      <c r="S30" s="161"/>
      <c r="T30" s="454"/>
      <c r="U30" s="453"/>
      <c r="V30" s="161"/>
      <c r="W30" s="453"/>
      <c r="X30" s="453"/>
      <c r="Y30" s="161"/>
      <c r="Z30" s="454"/>
      <c r="AA30" s="453"/>
      <c r="AB30" s="453"/>
      <c r="AC30" s="455"/>
      <c r="AD30" s="456"/>
      <c r="AE30" s="456"/>
      <c r="AF30" s="457"/>
      <c r="AG30" s="98"/>
      <c r="AH30" s="99"/>
      <c r="AI30" s="99"/>
    </row>
    <row r="31" spans="1:35" ht="30" customHeight="1" x14ac:dyDescent="0.3">
      <c r="A31" s="386" t="s">
        <v>100</v>
      </c>
      <c r="B31" s="387" t="s">
        <v>115</v>
      </c>
      <c r="C31" s="388" t="s">
        <v>116</v>
      </c>
      <c r="D31" s="462"/>
      <c r="E31" s="389">
        <f t="shared" ref="E31:F31" si="28">SUM(E32:E38)</f>
        <v>22</v>
      </c>
      <c r="F31" s="389">
        <f t="shared" si="28"/>
        <v>31141</v>
      </c>
      <c r="G31" s="389">
        <f>SUM(G32:G38)</f>
        <v>98516</v>
      </c>
      <c r="H31" s="389">
        <f t="shared" ref="H31:I31" si="29">SUM(H32:H38)</f>
        <v>22</v>
      </c>
      <c r="I31" s="389">
        <f t="shared" si="29"/>
        <v>31141</v>
      </c>
      <c r="J31" s="389">
        <f>SUM(J32:J38)</f>
        <v>98516</v>
      </c>
      <c r="K31" s="389"/>
      <c r="L31" s="389"/>
      <c r="M31" s="389">
        <f>M32</f>
        <v>0</v>
      </c>
      <c r="N31" s="389"/>
      <c r="O31" s="389"/>
      <c r="P31" s="389">
        <f>P32</f>
        <v>0</v>
      </c>
      <c r="Q31" s="389"/>
      <c r="R31" s="389"/>
      <c r="S31" s="389">
        <f>S32</f>
        <v>0</v>
      </c>
      <c r="T31" s="389"/>
      <c r="U31" s="389"/>
      <c r="V31" s="389">
        <f>V32</f>
        <v>0</v>
      </c>
      <c r="W31" s="389"/>
      <c r="X31" s="389"/>
      <c r="Y31" s="389">
        <f>Y32</f>
        <v>0</v>
      </c>
      <c r="Z31" s="389"/>
      <c r="AA31" s="389"/>
      <c r="AB31" s="389">
        <f>AB32</f>
        <v>0</v>
      </c>
      <c r="AC31" s="463">
        <f>G31+M31+S31+Y31</f>
        <v>98516</v>
      </c>
      <c r="AD31" s="463">
        <f>J31+P31+V31+AB31</f>
        <v>98516</v>
      </c>
      <c r="AE31" s="463">
        <f t="shared" ref="AE31:AE38" si="30">AC31-AD31</f>
        <v>0</v>
      </c>
      <c r="AF31" s="464">
        <f t="shared" ref="AF31:AF38" si="31">AE31/AC31</f>
        <v>0</v>
      </c>
      <c r="AG31" s="448"/>
      <c r="AH31" s="112"/>
      <c r="AI31" s="112"/>
    </row>
    <row r="32" spans="1:35" ht="30" customHeight="1" x14ac:dyDescent="0.3">
      <c r="A32" s="369" t="s">
        <v>103</v>
      </c>
      <c r="B32" s="370" t="s">
        <v>104</v>
      </c>
      <c r="C32" s="371" t="s">
        <v>253</v>
      </c>
      <c r="D32" s="372" t="s">
        <v>106</v>
      </c>
      <c r="E32" s="373">
        <v>2</v>
      </c>
      <c r="F32" s="373">
        <f>18600*22%</f>
        <v>4092</v>
      </c>
      <c r="G32" s="373">
        <f>E32*F32</f>
        <v>8184</v>
      </c>
      <c r="H32" s="373">
        <v>2</v>
      </c>
      <c r="I32" s="373">
        <f>18600*22%</f>
        <v>4092</v>
      </c>
      <c r="J32" s="373">
        <f>H32*I32</f>
        <v>8184</v>
      </c>
      <c r="K32" s="373"/>
      <c r="L32" s="373"/>
      <c r="M32" s="373">
        <f>M29*22%</f>
        <v>0</v>
      </c>
      <c r="N32" s="373"/>
      <c r="O32" s="373"/>
      <c r="P32" s="373">
        <f>P29*22%</f>
        <v>0</v>
      </c>
      <c r="Q32" s="373"/>
      <c r="R32" s="373"/>
      <c r="S32" s="373">
        <f>S29*22%</f>
        <v>0</v>
      </c>
      <c r="T32" s="373"/>
      <c r="U32" s="373"/>
      <c r="V32" s="373">
        <f>V29*22%</f>
        <v>0</v>
      </c>
      <c r="W32" s="373"/>
      <c r="X32" s="373"/>
      <c r="Y32" s="373">
        <f>Y29*22%</f>
        <v>0</v>
      </c>
      <c r="Z32" s="373"/>
      <c r="AA32" s="373"/>
      <c r="AB32" s="373">
        <f>AB29*22%</f>
        <v>0</v>
      </c>
      <c r="AC32" s="435">
        <f t="shared" ref="AC32:AC38" si="32">G32+M32+S32+Y32</f>
        <v>8184</v>
      </c>
      <c r="AD32" s="435">
        <f t="shared" ref="AD32:AD38" si="33">J32+P32+V32+AB32</f>
        <v>8184</v>
      </c>
      <c r="AE32" s="435">
        <f t="shared" si="30"/>
        <v>0</v>
      </c>
      <c r="AF32" s="465">
        <f t="shared" si="31"/>
        <v>0</v>
      </c>
      <c r="AG32" s="449"/>
      <c r="AH32" s="99"/>
      <c r="AI32" s="99"/>
    </row>
    <row r="33" spans="1:35" s="362" customFormat="1" ht="30" customHeight="1" x14ac:dyDescent="0.3">
      <c r="A33" s="369" t="s">
        <v>103</v>
      </c>
      <c r="B33" s="370" t="s">
        <v>107</v>
      </c>
      <c r="C33" s="371" t="s">
        <v>252</v>
      </c>
      <c r="D33" s="372" t="s">
        <v>106</v>
      </c>
      <c r="E33" s="373">
        <v>2</v>
      </c>
      <c r="F33" s="373">
        <f>12250*22%</f>
        <v>2695</v>
      </c>
      <c r="G33" s="373">
        <f t="shared" ref="G33:G38" si="34">E33*F33</f>
        <v>5390</v>
      </c>
      <c r="H33" s="373">
        <v>2</v>
      </c>
      <c r="I33" s="373">
        <f>12250*22%</f>
        <v>2695</v>
      </c>
      <c r="J33" s="373">
        <f t="shared" ref="J33:J38" si="35">H33*I33</f>
        <v>5390</v>
      </c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435">
        <f t="shared" si="32"/>
        <v>5390</v>
      </c>
      <c r="AD33" s="435">
        <f t="shared" si="33"/>
        <v>5390</v>
      </c>
      <c r="AE33" s="435">
        <f t="shared" si="30"/>
        <v>0</v>
      </c>
      <c r="AF33" s="465">
        <f t="shared" si="31"/>
        <v>0</v>
      </c>
      <c r="AG33" s="450"/>
      <c r="AH33" s="99"/>
      <c r="AI33" s="99"/>
    </row>
    <row r="34" spans="1:35" s="362" customFormat="1" ht="30" customHeight="1" x14ac:dyDescent="0.3">
      <c r="A34" s="369" t="s">
        <v>103</v>
      </c>
      <c r="B34" s="370" t="s">
        <v>108</v>
      </c>
      <c r="C34" s="371" t="s">
        <v>251</v>
      </c>
      <c r="D34" s="372" t="s">
        <v>106</v>
      </c>
      <c r="E34" s="373">
        <v>3</v>
      </c>
      <c r="F34" s="373">
        <f>24500*22%</f>
        <v>5390</v>
      </c>
      <c r="G34" s="373">
        <f t="shared" si="34"/>
        <v>16170</v>
      </c>
      <c r="H34" s="373">
        <v>3</v>
      </c>
      <c r="I34" s="373">
        <f>24500*22%</f>
        <v>5390</v>
      </c>
      <c r="J34" s="373">
        <f t="shared" si="35"/>
        <v>16170</v>
      </c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435">
        <f t="shared" si="32"/>
        <v>16170</v>
      </c>
      <c r="AD34" s="435">
        <f t="shared" si="33"/>
        <v>16170</v>
      </c>
      <c r="AE34" s="435">
        <f t="shared" si="30"/>
        <v>0</v>
      </c>
      <c r="AF34" s="465">
        <f t="shared" si="31"/>
        <v>0</v>
      </c>
      <c r="AG34" s="450"/>
      <c r="AH34" s="99"/>
      <c r="AI34" s="99"/>
    </row>
    <row r="35" spans="1:35" s="362" customFormat="1" ht="30" customHeight="1" x14ac:dyDescent="0.3">
      <c r="A35" s="369" t="s">
        <v>103</v>
      </c>
      <c r="B35" s="374" t="s">
        <v>182</v>
      </c>
      <c r="C35" s="371" t="s">
        <v>250</v>
      </c>
      <c r="D35" s="372" t="s">
        <v>106</v>
      </c>
      <c r="E35" s="373">
        <v>3</v>
      </c>
      <c r="F35" s="373">
        <f>23200*22%</f>
        <v>5104</v>
      </c>
      <c r="G35" s="373">
        <f t="shared" si="34"/>
        <v>15312</v>
      </c>
      <c r="H35" s="373">
        <v>3</v>
      </c>
      <c r="I35" s="373">
        <f>23200*22%</f>
        <v>5104</v>
      </c>
      <c r="J35" s="373">
        <f t="shared" si="35"/>
        <v>15312</v>
      </c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435">
        <f t="shared" si="32"/>
        <v>15312</v>
      </c>
      <c r="AD35" s="435">
        <f t="shared" si="33"/>
        <v>15312</v>
      </c>
      <c r="AE35" s="435">
        <f t="shared" si="30"/>
        <v>0</v>
      </c>
      <c r="AF35" s="465">
        <f t="shared" si="31"/>
        <v>0</v>
      </c>
      <c r="AG35" s="450"/>
      <c r="AH35" s="99"/>
      <c r="AI35" s="99"/>
    </row>
    <row r="36" spans="1:35" s="362" customFormat="1" ht="30" customHeight="1" x14ac:dyDescent="0.3">
      <c r="A36" s="369" t="s">
        <v>103</v>
      </c>
      <c r="B36" s="374" t="s">
        <v>183</v>
      </c>
      <c r="C36" s="371" t="s">
        <v>255</v>
      </c>
      <c r="D36" s="372" t="s">
        <v>106</v>
      </c>
      <c r="E36" s="373">
        <v>5</v>
      </c>
      <c r="F36" s="373">
        <f>15000*22%</f>
        <v>3300</v>
      </c>
      <c r="G36" s="373">
        <f t="shared" si="34"/>
        <v>16500</v>
      </c>
      <c r="H36" s="373">
        <v>5</v>
      </c>
      <c r="I36" s="373">
        <f>15000*22%</f>
        <v>3300</v>
      </c>
      <c r="J36" s="373">
        <f t="shared" si="35"/>
        <v>16500</v>
      </c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435">
        <f t="shared" si="32"/>
        <v>16500</v>
      </c>
      <c r="AD36" s="435">
        <f t="shared" si="33"/>
        <v>16500</v>
      </c>
      <c r="AE36" s="435">
        <f t="shared" si="30"/>
        <v>0</v>
      </c>
      <c r="AF36" s="465">
        <f t="shared" si="31"/>
        <v>0</v>
      </c>
      <c r="AG36" s="450"/>
      <c r="AH36" s="99"/>
      <c r="AI36" s="99"/>
    </row>
    <row r="37" spans="1:35" s="362" customFormat="1" ht="30" customHeight="1" x14ac:dyDescent="0.3">
      <c r="A37" s="369" t="s">
        <v>103</v>
      </c>
      <c r="B37" s="374" t="s">
        <v>185</v>
      </c>
      <c r="C37" s="371" t="s">
        <v>254</v>
      </c>
      <c r="D37" s="372" t="s">
        <v>106</v>
      </c>
      <c r="E37" s="373">
        <v>2</v>
      </c>
      <c r="F37" s="373">
        <f>24000*22%</f>
        <v>5280</v>
      </c>
      <c r="G37" s="373">
        <f t="shared" si="34"/>
        <v>10560</v>
      </c>
      <c r="H37" s="373">
        <v>2</v>
      </c>
      <c r="I37" s="373">
        <f>24000*22%</f>
        <v>5280</v>
      </c>
      <c r="J37" s="373">
        <f t="shared" si="35"/>
        <v>10560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435">
        <f t="shared" si="32"/>
        <v>10560</v>
      </c>
      <c r="AD37" s="435">
        <f t="shared" si="33"/>
        <v>10560</v>
      </c>
      <c r="AE37" s="435">
        <f t="shared" si="30"/>
        <v>0</v>
      </c>
      <c r="AF37" s="465">
        <f t="shared" si="31"/>
        <v>0</v>
      </c>
      <c r="AG37" s="450"/>
      <c r="AH37" s="99"/>
      <c r="AI37" s="99"/>
    </row>
    <row r="38" spans="1:35" s="362" customFormat="1" ht="30" customHeight="1" thickBot="1" x14ac:dyDescent="0.35">
      <c r="A38" s="369" t="s">
        <v>103</v>
      </c>
      <c r="B38" s="374" t="s">
        <v>188</v>
      </c>
      <c r="C38" s="371" t="s">
        <v>249</v>
      </c>
      <c r="D38" s="372" t="s">
        <v>106</v>
      </c>
      <c r="E38" s="373">
        <v>5</v>
      </c>
      <c r="F38" s="373">
        <f>24000*22%</f>
        <v>5280</v>
      </c>
      <c r="G38" s="373">
        <f t="shared" si="34"/>
        <v>26400</v>
      </c>
      <c r="H38" s="373">
        <v>5</v>
      </c>
      <c r="I38" s="373">
        <f>24000*22%</f>
        <v>5280</v>
      </c>
      <c r="J38" s="373">
        <f t="shared" si="35"/>
        <v>26400</v>
      </c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435">
        <f t="shared" si="32"/>
        <v>26400</v>
      </c>
      <c r="AD38" s="435">
        <f t="shared" si="33"/>
        <v>26400</v>
      </c>
      <c r="AE38" s="435">
        <f t="shared" si="30"/>
        <v>0</v>
      </c>
      <c r="AF38" s="465">
        <f t="shared" si="31"/>
        <v>0</v>
      </c>
      <c r="AG38" s="450"/>
      <c r="AH38" s="99"/>
      <c r="AI38" s="99"/>
    </row>
    <row r="39" spans="1:35" ht="15.75" customHeight="1" thickBot="1" x14ac:dyDescent="0.35">
      <c r="A39" s="381" t="s">
        <v>117</v>
      </c>
      <c r="B39" s="382"/>
      <c r="C39" s="458"/>
      <c r="D39" s="459"/>
      <c r="E39" s="270">
        <f>E31</f>
        <v>22</v>
      </c>
      <c r="F39" s="270">
        <f>F31</f>
        <v>31141</v>
      </c>
      <c r="G39" s="322">
        <f>G31</f>
        <v>98516</v>
      </c>
      <c r="H39" s="270">
        <f>H31</f>
        <v>22</v>
      </c>
      <c r="I39" s="270">
        <f t="shared" ref="I39:J39" si="36">I31</f>
        <v>31141</v>
      </c>
      <c r="J39" s="270">
        <f t="shared" si="36"/>
        <v>98516</v>
      </c>
      <c r="K39" s="460"/>
      <c r="L39" s="270"/>
      <c r="M39" s="385">
        <f>M31</f>
        <v>0</v>
      </c>
      <c r="N39" s="270"/>
      <c r="O39" s="270"/>
      <c r="P39" s="322">
        <f>P31</f>
        <v>0</v>
      </c>
      <c r="Q39" s="460"/>
      <c r="R39" s="270"/>
      <c r="S39" s="385">
        <f>S31</f>
        <v>0</v>
      </c>
      <c r="T39" s="270"/>
      <c r="U39" s="270"/>
      <c r="V39" s="322">
        <f>V31</f>
        <v>0</v>
      </c>
      <c r="W39" s="460"/>
      <c r="X39" s="270"/>
      <c r="Y39" s="385">
        <f>Y31</f>
        <v>0</v>
      </c>
      <c r="Z39" s="270"/>
      <c r="AA39" s="270"/>
      <c r="AB39" s="322">
        <f>AB31</f>
        <v>0</v>
      </c>
      <c r="AC39" s="322">
        <f>AC31</f>
        <v>98516</v>
      </c>
      <c r="AD39" s="317">
        <f>AD31</f>
        <v>98516</v>
      </c>
      <c r="AE39" s="271">
        <f t="shared" ref="AE39" si="37">AE32</f>
        <v>0</v>
      </c>
      <c r="AF39" s="461">
        <f>AE39/AC39</f>
        <v>0</v>
      </c>
      <c r="AG39" s="158"/>
      <c r="AH39" s="99"/>
      <c r="AI39" s="99"/>
    </row>
    <row r="40" spans="1:35" ht="33" customHeight="1" thickBot="1" x14ac:dyDescent="0.35">
      <c r="A40" s="159" t="s">
        <v>118</v>
      </c>
      <c r="B40" s="163" t="s">
        <v>21</v>
      </c>
      <c r="C40" s="164" t="s">
        <v>119</v>
      </c>
      <c r="D40" s="165"/>
      <c r="E40" s="166"/>
      <c r="F40" s="167"/>
      <c r="G40" s="167"/>
      <c r="H40" s="89"/>
      <c r="I40" s="90"/>
      <c r="J40" s="94"/>
      <c r="K40" s="90"/>
      <c r="L40" s="90"/>
      <c r="M40" s="94"/>
      <c r="N40" s="89"/>
      <c r="O40" s="90"/>
      <c r="P40" s="94"/>
      <c r="Q40" s="90"/>
      <c r="R40" s="90"/>
      <c r="S40" s="94"/>
      <c r="T40" s="89"/>
      <c r="U40" s="90"/>
      <c r="V40" s="94"/>
      <c r="W40" s="90"/>
      <c r="X40" s="90"/>
      <c r="Y40" s="94"/>
      <c r="Z40" s="89"/>
      <c r="AA40" s="90"/>
      <c r="AB40" s="90"/>
      <c r="AC40" s="95"/>
      <c r="AD40" s="96"/>
      <c r="AE40" s="96"/>
      <c r="AF40" s="97"/>
      <c r="AG40" s="98"/>
      <c r="AH40" s="99"/>
      <c r="AI40" s="99"/>
    </row>
    <row r="41" spans="1:35" ht="29.25" customHeight="1" x14ac:dyDescent="0.3">
      <c r="A41" s="100" t="s">
        <v>100</v>
      </c>
      <c r="B41" s="101" t="s">
        <v>120</v>
      </c>
      <c r="C41" s="162" t="s">
        <v>121</v>
      </c>
      <c r="D41" s="168"/>
      <c r="E41" s="104"/>
      <c r="F41" s="105"/>
      <c r="G41" s="137">
        <f>SUM(G42:G44)</f>
        <v>0</v>
      </c>
      <c r="H41" s="104"/>
      <c r="I41" s="105"/>
      <c r="J41" s="106">
        <f>SUM(J42:J44)</f>
        <v>0</v>
      </c>
      <c r="K41" s="104"/>
      <c r="L41" s="105"/>
      <c r="M41" s="106">
        <f>SUM(M42:M44)</f>
        <v>0</v>
      </c>
      <c r="N41" s="104"/>
      <c r="O41" s="105"/>
      <c r="P41" s="137">
        <f>SUM(P42:P44)</f>
        <v>0</v>
      </c>
      <c r="Q41" s="104"/>
      <c r="R41" s="105"/>
      <c r="S41" s="106">
        <f>SUM(S42:S44)</f>
        <v>0</v>
      </c>
      <c r="T41" s="104"/>
      <c r="U41" s="105"/>
      <c r="V41" s="137">
        <f>SUM(V42:V44)</f>
        <v>0</v>
      </c>
      <c r="W41" s="104"/>
      <c r="X41" s="105"/>
      <c r="Y41" s="106">
        <f>SUM(Y42:Y44)</f>
        <v>0</v>
      </c>
      <c r="Z41" s="104"/>
      <c r="AA41" s="105"/>
      <c r="AB41" s="137">
        <f>SUM(AB42:AB44)</f>
        <v>0</v>
      </c>
      <c r="AC41" s="107">
        <f t="shared" ref="AC41:AC52" si="38">G41+M41+S41+Y41</f>
        <v>0</v>
      </c>
      <c r="AD41" s="108">
        <f t="shared" ref="AD41:AD52" si="39">J41+P41+V41+AB41</f>
        <v>0</v>
      </c>
      <c r="AE41" s="108">
        <f t="shared" ref="AE41:AE53" si="40">AC41-AD41</f>
        <v>0</v>
      </c>
      <c r="AF41" s="170" t="e">
        <f t="shared" ref="AF41:AF48" si="41">AE41/AC41</f>
        <v>#DIV/0!</v>
      </c>
      <c r="AG41" s="111"/>
      <c r="AH41" s="112"/>
      <c r="AI41" s="112"/>
    </row>
    <row r="42" spans="1:35" ht="39.75" customHeight="1" x14ac:dyDescent="0.3">
      <c r="A42" s="113" t="s">
        <v>103</v>
      </c>
      <c r="B42" s="114" t="s">
        <v>104</v>
      </c>
      <c r="C42" s="115" t="s">
        <v>122</v>
      </c>
      <c r="D42" s="116" t="s">
        <v>123</v>
      </c>
      <c r="E42" s="117"/>
      <c r="F42" s="118"/>
      <c r="G42" s="138">
        <f t="shared" ref="G42:G44" si="42">E42*F42</f>
        <v>0</v>
      </c>
      <c r="H42" s="117"/>
      <c r="I42" s="118"/>
      <c r="J42" s="119">
        <f t="shared" ref="J42:J44" si="43">H42*I42</f>
        <v>0</v>
      </c>
      <c r="K42" s="117"/>
      <c r="L42" s="118"/>
      <c r="M42" s="119">
        <f t="shared" ref="M42:M44" si="44">K42*L42</f>
        <v>0</v>
      </c>
      <c r="N42" s="117"/>
      <c r="O42" s="118"/>
      <c r="P42" s="138">
        <f t="shared" ref="P42:P44" si="45">N42*O42</f>
        <v>0</v>
      </c>
      <c r="Q42" s="117"/>
      <c r="R42" s="118"/>
      <c r="S42" s="119">
        <f t="shared" ref="S42:S44" si="46">Q42*R42</f>
        <v>0</v>
      </c>
      <c r="T42" s="117"/>
      <c r="U42" s="118"/>
      <c r="V42" s="138">
        <f t="shared" ref="V42:V44" si="47">T42*U42</f>
        <v>0</v>
      </c>
      <c r="W42" s="117"/>
      <c r="X42" s="118"/>
      <c r="Y42" s="119">
        <f t="shared" ref="Y42:Y44" si="48">W42*X42</f>
        <v>0</v>
      </c>
      <c r="Z42" s="117"/>
      <c r="AA42" s="118"/>
      <c r="AB42" s="138">
        <f t="shared" ref="AB42:AB44" si="49">Z42*AA42</f>
        <v>0</v>
      </c>
      <c r="AC42" s="120">
        <f t="shared" si="38"/>
        <v>0</v>
      </c>
      <c r="AD42" s="121">
        <f t="shared" si="39"/>
        <v>0</v>
      </c>
      <c r="AE42" s="169">
        <f t="shared" si="40"/>
        <v>0</v>
      </c>
      <c r="AF42" s="170" t="e">
        <f t="shared" si="41"/>
        <v>#DIV/0!</v>
      </c>
      <c r="AG42" s="124"/>
      <c r="AH42" s="99"/>
      <c r="AI42" s="99"/>
    </row>
    <row r="43" spans="1:35" ht="39.75" customHeight="1" x14ac:dyDescent="0.3">
      <c r="A43" s="113" t="s">
        <v>103</v>
      </c>
      <c r="B43" s="114" t="s">
        <v>107</v>
      </c>
      <c r="C43" s="115" t="s">
        <v>122</v>
      </c>
      <c r="D43" s="116" t="s">
        <v>123</v>
      </c>
      <c r="E43" s="117"/>
      <c r="F43" s="118"/>
      <c r="G43" s="138">
        <f t="shared" si="42"/>
        <v>0</v>
      </c>
      <c r="H43" s="117"/>
      <c r="I43" s="118"/>
      <c r="J43" s="119">
        <f t="shared" si="43"/>
        <v>0</v>
      </c>
      <c r="K43" s="117"/>
      <c r="L43" s="118"/>
      <c r="M43" s="119">
        <f t="shared" si="44"/>
        <v>0</v>
      </c>
      <c r="N43" s="117"/>
      <c r="O43" s="118"/>
      <c r="P43" s="138">
        <f t="shared" si="45"/>
        <v>0</v>
      </c>
      <c r="Q43" s="117"/>
      <c r="R43" s="118"/>
      <c r="S43" s="119">
        <f t="shared" si="46"/>
        <v>0</v>
      </c>
      <c r="T43" s="117"/>
      <c r="U43" s="118"/>
      <c r="V43" s="138">
        <f t="shared" si="47"/>
        <v>0</v>
      </c>
      <c r="W43" s="117"/>
      <c r="X43" s="118"/>
      <c r="Y43" s="119">
        <f t="shared" si="48"/>
        <v>0</v>
      </c>
      <c r="Z43" s="117"/>
      <c r="AA43" s="118"/>
      <c r="AB43" s="138">
        <f t="shared" si="49"/>
        <v>0</v>
      </c>
      <c r="AC43" s="120">
        <f t="shared" si="38"/>
        <v>0</v>
      </c>
      <c r="AD43" s="121">
        <f t="shared" si="39"/>
        <v>0</v>
      </c>
      <c r="AE43" s="169">
        <f t="shared" si="40"/>
        <v>0</v>
      </c>
      <c r="AF43" s="170" t="e">
        <f t="shared" si="41"/>
        <v>#DIV/0!</v>
      </c>
      <c r="AG43" s="124"/>
      <c r="AH43" s="99"/>
      <c r="AI43" s="99"/>
    </row>
    <row r="44" spans="1:35" ht="39.75" customHeight="1" x14ac:dyDescent="0.3">
      <c r="A44" s="139" t="s">
        <v>103</v>
      </c>
      <c r="B44" s="140" t="s">
        <v>108</v>
      </c>
      <c r="C44" s="141" t="s">
        <v>122</v>
      </c>
      <c r="D44" s="142" t="s">
        <v>123</v>
      </c>
      <c r="E44" s="143"/>
      <c r="F44" s="144"/>
      <c r="G44" s="146">
        <f t="shared" si="42"/>
        <v>0</v>
      </c>
      <c r="H44" s="143"/>
      <c r="I44" s="144"/>
      <c r="J44" s="145">
        <f t="shared" si="43"/>
        <v>0</v>
      </c>
      <c r="K44" s="143"/>
      <c r="L44" s="144"/>
      <c r="M44" s="145">
        <f t="shared" si="44"/>
        <v>0</v>
      </c>
      <c r="N44" s="143"/>
      <c r="O44" s="144"/>
      <c r="P44" s="146">
        <f t="shared" si="45"/>
        <v>0</v>
      </c>
      <c r="Q44" s="143"/>
      <c r="R44" s="144"/>
      <c r="S44" s="145">
        <f t="shared" si="46"/>
        <v>0</v>
      </c>
      <c r="T44" s="143"/>
      <c r="U44" s="144"/>
      <c r="V44" s="146">
        <f t="shared" si="47"/>
        <v>0</v>
      </c>
      <c r="W44" s="143"/>
      <c r="X44" s="144"/>
      <c r="Y44" s="145">
        <f t="shared" si="48"/>
        <v>0</v>
      </c>
      <c r="Z44" s="143"/>
      <c r="AA44" s="144"/>
      <c r="AB44" s="146">
        <f t="shared" si="49"/>
        <v>0</v>
      </c>
      <c r="AC44" s="132">
        <f t="shared" si="38"/>
        <v>0</v>
      </c>
      <c r="AD44" s="133">
        <f t="shared" si="39"/>
        <v>0</v>
      </c>
      <c r="AE44" s="171">
        <f t="shared" si="40"/>
        <v>0</v>
      </c>
      <c r="AF44" s="170" t="e">
        <f t="shared" si="41"/>
        <v>#DIV/0!</v>
      </c>
      <c r="AG44" s="124"/>
      <c r="AH44" s="99"/>
      <c r="AI44" s="99"/>
    </row>
    <row r="45" spans="1:35" ht="30" customHeight="1" x14ac:dyDescent="0.3">
      <c r="A45" s="100" t="s">
        <v>100</v>
      </c>
      <c r="B45" s="101" t="s">
        <v>124</v>
      </c>
      <c r="C45" s="102" t="s">
        <v>125</v>
      </c>
      <c r="D45" s="103"/>
      <c r="E45" s="104">
        <f t="shared" ref="E45:AB45" si="50">SUM(E46:E48)</f>
        <v>0</v>
      </c>
      <c r="F45" s="105">
        <f t="shared" si="50"/>
        <v>0</v>
      </c>
      <c r="G45" s="106">
        <f t="shared" si="50"/>
        <v>0</v>
      </c>
      <c r="H45" s="104">
        <f t="shared" si="50"/>
        <v>0</v>
      </c>
      <c r="I45" s="105">
        <f t="shared" si="50"/>
        <v>0</v>
      </c>
      <c r="J45" s="106">
        <f t="shared" si="50"/>
        <v>0</v>
      </c>
      <c r="K45" s="104">
        <f t="shared" si="50"/>
        <v>0</v>
      </c>
      <c r="L45" s="105">
        <f t="shared" si="50"/>
        <v>0</v>
      </c>
      <c r="M45" s="106">
        <f t="shared" si="50"/>
        <v>0</v>
      </c>
      <c r="N45" s="104">
        <f t="shared" si="50"/>
        <v>0</v>
      </c>
      <c r="O45" s="105">
        <f t="shared" si="50"/>
        <v>0</v>
      </c>
      <c r="P45" s="137">
        <f t="shared" si="50"/>
        <v>0</v>
      </c>
      <c r="Q45" s="104">
        <f t="shared" si="50"/>
        <v>0</v>
      </c>
      <c r="R45" s="105">
        <f t="shared" si="50"/>
        <v>0</v>
      </c>
      <c r="S45" s="106">
        <f t="shared" si="50"/>
        <v>0</v>
      </c>
      <c r="T45" s="104">
        <f t="shared" si="50"/>
        <v>0</v>
      </c>
      <c r="U45" s="105">
        <f t="shared" si="50"/>
        <v>0</v>
      </c>
      <c r="V45" s="137">
        <f t="shared" si="50"/>
        <v>0</v>
      </c>
      <c r="W45" s="104">
        <f t="shared" si="50"/>
        <v>0</v>
      </c>
      <c r="X45" s="105">
        <f t="shared" si="50"/>
        <v>0</v>
      </c>
      <c r="Y45" s="106">
        <f t="shared" si="50"/>
        <v>0</v>
      </c>
      <c r="Z45" s="104">
        <f t="shared" si="50"/>
        <v>0</v>
      </c>
      <c r="AA45" s="105">
        <f t="shared" si="50"/>
        <v>0</v>
      </c>
      <c r="AB45" s="137">
        <f t="shared" si="50"/>
        <v>0</v>
      </c>
      <c r="AC45" s="107">
        <f t="shared" si="38"/>
        <v>0</v>
      </c>
      <c r="AD45" s="108">
        <f t="shared" si="39"/>
        <v>0</v>
      </c>
      <c r="AE45" s="108">
        <f t="shared" si="40"/>
        <v>0</v>
      </c>
      <c r="AF45" s="170" t="e">
        <f t="shared" si="41"/>
        <v>#DIV/0!</v>
      </c>
      <c r="AG45" s="148"/>
      <c r="AH45" s="112"/>
      <c r="AI45" s="112"/>
    </row>
    <row r="46" spans="1:35" ht="39.75" customHeight="1" x14ac:dyDescent="0.3">
      <c r="A46" s="113" t="s">
        <v>103</v>
      </c>
      <c r="B46" s="114" t="s">
        <v>104</v>
      </c>
      <c r="C46" s="115" t="s">
        <v>126</v>
      </c>
      <c r="D46" s="116" t="s">
        <v>127</v>
      </c>
      <c r="E46" s="117"/>
      <c r="F46" s="118"/>
      <c r="G46" s="119">
        <f t="shared" ref="G46:G48" si="51">E46*F46</f>
        <v>0</v>
      </c>
      <c r="H46" s="117"/>
      <c r="I46" s="118"/>
      <c r="J46" s="119">
        <f t="shared" ref="J46:J48" si="52">H46*I46</f>
        <v>0</v>
      </c>
      <c r="K46" s="117"/>
      <c r="L46" s="118"/>
      <c r="M46" s="119">
        <f t="shared" ref="M46:M48" si="53">K46*L46</f>
        <v>0</v>
      </c>
      <c r="N46" s="117"/>
      <c r="O46" s="118"/>
      <c r="P46" s="138">
        <f t="shared" ref="P46:P48" si="54">N46*O46</f>
        <v>0</v>
      </c>
      <c r="Q46" s="117"/>
      <c r="R46" s="118"/>
      <c r="S46" s="119">
        <f t="shared" ref="S46:S48" si="55">Q46*R46</f>
        <v>0</v>
      </c>
      <c r="T46" s="117"/>
      <c r="U46" s="118"/>
      <c r="V46" s="138">
        <f t="shared" ref="V46:V48" si="56">T46*U46</f>
        <v>0</v>
      </c>
      <c r="W46" s="117"/>
      <c r="X46" s="118"/>
      <c r="Y46" s="119">
        <f t="shared" ref="Y46:Y48" si="57">W46*X46</f>
        <v>0</v>
      </c>
      <c r="Z46" s="117"/>
      <c r="AA46" s="118"/>
      <c r="AB46" s="138">
        <f t="shared" ref="AB46:AB48" si="58">Z46*AA46</f>
        <v>0</v>
      </c>
      <c r="AC46" s="120">
        <f t="shared" si="38"/>
        <v>0</v>
      </c>
      <c r="AD46" s="121">
        <f t="shared" si="39"/>
        <v>0</v>
      </c>
      <c r="AE46" s="169">
        <f t="shared" si="40"/>
        <v>0</v>
      </c>
      <c r="AF46" s="170" t="e">
        <f t="shared" si="41"/>
        <v>#DIV/0!</v>
      </c>
      <c r="AG46" s="124"/>
      <c r="AH46" s="99"/>
      <c r="AI46" s="99"/>
    </row>
    <row r="47" spans="1:35" ht="39.75" customHeight="1" x14ac:dyDescent="0.3">
      <c r="A47" s="113" t="s">
        <v>103</v>
      </c>
      <c r="B47" s="114" t="s">
        <v>107</v>
      </c>
      <c r="C47" s="115" t="s">
        <v>126</v>
      </c>
      <c r="D47" s="116" t="s">
        <v>127</v>
      </c>
      <c r="E47" s="117"/>
      <c r="F47" s="118"/>
      <c r="G47" s="119">
        <f t="shared" si="51"/>
        <v>0</v>
      </c>
      <c r="H47" s="117"/>
      <c r="I47" s="118"/>
      <c r="J47" s="119">
        <f t="shared" si="52"/>
        <v>0</v>
      </c>
      <c r="K47" s="117"/>
      <c r="L47" s="118"/>
      <c r="M47" s="119">
        <f t="shared" si="53"/>
        <v>0</v>
      </c>
      <c r="N47" s="117"/>
      <c r="O47" s="118"/>
      <c r="P47" s="138">
        <f t="shared" si="54"/>
        <v>0</v>
      </c>
      <c r="Q47" s="117"/>
      <c r="R47" s="118"/>
      <c r="S47" s="119">
        <f t="shared" si="55"/>
        <v>0</v>
      </c>
      <c r="T47" s="117"/>
      <c r="U47" s="118"/>
      <c r="V47" s="138">
        <f t="shared" si="56"/>
        <v>0</v>
      </c>
      <c r="W47" s="117"/>
      <c r="X47" s="118"/>
      <c r="Y47" s="119">
        <f t="shared" si="57"/>
        <v>0</v>
      </c>
      <c r="Z47" s="117"/>
      <c r="AA47" s="118"/>
      <c r="AB47" s="138">
        <f t="shared" si="58"/>
        <v>0</v>
      </c>
      <c r="AC47" s="120">
        <f t="shared" si="38"/>
        <v>0</v>
      </c>
      <c r="AD47" s="121">
        <f t="shared" si="39"/>
        <v>0</v>
      </c>
      <c r="AE47" s="169">
        <f t="shared" si="40"/>
        <v>0</v>
      </c>
      <c r="AF47" s="170" t="e">
        <f t="shared" si="41"/>
        <v>#DIV/0!</v>
      </c>
      <c r="AG47" s="124"/>
      <c r="AH47" s="99"/>
      <c r="AI47" s="99"/>
    </row>
    <row r="48" spans="1:35" ht="39.75" customHeight="1" x14ac:dyDescent="0.3">
      <c r="A48" s="139" t="s">
        <v>103</v>
      </c>
      <c r="B48" s="140" t="s">
        <v>108</v>
      </c>
      <c r="C48" s="141" t="s">
        <v>126</v>
      </c>
      <c r="D48" s="142" t="s">
        <v>127</v>
      </c>
      <c r="E48" s="143"/>
      <c r="F48" s="144"/>
      <c r="G48" s="145">
        <f t="shared" si="51"/>
        <v>0</v>
      </c>
      <c r="H48" s="143"/>
      <c r="I48" s="144"/>
      <c r="J48" s="145">
        <f t="shared" si="52"/>
        <v>0</v>
      </c>
      <c r="K48" s="143"/>
      <c r="L48" s="144"/>
      <c r="M48" s="145">
        <f t="shared" si="53"/>
        <v>0</v>
      </c>
      <c r="N48" s="143"/>
      <c r="O48" s="144"/>
      <c r="P48" s="146">
        <f t="shared" si="54"/>
        <v>0</v>
      </c>
      <c r="Q48" s="143"/>
      <c r="R48" s="144"/>
      <c r="S48" s="145">
        <f t="shared" si="55"/>
        <v>0</v>
      </c>
      <c r="T48" s="143"/>
      <c r="U48" s="144"/>
      <c r="V48" s="146">
        <f t="shared" si="56"/>
        <v>0</v>
      </c>
      <c r="W48" s="143"/>
      <c r="X48" s="144"/>
      <c r="Y48" s="145">
        <f t="shared" si="57"/>
        <v>0</v>
      </c>
      <c r="Z48" s="143"/>
      <c r="AA48" s="144"/>
      <c r="AB48" s="146">
        <f t="shared" si="58"/>
        <v>0</v>
      </c>
      <c r="AC48" s="132">
        <f t="shared" si="38"/>
        <v>0</v>
      </c>
      <c r="AD48" s="133">
        <f t="shared" si="39"/>
        <v>0</v>
      </c>
      <c r="AE48" s="171">
        <f t="shared" si="40"/>
        <v>0</v>
      </c>
      <c r="AF48" s="170" t="e">
        <f t="shared" si="41"/>
        <v>#DIV/0!</v>
      </c>
      <c r="AG48" s="124"/>
      <c r="AH48" s="99"/>
      <c r="AI48" s="99"/>
    </row>
    <row r="49" spans="1:35" ht="30" customHeight="1" x14ac:dyDescent="0.3">
      <c r="A49" s="100" t="s">
        <v>100</v>
      </c>
      <c r="B49" s="101" t="s">
        <v>128</v>
      </c>
      <c r="C49" s="102" t="s">
        <v>129</v>
      </c>
      <c r="D49" s="103"/>
      <c r="E49" s="104">
        <f t="shared" ref="E49:AB49" si="59">SUM(E50:E52)</f>
        <v>0</v>
      </c>
      <c r="F49" s="105">
        <f t="shared" si="59"/>
        <v>0</v>
      </c>
      <c r="G49" s="106">
        <f t="shared" si="59"/>
        <v>0</v>
      </c>
      <c r="H49" s="104">
        <f t="shared" si="59"/>
        <v>0</v>
      </c>
      <c r="I49" s="105">
        <f t="shared" si="59"/>
        <v>0</v>
      </c>
      <c r="J49" s="137">
        <f t="shared" si="59"/>
        <v>0</v>
      </c>
      <c r="K49" s="104">
        <f t="shared" si="59"/>
        <v>0</v>
      </c>
      <c r="L49" s="105">
        <f t="shared" si="59"/>
        <v>0</v>
      </c>
      <c r="M49" s="106">
        <f t="shared" si="59"/>
        <v>0</v>
      </c>
      <c r="N49" s="104">
        <f t="shared" si="59"/>
        <v>0</v>
      </c>
      <c r="O49" s="105">
        <f t="shared" si="59"/>
        <v>0</v>
      </c>
      <c r="P49" s="137">
        <f t="shared" si="59"/>
        <v>0</v>
      </c>
      <c r="Q49" s="104">
        <f t="shared" si="59"/>
        <v>0</v>
      </c>
      <c r="R49" s="105">
        <f t="shared" si="59"/>
        <v>0</v>
      </c>
      <c r="S49" s="106">
        <f t="shared" si="59"/>
        <v>0</v>
      </c>
      <c r="T49" s="104">
        <f t="shared" si="59"/>
        <v>0</v>
      </c>
      <c r="U49" s="105">
        <f t="shared" si="59"/>
        <v>0</v>
      </c>
      <c r="V49" s="137">
        <f t="shared" si="59"/>
        <v>0</v>
      </c>
      <c r="W49" s="104">
        <f t="shared" si="59"/>
        <v>0</v>
      </c>
      <c r="X49" s="105">
        <f t="shared" si="59"/>
        <v>0</v>
      </c>
      <c r="Y49" s="106">
        <f t="shared" si="59"/>
        <v>0</v>
      </c>
      <c r="Z49" s="104">
        <f t="shared" si="59"/>
        <v>0</v>
      </c>
      <c r="AA49" s="105">
        <f t="shared" si="59"/>
        <v>0</v>
      </c>
      <c r="AB49" s="137">
        <f t="shared" si="59"/>
        <v>0</v>
      </c>
      <c r="AC49" s="107">
        <f t="shared" si="38"/>
        <v>0</v>
      </c>
      <c r="AD49" s="108">
        <f t="shared" si="39"/>
        <v>0</v>
      </c>
      <c r="AE49" s="108">
        <f t="shared" si="40"/>
        <v>0</v>
      </c>
      <c r="AF49" s="170" t="e">
        <f>AE49/AC49</f>
        <v>#DIV/0!</v>
      </c>
      <c r="AG49" s="148"/>
      <c r="AH49" s="112"/>
      <c r="AI49" s="112"/>
    </row>
    <row r="50" spans="1:35" ht="34.5" customHeight="1" x14ac:dyDescent="0.3">
      <c r="A50" s="113" t="s">
        <v>103</v>
      </c>
      <c r="B50" s="114" t="s">
        <v>104</v>
      </c>
      <c r="C50" s="115" t="s">
        <v>130</v>
      </c>
      <c r="D50" s="116" t="s">
        <v>127</v>
      </c>
      <c r="E50" s="117"/>
      <c r="F50" s="118"/>
      <c r="G50" s="119">
        <f t="shared" ref="G50:G52" si="60">E50*F50</f>
        <v>0</v>
      </c>
      <c r="H50" s="117"/>
      <c r="I50" s="118"/>
      <c r="J50" s="138">
        <f t="shared" ref="J50:J52" si="61">H50*I50</f>
        <v>0</v>
      </c>
      <c r="K50" s="117"/>
      <c r="L50" s="118"/>
      <c r="M50" s="119">
        <f t="shared" ref="M50:M52" si="62">K50*L50</f>
        <v>0</v>
      </c>
      <c r="N50" s="117"/>
      <c r="O50" s="118"/>
      <c r="P50" s="138">
        <f t="shared" ref="P50:P52" si="63">N50*O50</f>
        <v>0</v>
      </c>
      <c r="Q50" s="117"/>
      <c r="R50" s="118"/>
      <c r="S50" s="119">
        <f t="shared" ref="S50:S52" si="64">Q50*R50</f>
        <v>0</v>
      </c>
      <c r="T50" s="117"/>
      <c r="U50" s="118"/>
      <c r="V50" s="138">
        <f t="shared" ref="V50:V52" si="65">T50*U50</f>
        <v>0</v>
      </c>
      <c r="W50" s="117"/>
      <c r="X50" s="118"/>
      <c r="Y50" s="119">
        <f t="shared" ref="Y50:Y52" si="66">W50*X50</f>
        <v>0</v>
      </c>
      <c r="Z50" s="117"/>
      <c r="AA50" s="118"/>
      <c r="AB50" s="138">
        <f t="shared" ref="AB50:AB52" si="67">Z50*AA50</f>
        <v>0</v>
      </c>
      <c r="AC50" s="120">
        <f t="shared" si="38"/>
        <v>0</v>
      </c>
      <c r="AD50" s="121">
        <f t="shared" si="39"/>
        <v>0</v>
      </c>
      <c r="AE50" s="169">
        <f t="shared" si="40"/>
        <v>0</v>
      </c>
      <c r="AF50" s="170" t="e">
        <f>AE50/AC50</f>
        <v>#DIV/0!</v>
      </c>
      <c r="AG50" s="124"/>
      <c r="AH50" s="99"/>
      <c r="AI50" s="99"/>
    </row>
    <row r="51" spans="1:35" ht="34.5" customHeight="1" x14ac:dyDescent="0.3">
      <c r="A51" s="113" t="s">
        <v>103</v>
      </c>
      <c r="B51" s="114" t="s">
        <v>107</v>
      </c>
      <c r="C51" s="115" t="s">
        <v>130</v>
      </c>
      <c r="D51" s="116" t="s">
        <v>127</v>
      </c>
      <c r="E51" s="117"/>
      <c r="F51" s="118"/>
      <c r="G51" s="119">
        <f t="shared" si="60"/>
        <v>0</v>
      </c>
      <c r="H51" s="117"/>
      <c r="I51" s="118"/>
      <c r="J51" s="138">
        <f t="shared" si="61"/>
        <v>0</v>
      </c>
      <c r="K51" s="117"/>
      <c r="L51" s="118"/>
      <c r="M51" s="119">
        <f t="shared" si="62"/>
        <v>0</v>
      </c>
      <c r="N51" s="117"/>
      <c r="O51" s="118"/>
      <c r="P51" s="138">
        <f t="shared" si="63"/>
        <v>0</v>
      </c>
      <c r="Q51" s="117"/>
      <c r="R51" s="118"/>
      <c r="S51" s="119">
        <f t="shared" si="64"/>
        <v>0</v>
      </c>
      <c r="T51" s="117"/>
      <c r="U51" s="118"/>
      <c r="V51" s="138">
        <f t="shared" si="65"/>
        <v>0</v>
      </c>
      <c r="W51" s="117"/>
      <c r="X51" s="118"/>
      <c r="Y51" s="119">
        <f t="shared" si="66"/>
        <v>0</v>
      </c>
      <c r="Z51" s="117"/>
      <c r="AA51" s="118"/>
      <c r="AB51" s="138">
        <f t="shared" si="67"/>
        <v>0</v>
      </c>
      <c r="AC51" s="120">
        <f t="shared" si="38"/>
        <v>0</v>
      </c>
      <c r="AD51" s="121">
        <f t="shared" si="39"/>
        <v>0</v>
      </c>
      <c r="AE51" s="169">
        <f t="shared" si="40"/>
        <v>0</v>
      </c>
      <c r="AF51" s="170" t="e">
        <f>AE51/AC51</f>
        <v>#DIV/0!</v>
      </c>
      <c r="AG51" s="124"/>
      <c r="AH51" s="99"/>
      <c r="AI51" s="99"/>
    </row>
    <row r="52" spans="1:35" ht="34.5" customHeight="1" x14ac:dyDescent="0.3">
      <c r="A52" s="139" t="s">
        <v>103</v>
      </c>
      <c r="B52" s="140" t="s">
        <v>108</v>
      </c>
      <c r="C52" s="141" t="s">
        <v>130</v>
      </c>
      <c r="D52" s="142" t="s">
        <v>127</v>
      </c>
      <c r="E52" s="143"/>
      <c r="F52" s="144"/>
      <c r="G52" s="145">
        <f t="shared" si="60"/>
        <v>0</v>
      </c>
      <c r="H52" s="143"/>
      <c r="I52" s="144"/>
      <c r="J52" s="146">
        <f t="shared" si="61"/>
        <v>0</v>
      </c>
      <c r="K52" s="143"/>
      <c r="L52" s="144"/>
      <c r="M52" s="145">
        <f t="shared" si="62"/>
        <v>0</v>
      </c>
      <c r="N52" s="143"/>
      <c r="O52" s="144"/>
      <c r="P52" s="146">
        <f t="shared" si="63"/>
        <v>0</v>
      </c>
      <c r="Q52" s="143"/>
      <c r="R52" s="144"/>
      <c r="S52" s="145">
        <f t="shared" si="64"/>
        <v>0</v>
      </c>
      <c r="T52" s="143"/>
      <c r="U52" s="144"/>
      <c r="V52" s="146">
        <f t="shared" si="65"/>
        <v>0</v>
      </c>
      <c r="W52" s="143"/>
      <c r="X52" s="144"/>
      <c r="Y52" s="145">
        <f t="shared" si="66"/>
        <v>0</v>
      </c>
      <c r="Z52" s="143"/>
      <c r="AA52" s="144"/>
      <c r="AB52" s="146">
        <f t="shared" si="67"/>
        <v>0</v>
      </c>
      <c r="AC52" s="132">
        <f t="shared" si="38"/>
        <v>0</v>
      </c>
      <c r="AD52" s="133">
        <f t="shared" si="39"/>
        <v>0</v>
      </c>
      <c r="AE52" s="171">
        <f t="shared" si="40"/>
        <v>0</v>
      </c>
      <c r="AF52" s="170" t="e">
        <f>AE52/AC52</f>
        <v>#DIV/0!</v>
      </c>
      <c r="AG52" s="124"/>
      <c r="AH52" s="99"/>
      <c r="AI52" s="99"/>
    </row>
    <row r="53" spans="1:35" ht="15" customHeight="1" x14ac:dyDescent="0.3">
      <c r="A53" s="172" t="s">
        <v>131</v>
      </c>
      <c r="B53" s="173"/>
      <c r="C53" s="174"/>
      <c r="D53" s="175"/>
      <c r="E53" s="176"/>
      <c r="F53" s="177"/>
      <c r="G53" s="178">
        <f>G49+G45+G41</f>
        <v>0</v>
      </c>
      <c r="H53" s="151"/>
      <c r="I53" s="153"/>
      <c r="J53" s="178">
        <f>J49+J45+J41</f>
        <v>0</v>
      </c>
      <c r="K53" s="179"/>
      <c r="L53" s="177"/>
      <c r="M53" s="180">
        <f>M49+M45+M41</f>
        <v>0</v>
      </c>
      <c r="N53" s="176"/>
      <c r="O53" s="177"/>
      <c r="P53" s="180">
        <f>P49+P45+P41</f>
        <v>0</v>
      </c>
      <c r="Q53" s="179"/>
      <c r="R53" s="177"/>
      <c r="S53" s="180">
        <f>S49+S45+S41</f>
        <v>0</v>
      </c>
      <c r="T53" s="176"/>
      <c r="U53" s="177"/>
      <c r="V53" s="180">
        <f>V49+V45+V41</f>
        <v>0</v>
      </c>
      <c r="W53" s="179"/>
      <c r="X53" s="177"/>
      <c r="Y53" s="180">
        <f>Y49+Y45+Y41</f>
        <v>0</v>
      </c>
      <c r="Z53" s="176"/>
      <c r="AA53" s="177"/>
      <c r="AB53" s="180">
        <f>AB49+AB45+AB41</f>
        <v>0</v>
      </c>
      <c r="AC53" s="176">
        <f t="shared" ref="AC53:AD53" si="68">AC41+AC45+AC49</f>
        <v>0</v>
      </c>
      <c r="AD53" s="181">
        <f t="shared" si="68"/>
        <v>0</v>
      </c>
      <c r="AE53" s="180">
        <f t="shared" si="40"/>
        <v>0</v>
      </c>
      <c r="AF53" s="182" t="e">
        <f>AE53/AC53</f>
        <v>#DIV/0!</v>
      </c>
      <c r="AG53" s="183"/>
      <c r="AH53" s="99"/>
      <c r="AI53" s="99"/>
    </row>
    <row r="54" spans="1:35" ht="15.75" customHeight="1" x14ac:dyDescent="0.3">
      <c r="A54" s="184" t="s">
        <v>98</v>
      </c>
      <c r="B54" s="185" t="s">
        <v>22</v>
      </c>
      <c r="C54" s="160" t="s">
        <v>132</v>
      </c>
      <c r="D54" s="186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57.75" customHeight="1" x14ac:dyDescent="0.3">
      <c r="A55" s="100" t="s">
        <v>100</v>
      </c>
      <c r="B55" s="101" t="s">
        <v>133</v>
      </c>
      <c r="C55" s="162" t="s">
        <v>134</v>
      </c>
      <c r="D55" s="168"/>
      <c r="E55" s="187">
        <f t="shared" ref="E55:AB55" si="69">SUM(E56:E64)</f>
        <v>76</v>
      </c>
      <c r="F55" s="188">
        <f t="shared" si="69"/>
        <v>3919</v>
      </c>
      <c r="G55" s="189">
        <f t="shared" si="69"/>
        <v>20488</v>
      </c>
      <c r="H55" s="104">
        <f t="shared" si="69"/>
        <v>8254</v>
      </c>
      <c r="I55" s="105">
        <f t="shared" si="69"/>
        <v>4202.7849999999999</v>
      </c>
      <c r="J55" s="137">
        <f t="shared" si="69"/>
        <v>20163.949999999997</v>
      </c>
      <c r="K55" s="187">
        <f t="shared" si="69"/>
        <v>0</v>
      </c>
      <c r="L55" s="188">
        <f t="shared" si="69"/>
        <v>0</v>
      </c>
      <c r="M55" s="189">
        <f t="shared" si="69"/>
        <v>0</v>
      </c>
      <c r="N55" s="104">
        <f t="shared" si="69"/>
        <v>0</v>
      </c>
      <c r="O55" s="105">
        <f t="shared" si="69"/>
        <v>0</v>
      </c>
      <c r="P55" s="137">
        <f t="shared" si="69"/>
        <v>0</v>
      </c>
      <c r="Q55" s="187">
        <f t="shared" si="69"/>
        <v>0</v>
      </c>
      <c r="R55" s="188">
        <f t="shared" si="69"/>
        <v>0</v>
      </c>
      <c r="S55" s="189">
        <f t="shared" si="69"/>
        <v>0</v>
      </c>
      <c r="T55" s="104">
        <f t="shared" si="69"/>
        <v>0</v>
      </c>
      <c r="U55" s="105">
        <f t="shared" si="69"/>
        <v>0</v>
      </c>
      <c r="V55" s="137">
        <f t="shared" si="69"/>
        <v>0</v>
      </c>
      <c r="W55" s="187">
        <f t="shared" si="69"/>
        <v>0</v>
      </c>
      <c r="X55" s="188">
        <f t="shared" si="69"/>
        <v>0</v>
      </c>
      <c r="Y55" s="189">
        <f t="shared" si="69"/>
        <v>0</v>
      </c>
      <c r="Z55" s="104">
        <f t="shared" si="69"/>
        <v>0</v>
      </c>
      <c r="AA55" s="105">
        <f t="shared" si="69"/>
        <v>0</v>
      </c>
      <c r="AB55" s="137">
        <f t="shared" si="69"/>
        <v>0</v>
      </c>
      <c r="AC55" s="107">
        <f t="shared" ref="AC55:AC68" si="70">G55+M55+S55+Y55</f>
        <v>20488</v>
      </c>
      <c r="AD55" s="108">
        <f t="shared" ref="AD55:AD68" si="71">J55+P55+V55+AB55</f>
        <v>20163.949999999997</v>
      </c>
      <c r="AE55" s="108">
        <f t="shared" ref="AE55:AE69" si="72">AC55-AD55</f>
        <v>324.05000000000291</v>
      </c>
      <c r="AF55" s="110">
        <f>AE55/AC55</f>
        <v>1.5816575556423414E-2</v>
      </c>
      <c r="AG55" s="111"/>
      <c r="AH55" s="112"/>
      <c r="AI55" s="112"/>
    </row>
    <row r="56" spans="1:35" ht="34.5" customHeight="1" x14ac:dyDescent="0.3">
      <c r="A56" s="113" t="s">
        <v>103</v>
      </c>
      <c r="B56" s="114" t="s">
        <v>104</v>
      </c>
      <c r="C56" s="115" t="s">
        <v>299</v>
      </c>
      <c r="D56" s="116" t="s">
        <v>123</v>
      </c>
      <c r="E56" s="117">
        <v>8</v>
      </c>
      <c r="F56" s="118">
        <v>520</v>
      </c>
      <c r="G56" s="119">
        <f t="shared" ref="G56" si="73">E56*F56</f>
        <v>4160</v>
      </c>
      <c r="H56" s="117">
        <v>9</v>
      </c>
      <c r="I56" s="118">
        <v>230</v>
      </c>
      <c r="J56" s="138">
        <f t="shared" ref="J56:J64" si="74">H56*I56</f>
        <v>2070</v>
      </c>
      <c r="K56" s="117"/>
      <c r="L56" s="118"/>
      <c r="M56" s="119">
        <f t="shared" ref="M56" si="75">K56*L56</f>
        <v>0</v>
      </c>
      <c r="N56" s="117"/>
      <c r="O56" s="118"/>
      <c r="P56" s="138">
        <f t="shared" ref="P56" si="76">N56*O56</f>
        <v>0</v>
      </c>
      <c r="Q56" s="117"/>
      <c r="R56" s="118"/>
      <c r="S56" s="119">
        <f t="shared" ref="S56" si="77">Q56*R56</f>
        <v>0</v>
      </c>
      <c r="T56" s="117"/>
      <c r="U56" s="118"/>
      <c r="V56" s="138">
        <f t="shared" ref="V56" si="78">T56*U56</f>
        <v>0</v>
      </c>
      <c r="W56" s="117"/>
      <c r="X56" s="118"/>
      <c r="Y56" s="119">
        <f t="shared" ref="Y56" si="79">W56*X56</f>
        <v>0</v>
      </c>
      <c r="Z56" s="117"/>
      <c r="AA56" s="118"/>
      <c r="AB56" s="138">
        <f t="shared" ref="AB56" si="80">Z56*AA56</f>
        <v>0</v>
      </c>
      <c r="AC56" s="120">
        <f t="shared" si="70"/>
        <v>4160</v>
      </c>
      <c r="AD56" s="121">
        <f t="shared" si="71"/>
        <v>2070</v>
      </c>
      <c r="AE56" s="169">
        <f t="shared" si="72"/>
        <v>2090</v>
      </c>
      <c r="AF56" s="123">
        <f>AE56/AC56</f>
        <v>0.50240384615384615</v>
      </c>
      <c r="AG56" s="405" t="s">
        <v>291</v>
      </c>
      <c r="AH56" s="99"/>
      <c r="AI56" s="99"/>
    </row>
    <row r="57" spans="1:35" s="412" customFormat="1" ht="34.5" customHeight="1" x14ac:dyDescent="0.3">
      <c r="A57" s="113" t="s">
        <v>103</v>
      </c>
      <c r="B57" s="114" t="s">
        <v>107</v>
      </c>
      <c r="C57" s="393" t="s">
        <v>260</v>
      </c>
      <c r="D57" s="394" t="s">
        <v>123</v>
      </c>
      <c r="E57" s="117">
        <v>2</v>
      </c>
      <c r="F57" s="118">
        <v>2700</v>
      </c>
      <c r="G57" s="392">
        <f t="shared" ref="G57" si="81">E57*F57</f>
        <v>5400</v>
      </c>
      <c r="H57" s="117">
        <v>2</v>
      </c>
      <c r="I57" s="118">
        <v>2710</v>
      </c>
      <c r="J57" s="138">
        <f t="shared" ref="J57" si="82">H57*I57</f>
        <v>5420</v>
      </c>
      <c r="K57" s="117"/>
      <c r="L57" s="118"/>
      <c r="M57" s="392"/>
      <c r="N57" s="117"/>
      <c r="O57" s="118"/>
      <c r="P57" s="138"/>
      <c r="Q57" s="117"/>
      <c r="R57" s="118"/>
      <c r="S57" s="392"/>
      <c r="T57" s="117"/>
      <c r="U57" s="118"/>
      <c r="V57" s="138"/>
      <c r="W57" s="117"/>
      <c r="X57" s="118"/>
      <c r="Y57" s="392"/>
      <c r="Z57" s="117"/>
      <c r="AA57" s="118"/>
      <c r="AB57" s="138"/>
      <c r="AC57" s="120">
        <f t="shared" si="70"/>
        <v>5400</v>
      </c>
      <c r="AD57" s="121">
        <f t="shared" si="71"/>
        <v>5420</v>
      </c>
      <c r="AE57" s="169">
        <f t="shared" si="72"/>
        <v>-20</v>
      </c>
      <c r="AF57" s="123">
        <f t="shared" ref="AF57:AF69" si="83">AE57/AC57</f>
        <v>-3.7037037037037038E-3</v>
      </c>
      <c r="AG57" s="405"/>
      <c r="AH57" s="99"/>
      <c r="AI57" s="99"/>
    </row>
    <row r="58" spans="1:35" s="412" customFormat="1" ht="40.5" customHeight="1" x14ac:dyDescent="0.3">
      <c r="A58" s="113" t="s">
        <v>103</v>
      </c>
      <c r="B58" s="114" t="s">
        <v>108</v>
      </c>
      <c r="C58" s="115" t="s">
        <v>293</v>
      </c>
      <c r="D58" s="116" t="s">
        <v>201</v>
      </c>
      <c r="E58" s="117">
        <v>30</v>
      </c>
      <c r="F58" s="118">
        <v>250</v>
      </c>
      <c r="G58" s="392">
        <v>7500</v>
      </c>
      <c r="H58" s="117">
        <v>30</v>
      </c>
      <c r="I58" s="118">
        <v>251.08500000000001</v>
      </c>
      <c r="J58" s="138">
        <f t="shared" si="74"/>
        <v>7532.55</v>
      </c>
      <c r="K58" s="117"/>
      <c r="L58" s="118"/>
      <c r="M58" s="392"/>
      <c r="N58" s="117"/>
      <c r="O58" s="118"/>
      <c r="P58" s="138"/>
      <c r="Q58" s="117"/>
      <c r="R58" s="118"/>
      <c r="S58" s="392"/>
      <c r="T58" s="117"/>
      <c r="U58" s="118"/>
      <c r="V58" s="138"/>
      <c r="W58" s="117"/>
      <c r="X58" s="118"/>
      <c r="Y58" s="392"/>
      <c r="Z58" s="117"/>
      <c r="AA58" s="118"/>
      <c r="AB58" s="138"/>
      <c r="AC58" s="120">
        <f t="shared" si="70"/>
        <v>7500</v>
      </c>
      <c r="AD58" s="121">
        <f t="shared" si="71"/>
        <v>7532.55</v>
      </c>
      <c r="AE58" s="169">
        <f t="shared" si="72"/>
        <v>-32.550000000000182</v>
      </c>
      <c r="AF58" s="123">
        <f t="shared" si="83"/>
        <v>-4.3400000000000244E-3</v>
      </c>
      <c r="AG58" s="124"/>
      <c r="AH58" s="99"/>
      <c r="AI58" s="99"/>
    </row>
    <row r="59" spans="1:35" s="412" customFormat="1" ht="34.5" customHeight="1" x14ac:dyDescent="0.3">
      <c r="A59" s="113" t="s">
        <v>103</v>
      </c>
      <c r="B59" s="114" t="s">
        <v>182</v>
      </c>
      <c r="C59" s="393" t="s">
        <v>261</v>
      </c>
      <c r="D59" s="394" t="s">
        <v>123</v>
      </c>
      <c r="E59" s="117">
        <v>4</v>
      </c>
      <c r="F59" s="118">
        <v>300</v>
      </c>
      <c r="G59" s="392">
        <f>E59*F59</f>
        <v>1200</v>
      </c>
      <c r="H59" s="117">
        <v>4</v>
      </c>
      <c r="I59" s="118">
        <v>271</v>
      </c>
      <c r="J59" s="138">
        <f t="shared" ref="J59:J61" si="84">H59*I59</f>
        <v>1084</v>
      </c>
      <c r="K59" s="117"/>
      <c r="L59" s="118"/>
      <c r="M59" s="392"/>
      <c r="N59" s="117"/>
      <c r="O59" s="118"/>
      <c r="P59" s="138"/>
      <c r="Q59" s="117"/>
      <c r="R59" s="118"/>
      <c r="S59" s="392"/>
      <c r="T59" s="117"/>
      <c r="U59" s="118"/>
      <c r="V59" s="138"/>
      <c r="W59" s="117"/>
      <c r="X59" s="118"/>
      <c r="Y59" s="392"/>
      <c r="Z59" s="117"/>
      <c r="AA59" s="118"/>
      <c r="AB59" s="138"/>
      <c r="AC59" s="120">
        <f t="shared" si="70"/>
        <v>1200</v>
      </c>
      <c r="AD59" s="121">
        <f t="shared" si="71"/>
        <v>1084</v>
      </c>
      <c r="AE59" s="169">
        <f t="shared" si="72"/>
        <v>116</v>
      </c>
      <c r="AF59" s="123">
        <f t="shared" si="83"/>
        <v>9.6666666666666665E-2</v>
      </c>
      <c r="AG59" s="124"/>
      <c r="AH59" s="99"/>
      <c r="AI59" s="99"/>
    </row>
    <row r="60" spans="1:35" s="412" customFormat="1" ht="34.5" customHeight="1" x14ac:dyDescent="0.3">
      <c r="A60" s="113" t="s">
        <v>103</v>
      </c>
      <c r="B60" s="114" t="s">
        <v>183</v>
      </c>
      <c r="C60" s="391" t="s">
        <v>262</v>
      </c>
      <c r="D60" s="394" t="s">
        <v>123</v>
      </c>
      <c r="E60" s="117">
        <v>20</v>
      </c>
      <c r="F60" s="118">
        <v>55</v>
      </c>
      <c r="G60" s="392">
        <f>E60*F60</f>
        <v>1100</v>
      </c>
      <c r="H60" s="117">
        <v>2</v>
      </c>
      <c r="I60" s="118">
        <v>540</v>
      </c>
      <c r="J60" s="138">
        <f t="shared" si="84"/>
        <v>1080</v>
      </c>
      <c r="K60" s="117"/>
      <c r="L60" s="118"/>
      <c r="M60" s="392"/>
      <c r="N60" s="117"/>
      <c r="O60" s="118"/>
      <c r="P60" s="138"/>
      <c r="Q60" s="117"/>
      <c r="R60" s="118"/>
      <c r="S60" s="392"/>
      <c r="T60" s="117"/>
      <c r="U60" s="118"/>
      <c r="V60" s="138"/>
      <c r="W60" s="117"/>
      <c r="X60" s="118"/>
      <c r="Y60" s="392"/>
      <c r="Z60" s="117"/>
      <c r="AA60" s="118"/>
      <c r="AB60" s="138"/>
      <c r="AC60" s="120">
        <f t="shared" si="70"/>
        <v>1100</v>
      </c>
      <c r="AD60" s="121">
        <f t="shared" si="71"/>
        <v>1080</v>
      </c>
      <c r="AE60" s="169">
        <f t="shared" si="72"/>
        <v>20</v>
      </c>
      <c r="AF60" s="123">
        <f t="shared" si="83"/>
        <v>1.8181818181818181E-2</v>
      </c>
      <c r="AG60" s="124"/>
      <c r="AH60" s="99"/>
      <c r="AI60" s="99"/>
    </row>
    <row r="61" spans="1:35" s="412" customFormat="1" ht="34.5" customHeight="1" x14ac:dyDescent="0.3">
      <c r="A61" s="113" t="s">
        <v>103</v>
      </c>
      <c r="B61" s="114" t="s">
        <v>188</v>
      </c>
      <c r="C61" s="393" t="s">
        <v>263</v>
      </c>
      <c r="D61" s="394" t="s">
        <v>123</v>
      </c>
      <c r="E61" s="117">
        <v>12</v>
      </c>
      <c r="F61" s="118">
        <v>94</v>
      </c>
      <c r="G61" s="392">
        <f>E61*F61</f>
        <v>1128</v>
      </c>
      <c r="H61" s="117">
        <v>7</v>
      </c>
      <c r="I61" s="118">
        <v>190</v>
      </c>
      <c r="J61" s="138">
        <f t="shared" si="84"/>
        <v>1330</v>
      </c>
      <c r="K61" s="117"/>
      <c r="L61" s="118"/>
      <c r="M61" s="392"/>
      <c r="N61" s="117"/>
      <c r="O61" s="118"/>
      <c r="P61" s="138"/>
      <c r="Q61" s="117"/>
      <c r="R61" s="118"/>
      <c r="S61" s="392"/>
      <c r="T61" s="117"/>
      <c r="U61" s="118"/>
      <c r="V61" s="138"/>
      <c r="W61" s="117"/>
      <c r="X61" s="118"/>
      <c r="Y61" s="392"/>
      <c r="Z61" s="117"/>
      <c r="AA61" s="118"/>
      <c r="AB61" s="138"/>
      <c r="AC61" s="120">
        <f t="shared" si="70"/>
        <v>1128</v>
      </c>
      <c r="AD61" s="121">
        <f t="shared" si="71"/>
        <v>1330</v>
      </c>
      <c r="AE61" s="169">
        <f t="shared" si="72"/>
        <v>-202</v>
      </c>
      <c r="AF61" s="123">
        <f t="shared" si="83"/>
        <v>-0.17907801418439717</v>
      </c>
      <c r="AG61" s="124"/>
      <c r="AH61" s="99"/>
      <c r="AI61" s="99"/>
    </row>
    <row r="62" spans="1:35" s="412" customFormat="1" ht="34.5" customHeight="1" x14ac:dyDescent="0.3">
      <c r="A62" s="113" t="s">
        <v>103</v>
      </c>
      <c r="B62" s="114" t="s">
        <v>190</v>
      </c>
      <c r="C62" s="391" t="s">
        <v>290</v>
      </c>
      <c r="D62" s="116" t="s">
        <v>201</v>
      </c>
      <c r="E62" s="117"/>
      <c r="F62" s="118"/>
      <c r="G62" s="392"/>
      <c r="H62" s="117">
        <v>8000</v>
      </c>
      <c r="I62" s="118">
        <v>0.08</v>
      </c>
      <c r="J62" s="138">
        <f t="shared" ref="J62" si="85">H62*I62</f>
        <v>640</v>
      </c>
      <c r="K62" s="117"/>
      <c r="L62" s="118"/>
      <c r="M62" s="392"/>
      <c r="N62" s="117"/>
      <c r="O62" s="118"/>
      <c r="P62" s="138"/>
      <c r="Q62" s="117"/>
      <c r="R62" s="118"/>
      <c r="S62" s="392"/>
      <c r="T62" s="117"/>
      <c r="U62" s="118"/>
      <c r="V62" s="138"/>
      <c r="W62" s="117"/>
      <c r="X62" s="118"/>
      <c r="Y62" s="392"/>
      <c r="Z62" s="117"/>
      <c r="AA62" s="118"/>
      <c r="AB62" s="138"/>
      <c r="AC62" s="120">
        <f t="shared" si="70"/>
        <v>0</v>
      </c>
      <c r="AD62" s="121">
        <f t="shared" si="71"/>
        <v>640</v>
      </c>
      <c r="AE62" s="169">
        <f t="shared" si="72"/>
        <v>-640</v>
      </c>
      <c r="AF62" s="123" t="e">
        <f>AE62/AC62</f>
        <v>#DIV/0!</v>
      </c>
      <c r="AG62" s="124"/>
      <c r="AH62" s="99"/>
      <c r="AI62" s="99"/>
    </row>
    <row r="63" spans="1:35" s="363" customFormat="1" ht="34.5" customHeight="1" x14ac:dyDescent="0.3">
      <c r="A63" s="113" t="s">
        <v>103</v>
      </c>
      <c r="B63" s="114" t="s">
        <v>280</v>
      </c>
      <c r="C63" s="115" t="s">
        <v>257</v>
      </c>
      <c r="D63" s="116" t="s">
        <v>123</v>
      </c>
      <c r="E63" s="117"/>
      <c r="F63" s="118"/>
      <c r="G63" s="392"/>
      <c r="H63" s="117">
        <v>150</v>
      </c>
      <c r="I63" s="118">
        <v>4.7640000000000002</v>
      </c>
      <c r="J63" s="138">
        <f t="shared" si="74"/>
        <v>714.6</v>
      </c>
      <c r="K63" s="117"/>
      <c r="L63" s="118"/>
      <c r="M63" s="392"/>
      <c r="N63" s="117"/>
      <c r="O63" s="118"/>
      <c r="P63" s="138"/>
      <c r="Q63" s="117"/>
      <c r="R63" s="118"/>
      <c r="S63" s="392"/>
      <c r="T63" s="117"/>
      <c r="U63" s="118"/>
      <c r="V63" s="138"/>
      <c r="W63" s="117"/>
      <c r="X63" s="118"/>
      <c r="Y63" s="392"/>
      <c r="Z63" s="117"/>
      <c r="AA63" s="118"/>
      <c r="AB63" s="138"/>
      <c r="AC63" s="120">
        <f t="shared" si="70"/>
        <v>0</v>
      </c>
      <c r="AD63" s="121">
        <f t="shared" si="71"/>
        <v>714.6</v>
      </c>
      <c r="AE63" s="169">
        <f t="shared" si="72"/>
        <v>-714.6</v>
      </c>
      <c r="AF63" s="123" t="e">
        <f t="shared" ref="AF63:AF64" si="86">AE63/AC63</f>
        <v>#DIV/0!</v>
      </c>
      <c r="AG63" s="124"/>
      <c r="AH63" s="99"/>
      <c r="AI63" s="99"/>
    </row>
    <row r="64" spans="1:35" s="363" customFormat="1" ht="34.5" customHeight="1" thickBot="1" x14ac:dyDescent="0.35">
      <c r="A64" s="113" t="s">
        <v>103</v>
      </c>
      <c r="B64" s="114" t="s">
        <v>282</v>
      </c>
      <c r="C64" s="115" t="s">
        <v>258</v>
      </c>
      <c r="D64" s="116" t="s">
        <v>123</v>
      </c>
      <c r="E64" s="117"/>
      <c r="F64" s="118"/>
      <c r="G64" s="392"/>
      <c r="H64" s="117">
        <v>50</v>
      </c>
      <c r="I64" s="118">
        <v>5.8559999999999999</v>
      </c>
      <c r="J64" s="138">
        <f t="shared" si="74"/>
        <v>292.8</v>
      </c>
      <c r="K64" s="117"/>
      <c r="L64" s="118"/>
      <c r="M64" s="392"/>
      <c r="N64" s="117"/>
      <c r="O64" s="118"/>
      <c r="P64" s="138"/>
      <c r="Q64" s="117"/>
      <c r="R64" s="118"/>
      <c r="S64" s="392"/>
      <c r="T64" s="117"/>
      <c r="U64" s="118"/>
      <c r="V64" s="138"/>
      <c r="W64" s="117"/>
      <c r="X64" s="118"/>
      <c r="Y64" s="392"/>
      <c r="Z64" s="117"/>
      <c r="AA64" s="118"/>
      <c r="AB64" s="138"/>
      <c r="AC64" s="120">
        <f t="shared" si="70"/>
        <v>0</v>
      </c>
      <c r="AD64" s="121">
        <f t="shared" si="71"/>
        <v>292.8</v>
      </c>
      <c r="AE64" s="169">
        <f t="shared" si="72"/>
        <v>-292.8</v>
      </c>
      <c r="AF64" s="123" t="e">
        <f t="shared" si="86"/>
        <v>#DIV/0!</v>
      </c>
      <c r="AG64" s="124"/>
      <c r="AH64" s="99"/>
      <c r="AI64" s="99"/>
    </row>
    <row r="65" spans="1:35" ht="56.25" customHeight="1" x14ac:dyDescent="0.3">
      <c r="A65" s="100" t="s">
        <v>100</v>
      </c>
      <c r="B65" s="101" t="s">
        <v>137</v>
      </c>
      <c r="C65" s="102" t="s">
        <v>138</v>
      </c>
      <c r="D65" s="103"/>
      <c r="E65" s="104">
        <f t="shared" ref="E65:AB65" si="87">SUM(E66:E68)</f>
        <v>0</v>
      </c>
      <c r="F65" s="105">
        <f t="shared" si="87"/>
        <v>0</v>
      </c>
      <c r="G65" s="106">
        <f t="shared" si="87"/>
        <v>0</v>
      </c>
      <c r="H65" s="104">
        <f t="shared" si="87"/>
        <v>0</v>
      </c>
      <c r="I65" s="105">
        <f t="shared" si="87"/>
        <v>0</v>
      </c>
      <c r="J65" s="137">
        <f t="shared" si="87"/>
        <v>0</v>
      </c>
      <c r="K65" s="190">
        <f t="shared" si="87"/>
        <v>0</v>
      </c>
      <c r="L65" s="105">
        <f t="shared" si="87"/>
        <v>0</v>
      </c>
      <c r="M65" s="137">
        <f t="shared" si="87"/>
        <v>0</v>
      </c>
      <c r="N65" s="104">
        <f t="shared" si="87"/>
        <v>0</v>
      </c>
      <c r="O65" s="105">
        <f t="shared" si="87"/>
        <v>0</v>
      </c>
      <c r="P65" s="137">
        <f t="shared" si="87"/>
        <v>0</v>
      </c>
      <c r="Q65" s="190">
        <f t="shared" si="87"/>
        <v>0</v>
      </c>
      <c r="R65" s="105">
        <f t="shared" si="87"/>
        <v>0</v>
      </c>
      <c r="S65" s="137">
        <f t="shared" si="87"/>
        <v>0</v>
      </c>
      <c r="T65" s="104">
        <f t="shared" si="87"/>
        <v>0</v>
      </c>
      <c r="U65" s="105">
        <f t="shared" si="87"/>
        <v>0</v>
      </c>
      <c r="V65" s="137">
        <f t="shared" si="87"/>
        <v>0</v>
      </c>
      <c r="W65" s="190">
        <f t="shared" si="87"/>
        <v>0</v>
      </c>
      <c r="X65" s="105">
        <f t="shared" si="87"/>
        <v>0</v>
      </c>
      <c r="Y65" s="137">
        <f t="shared" si="87"/>
        <v>0</v>
      </c>
      <c r="Z65" s="104">
        <f t="shared" si="87"/>
        <v>0</v>
      </c>
      <c r="AA65" s="105">
        <f t="shared" si="87"/>
        <v>0</v>
      </c>
      <c r="AB65" s="137">
        <f t="shared" si="87"/>
        <v>0</v>
      </c>
      <c r="AC65" s="107">
        <f t="shared" si="70"/>
        <v>0</v>
      </c>
      <c r="AD65" s="108">
        <f t="shared" si="71"/>
        <v>0</v>
      </c>
      <c r="AE65" s="108">
        <f t="shared" si="72"/>
        <v>0</v>
      </c>
      <c r="AF65" s="147" t="e">
        <f>AE65/AC65</f>
        <v>#DIV/0!</v>
      </c>
      <c r="AG65" s="148"/>
      <c r="AH65" s="112"/>
      <c r="AI65" s="112"/>
    </row>
    <row r="66" spans="1:35" ht="45" customHeight="1" x14ac:dyDescent="0.3">
      <c r="A66" s="113" t="s">
        <v>103</v>
      </c>
      <c r="B66" s="114" t="s">
        <v>104</v>
      </c>
      <c r="C66" s="115" t="s">
        <v>139</v>
      </c>
      <c r="D66" s="191"/>
      <c r="E66" s="117"/>
      <c r="F66" s="118"/>
      <c r="G66" s="119">
        <f t="shared" ref="G66:G68" si="88">E66*F66</f>
        <v>0</v>
      </c>
      <c r="H66" s="117"/>
      <c r="I66" s="118"/>
      <c r="J66" s="138">
        <f t="shared" ref="J66:J68" si="89">H66*I66</f>
        <v>0</v>
      </c>
      <c r="K66" s="192"/>
      <c r="L66" s="118"/>
      <c r="M66" s="138">
        <f t="shared" ref="M66:M68" si="90">K66*L66</f>
        <v>0</v>
      </c>
      <c r="N66" s="117"/>
      <c r="O66" s="118"/>
      <c r="P66" s="138">
        <f t="shared" ref="P66:P68" si="91">N66*O66</f>
        <v>0</v>
      </c>
      <c r="Q66" s="192"/>
      <c r="R66" s="118"/>
      <c r="S66" s="138">
        <f t="shared" ref="S66:S68" si="92">Q66*R66</f>
        <v>0</v>
      </c>
      <c r="T66" s="117"/>
      <c r="U66" s="118"/>
      <c r="V66" s="138">
        <f t="shared" ref="V66:V68" si="93">T66*U66</f>
        <v>0</v>
      </c>
      <c r="W66" s="192"/>
      <c r="X66" s="118"/>
      <c r="Y66" s="138">
        <f t="shared" ref="Y66:Y68" si="94">W66*X66</f>
        <v>0</v>
      </c>
      <c r="Z66" s="117"/>
      <c r="AA66" s="118"/>
      <c r="AB66" s="138">
        <f t="shared" ref="AB66:AB68" si="95">Z66*AA66</f>
        <v>0</v>
      </c>
      <c r="AC66" s="120">
        <f t="shared" si="70"/>
        <v>0</v>
      </c>
      <c r="AD66" s="121">
        <f t="shared" si="71"/>
        <v>0</v>
      </c>
      <c r="AE66" s="169">
        <f t="shared" si="72"/>
        <v>0</v>
      </c>
      <c r="AF66" s="149" t="e">
        <f t="shared" ref="AF66:AF67" si="96">AE66/AC66</f>
        <v>#DIV/0!</v>
      </c>
      <c r="AG66" s="124"/>
      <c r="AH66" s="99"/>
      <c r="AI66" s="99"/>
    </row>
    <row r="67" spans="1:35" ht="24.75" customHeight="1" x14ac:dyDescent="0.3">
      <c r="A67" s="113" t="s">
        <v>103</v>
      </c>
      <c r="B67" s="114" t="s">
        <v>107</v>
      </c>
      <c r="C67" s="115" t="s">
        <v>140</v>
      </c>
      <c r="D67" s="191"/>
      <c r="E67" s="117"/>
      <c r="F67" s="118"/>
      <c r="G67" s="119">
        <f t="shared" si="88"/>
        <v>0</v>
      </c>
      <c r="H67" s="117"/>
      <c r="I67" s="118"/>
      <c r="J67" s="138">
        <f t="shared" si="89"/>
        <v>0</v>
      </c>
      <c r="K67" s="192"/>
      <c r="L67" s="118"/>
      <c r="M67" s="138">
        <f t="shared" si="90"/>
        <v>0</v>
      </c>
      <c r="N67" s="117"/>
      <c r="O67" s="118"/>
      <c r="P67" s="138">
        <f t="shared" si="91"/>
        <v>0</v>
      </c>
      <c r="Q67" s="192"/>
      <c r="R67" s="118"/>
      <c r="S67" s="138">
        <f t="shared" si="92"/>
        <v>0</v>
      </c>
      <c r="T67" s="117"/>
      <c r="U67" s="118"/>
      <c r="V67" s="138">
        <f t="shared" si="93"/>
        <v>0</v>
      </c>
      <c r="W67" s="192"/>
      <c r="X67" s="118"/>
      <c r="Y67" s="138">
        <f t="shared" si="94"/>
        <v>0</v>
      </c>
      <c r="Z67" s="117"/>
      <c r="AA67" s="118"/>
      <c r="AB67" s="138">
        <f t="shared" si="95"/>
        <v>0</v>
      </c>
      <c r="AC67" s="120">
        <f t="shared" si="70"/>
        <v>0</v>
      </c>
      <c r="AD67" s="121">
        <f t="shared" si="71"/>
        <v>0</v>
      </c>
      <c r="AE67" s="169">
        <f t="shared" si="72"/>
        <v>0</v>
      </c>
      <c r="AF67" s="149" t="e">
        <f t="shared" si="96"/>
        <v>#DIV/0!</v>
      </c>
      <c r="AG67" s="124"/>
      <c r="AH67" s="99"/>
      <c r="AI67" s="99"/>
    </row>
    <row r="68" spans="1:35" ht="21" customHeight="1" x14ac:dyDescent="0.3">
      <c r="A68" s="139" t="s">
        <v>103</v>
      </c>
      <c r="B68" s="140" t="s">
        <v>108</v>
      </c>
      <c r="C68" s="141" t="s">
        <v>141</v>
      </c>
      <c r="D68" s="193"/>
      <c r="E68" s="143"/>
      <c r="F68" s="144"/>
      <c r="G68" s="145">
        <f t="shared" si="88"/>
        <v>0</v>
      </c>
      <c r="H68" s="143"/>
      <c r="I68" s="144"/>
      <c r="J68" s="146">
        <f t="shared" si="89"/>
        <v>0</v>
      </c>
      <c r="K68" s="194"/>
      <c r="L68" s="144"/>
      <c r="M68" s="146">
        <f t="shared" si="90"/>
        <v>0</v>
      </c>
      <c r="N68" s="143"/>
      <c r="O68" s="144"/>
      <c r="P68" s="146">
        <f t="shared" si="91"/>
        <v>0</v>
      </c>
      <c r="Q68" s="194"/>
      <c r="R68" s="144"/>
      <c r="S68" s="146">
        <f t="shared" si="92"/>
        <v>0</v>
      </c>
      <c r="T68" s="143"/>
      <c r="U68" s="144"/>
      <c r="V68" s="146">
        <f t="shared" si="93"/>
        <v>0</v>
      </c>
      <c r="W68" s="194"/>
      <c r="X68" s="144"/>
      <c r="Y68" s="146">
        <f t="shared" si="94"/>
        <v>0</v>
      </c>
      <c r="Z68" s="143"/>
      <c r="AA68" s="144"/>
      <c r="AB68" s="146">
        <f t="shared" si="95"/>
        <v>0</v>
      </c>
      <c r="AC68" s="132">
        <f t="shared" si="70"/>
        <v>0</v>
      </c>
      <c r="AD68" s="133">
        <f t="shared" si="71"/>
        <v>0</v>
      </c>
      <c r="AE68" s="171">
        <f t="shared" si="72"/>
        <v>0</v>
      </c>
      <c r="AF68" s="149" t="e">
        <f>AE68/AC68</f>
        <v>#DIV/0!</v>
      </c>
      <c r="AG68" s="150"/>
      <c r="AH68" s="99"/>
      <c r="AI68" s="99"/>
    </row>
    <row r="69" spans="1:35" ht="15" customHeight="1" x14ac:dyDescent="0.3">
      <c r="A69" s="172" t="s">
        <v>142</v>
      </c>
      <c r="B69" s="173"/>
      <c r="C69" s="174"/>
      <c r="D69" s="175"/>
      <c r="E69" s="176">
        <f t="shared" ref="E69:AB69" si="97">E65+E55</f>
        <v>76</v>
      </c>
      <c r="F69" s="177">
        <f t="shared" si="97"/>
        <v>3919</v>
      </c>
      <c r="G69" s="178">
        <f t="shared" si="97"/>
        <v>20488</v>
      </c>
      <c r="H69" s="151">
        <f t="shared" si="97"/>
        <v>8254</v>
      </c>
      <c r="I69" s="153">
        <f t="shared" si="97"/>
        <v>4202.7849999999999</v>
      </c>
      <c r="J69" s="195">
        <f t="shared" si="97"/>
        <v>20163.949999999997</v>
      </c>
      <c r="K69" s="179">
        <f t="shared" si="97"/>
        <v>0</v>
      </c>
      <c r="L69" s="177">
        <f t="shared" si="97"/>
        <v>0</v>
      </c>
      <c r="M69" s="180">
        <f t="shared" si="97"/>
        <v>0</v>
      </c>
      <c r="N69" s="176">
        <f t="shared" si="97"/>
        <v>0</v>
      </c>
      <c r="O69" s="177">
        <f t="shared" si="97"/>
        <v>0</v>
      </c>
      <c r="P69" s="180">
        <f t="shared" si="97"/>
        <v>0</v>
      </c>
      <c r="Q69" s="179">
        <f t="shared" si="97"/>
        <v>0</v>
      </c>
      <c r="R69" s="177">
        <f t="shared" si="97"/>
        <v>0</v>
      </c>
      <c r="S69" s="180">
        <f t="shared" si="97"/>
        <v>0</v>
      </c>
      <c r="T69" s="176">
        <f t="shared" si="97"/>
        <v>0</v>
      </c>
      <c r="U69" s="177">
        <f t="shared" si="97"/>
        <v>0</v>
      </c>
      <c r="V69" s="180">
        <f t="shared" si="97"/>
        <v>0</v>
      </c>
      <c r="W69" s="179">
        <f t="shared" si="97"/>
        <v>0</v>
      </c>
      <c r="X69" s="177">
        <f t="shared" si="97"/>
        <v>0</v>
      </c>
      <c r="Y69" s="180">
        <f t="shared" si="97"/>
        <v>0</v>
      </c>
      <c r="Z69" s="176">
        <f t="shared" si="97"/>
        <v>0</v>
      </c>
      <c r="AA69" s="177">
        <f t="shared" si="97"/>
        <v>0</v>
      </c>
      <c r="AB69" s="180">
        <f t="shared" si="97"/>
        <v>0</v>
      </c>
      <c r="AC69" s="179">
        <f>AC55+AC65</f>
        <v>20488</v>
      </c>
      <c r="AD69" s="181">
        <f>AD55+AD65</f>
        <v>20163.949999999997</v>
      </c>
      <c r="AE69" s="176">
        <f t="shared" si="72"/>
        <v>324.05000000000291</v>
      </c>
      <c r="AF69" s="196">
        <f t="shared" si="83"/>
        <v>1.5816575556423414E-2</v>
      </c>
      <c r="AG69" s="197"/>
      <c r="AH69" s="99"/>
      <c r="AI69" s="99"/>
    </row>
    <row r="70" spans="1:35" ht="15" customHeight="1" x14ac:dyDescent="0.3">
      <c r="A70" s="198" t="s">
        <v>98</v>
      </c>
      <c r="B70" s="199" t="s">
        <v>23</v>
      </c>
      <c r="C70" s="160" t="s">
        <v>143</v>
      </c>
      <c r="D70" s="186"/>
      <c r="E70" s="89"/>
      <c r="F70" s="90"/>
      <c r="G70" s="90"/>
      <c r="H70" s="89"/>
      <c r="I70" s="90"/>
      <c r="J70" s="94"/>
      <c r="K70" s="90"/>
      <c r="L70" s="90"/>
      <c r="M70" s="94"/>
      <c r="N70" s="89"/>
      <c r="O70" s="90"/>
      <c r="P70" s="94"/>
      <c r="Q70" s="90"/>
      <c r="R70" s="90"/>
      <c r="S70" s="94"/>
      <c r="T70" s="89"/>
      <c r="U70" s="90"/>
      <c r="V70" s="94"/>
      <c r="W70" s="90"/>
      <c r="X70" s="90"/>
      <c r="Y70" s="94"/>
      <c r="Z70" s="89"/>
      <c r="AA70" s="90"/>
      <c r="AB70" s="90"/>
      <c r="AC70" s="95"/>
      <c r="AD70" s="96"/>
      <c r="AE70" s="96"/>
      <c r="AF70" s="97"/>
      <c r="AG70" s="98"/>
      <c r="AH70" s="99"/>
      <c r="AI70" s="99"/>
    </row>
    <row r="71" spans="1:35" ht="15" customHeight="1" x14ac:dyDescent="0.3">
      <c r="A71" s="100" t="s">
        <v>100</v>
      </c>
      <c r="B71" s="101" t="s">
        <v>144</v>
      </c>
      <c r="C71" s="162" t="s">
        <v>145</v>
      </c>
      <c r="D71" s="168"/>
      <c r="E71" s="187">
        <f t="shared" ref="E71:AB71" si="98">SUM(E72:E74)</f>
        <v>4</v>
      </c>
      <c r="F71" s="188">
        <f t="shared" si="98"/>
        <v>3600</v>
      </c>
      <c r="G71" s="189">
        <f t="shared" si="98"/>
        <v>14400</v>
      </c>
      <c r="H71" s="104">
        <f t="shared" si="98"/>
        <v>3</v>
      </c>
      <c r="I71" s="105">
        <f t="shared" si="98"/>
        <v>3600</v>
      </c>
      <c r="J71" s="137">
        <f t="shared" si="98"/>
        <v>10800</v>
      </c>
      <c r="K71" s="200">
        <f t="shared" si="98"/>
        <v>0</v>
      </c>
      <c r="L71" s="188">
        <f t="shared" si="98"/>
        <v>0</v>
      </c>
      <c r="M71" s="201">
        <f t="shared" si="98"/>
        <v>0</v>
      </c>
      <c r="N71" s="187">
        <f t="shared" si="98"/>
        <v>0</v>
      </c>
      <c r="O71" s="188">
        <f t="shared" si="98"/>
        <v>0</v>
      </c>
      <c r="P71" s="201">
        <f t="shared" si="98"/>
        <v>0</v>
      </c>
      <c r="Q71" s="200">
        <f t="shared" si="98"/>
        <v>0</v>
      </c>
      <c r="R71" s="188">
        <f t="shared" si="98"/>
        <v>0</v>
      </c>
      <c r="S71" s="201">
        <f t="shared" si="98"/>
        <v>0</v>
      </c>
      <c r="T71" s="187">
        <f t="shared" si="98"/>
        <v>0</v>
      </c>
      <c r="U71" s="188">
        <f t="shared" si="98"/>
        <v>0</v>
      </c>
      <c r="V71" s="201">
        <f t="shared" si="98"/>
        <v>0</v>
      </c>
      <c r="W71" s="200">
        <f t="shared" si="98"/>
        <v>0</v>
      </c>
      <c r="X71" s="188">
        <f t="shared" si="98"/>
        <v>0</v>
      </c>
      <c r="Y71" s="201">
        <f t="shared" si="98"/>
        <v>0</v>
      </c>
      <c r="Z71" s="187">
        <f t="shared" si="98"/>
        <v>0</v>
      </c>
      <c r="AA71" s="188">
        <f t="shared" si="98"/>
        <v>0</v>
      </c>
      <c r="AB71" s="201">
        <f t="shared" si="98"/>
        <v>0</v>
      </c>
      <c r="AC71" s="107">
        <f t="shared" ref="AC71:AC90" si="99">G71+M71+S71+Y71</f>
        <v>14400</v>
      </c>
      <c r="AD71" s="108">
        <f t="shared" ref="AD71:AD90" si="100">J71+P71+V71+AB71</f>
        <v>10800</v>
      </c>
      <c r="AE71" s="108">
        <f t="shared" ref="AE71:AE97" si="101">AC71-AD71</f>
        <v>3600</v>
      </c>
      <c r="AF71" s="110">
        <f>AE71/AC71</f>
        <v>0.25</v>
      </c>
      <c r="AG71" s="111"/>
      <c r="AH71" s="112"/>
      <c r="AI71" s="112"/>
    </row>
    <row r="72" spans="1:35" ht="86.25" customHeight="1" x14ac:dyDescent="0.3">
      <c r="A72" s="113" t="s">
        <v>103</v>
      </c>
      <c r="B72" s="114" t="s">
        <v>104</v>
      </c>
      <c r="C72" s="115" t="s">
        <v>340</v>
      </c>
      <c r="D72" s="202" t="s">
        <v>106</v>
      </c>
      <c r="E72" s="203">
        <v>4</v>
      </c>
      <c r="F72" s="204">
        <v>3600</v>
      </c>
      <c r="G72" s="205">
        <f t="shared" ref="G72:G74" si="102">E72*F72</f>
        <v>14400</v>
      </c>
      <c r="H72" s="203">
        <v>3</v>
      </c>
      <c r="I72" s="204">
        <v>3600</v>
      </c>
      <c r="J72" s="206">
        <f t="shared" ref="J72:J74" si="103">H72*I72</f>
        <v>10800</v>
      </c>
      <c r="K72" s="192"/>
      <c r="L72" s="204"/>
      <c r="M72" s="138">
        <f t="shared" ref="M72:M74" si="104">K72*L72</f>
        <v>0</v>
      </c>
      <c r="N72" s="117"/>
      <c r="O72" s="204"/>
      <c r="P72" s="138">
        <f t="shared" ref="P72:P74" si="105">N72*O72</f>
        <v>0</v>
      </c>
      <c r="Q72" s="192"/>
      <c r="R72" s="204"/>
      <c r="S72" s="138">
        <f t="shared" ref="S72:S74" si="106">Q72*R72</f>
        <v>0</v>
      </c>
      <c r="T72" s="117"/>
      <c r="U72" s="204"/>
      <c r="V72" s="138">
        <f t="shared" ref="V72:V74" si="107">T72*U72</f>
        <v>0</v>
      </c>
      <c r="W72" s="192"/>
      <c r="X72" s="204"/>
      <c r="Y72" s="138">
        <f t="shared" ref="Y72:Y74" si="108">W72*X72</f>
        <v>0</v>
      </c>
      <c r="Z72" s="117"/>
      <c r="AA72" s="204"/>
      <c r="AB72" s="138">
        <f t="shared" ref="AB72:AB74" si="109">Z72*AA72</f>
        <v>0</v>
      </c>
      <c r="AC72" s="120">
        <f t="shared" si="99"/>
        <v>14400</v>
      </c>
      <c r="AD72" s="121">
        <f t="shared" si="100"/>
        <v>10800</v>
      </c>
      <c r="AE72" s="169">
        <f t="shared" si="101"/>
        <v>3600</v>
      </c>
      <c r="AF72" s="123">
        <f t="shared" ref="AF72:AF73" si="110">AE72/AC72</f>
        <v>0.25</v>
      </c>
      <c r="AG72" s="405" t="s">
        <v>592</v>
      </c>
      <c r="AH72" s="99"/>
      <c r="AI72" s="99"/>
    </row>
    <row r="73" spans="1:35" ht="34.5" customHeight="1" x14ac:dyDescent="0.3">
      <c r="A73" s="113" t="s">
        <v>103</v>
      </c>
      <c r="B73" s="114" t="s">
        <v>107</v>
      </c>
      <c r="C73" s="115" t="s">
        <v>146</v>
      </c>
      <c r="D73" s="202" t="s">
        <v>147</v>
      </c>
      <c r="E73" s="203"/>
      <c r="F73" s="204"/>
      <c r="G73" s="205">
        <f t="shared" si="102"/>
        <v>0</v>
      </c>
      <c r="H73" s="203"/>
      <c r="I73" s="204"/>
      <c r="J73" s="206">
        <f t="shared" si="103"/>
        <v>0</v>
      </c>
      <c r="K73" s="192"/>
      <c r="L73" s="204"/>
      <c r="M73" s="138">
        <f t="shared" si="104"/>
        <v>0</v>
      </c>
      <c r="N73" s="117"/>
      <c r="O73" s="204"/>
      <c r="P73" s="138">
        <f t="shared" si="105"/>
        <v>0</v>
      </c>
      <c r="Q73" s="192"/>
      <c r="R73" s="204"/>
      <c r="S73" s="138">
        <f t="shared" si="106"/>
        <v>0</v>
      </c>
      <c r="T73" s="117"/>
      <c r="U73" s="204"/>
      <c r="V73" s="138">
        <f t="shared" si="107"/>
        <v>0</v>
      </c>
      <c r="W73" s="192"/>
      <c r="X73" s="204"/>
      <c r="Y73" s="138">
        <f t="shared" si="108"/>
        <v>0</v>
      </c>
      <c r="Z73" s="117"/>
      <c r="AA73" s="204"/>
      <c r="AB73" s="138">
        <f t="shared" si="109"/>
        <v>0</v>
      </c>
      <c r="AC73" s="120">
        <f t="shared" si="99"/>
        <v>0</v>
      </c>
      <c r="AD73" s="121">
        <f t="shared" si="100"/>
        <v>0</v>
      </c>
      <c r="AE73" s="169">
        <f t="shared" si="101"/>
        <v>0</v>
      </c>
      <c r="AF73" s="123" t="e">
        <f t="shared" si="110"/>
        <v>#DIV/0!</v>
      </c>
      <c r="AG73" s="124"/>
      <c r="AH73" s="99"/>
      <c r="AI73" s="99"/>
    </row>
    <row r="74" spans="1:35" ht="34.5" customHeight="1" thickBot="1" x14ac:dyDescent="0.35">
      <c r="A74" s="139" t="s">
        <v>103</v>
      </c>
      <c r="B74" s="126" t="s">
        <v>108</v>
      </c>
      <c r="C74" s="127" t="s">
        <v>146</v>
      </c>
      <c r="D74" s="207" t="s">
        <v>147</v>
      </c>
      <c r="E74" s="208"/>
      <c r="F74" s="209"/>
      <c r="G74" s="210">
        <f t="shared" si="102"/>
        <v>0</v>
      </c>
      <c r="H74" s="211"/>
      <c r="I74" s="212"/>
      <c r="J74" s="213">
        <f t="shared" si="103"/>
        <v>0</v>
      </c>
      <c r="K74" s="214"/>
      <c r="L74" s="209"/>
      <c r="M74" s="215">
        <f t="shared" si="104"/>
        <v>0</v>
      </c>
      <c r="N74" s="129"/>
      <c r="O74" s="209"/>
      <c r="P74" s="215">
        <f t="shared" si="105"/>
        <v>0</v>
      </c>
      <c r="Q74" s="214"/>
      <c r="R74" s="209"/>
      <c r="S74" s="215">
        <f t="shared" si="106"/>
        <v>0</v>
      </c>
      <c r="T74" s="129"/>
      <c r="U74" s="209"/>
      <c r="V74" s="215">
        <f t="shared" si="107"/>
        <v>0</v>
      </c>
      <c r="W74" s="214"/>
      <c r="X74" s="209"/>
      <c r="Y74" s="215">
        <f t="shared" si="108"/>
        <v>0</v>
      </c>
      <c r="Z74" s="129"/>
      <c r="AA74" s="209"/>
      <c r="AB74" s="215">
        <f t="shared" si="109"/>
        <v>0</v>
      </c>
      <c r="AC74" s="132">
        <f t="shared" si="99"/>
        <v>0</v>
      </c>
      <c r="AD74" s="133">
        <f t="shared" si="100"/>
        <v>0</v>
      </c>
      <c r="AE74" s="171">
        <f t="shared" si="101"/>
        <v>0</v>
      </c>
      <c r="AF74" s="123" t="e">
        <f>AE74/AC74</f>
        <v>#DIV/0!</v>
      </c>
      <c r="AG74" s="124"/>
      <c r="AH74" s="99"/>
      <c r="AI74" s="99"/>
    </row>
    <row r="75" spans="1:35" ht="27.75" customHeight="1" x14ac:dyDescent="0.3">
      <c r="A75" s="100" t="s">
        <v>100</v>
      </c>
      <c r="B75" s="101" t="s">
        <v>148</v>
      </c>
      <c r="C75" s="102" t="s">
        <v>149</v>
      </c>
      <c r="D75" s="103"/>
      <c r="E75" s="104">
        <f t="shared" ref="E75:AB75" si="111">SUM(E76:E78)</f>
        <v>0</v>
      </c>
      <c r="F75" s="105">
        <f t="shared" si="111"/>
        <v>0</v>
      </c>
      <c r="G75" s="106">
        <f t="shared" si="111"/>
        <v>0</v>
      </c>
      <c r="H75" s="104">
        <f t="shared" si="111"/>
        <v>0</v>
      </c>
      <c r="I75" s="105">
        <f t="shared" si="111"/>
        <v>0</v>
      </c>
      <c r="J75" s="137">
        <f t="shared" si="111"/>
        <v>0</v>
      </c>
      <c r="K75" s="190">
        <f t="shared" si="111"/>
        <v>0</v>
      </c>
      <c r="L75" s="105">
        <f t="shared" si="111"/>
        <v>0</v>
      </c>
      <c r="M75" s="137">
        <f t="shared" si="111"/>
        <v>0</v>
      </c>
      <c r="N75" s="104">
        <f t="shared" si="111"/>
        <v>0</v>
      </c>
      <c r="O75" s="105">
        <f t="shared" si="111"/>
        <v>0</v>
      </c>
      <c r="P75" s="137">
        <f t="shared" si="111"/>
        <v>0</v>
      </c>
      <c r="Q75" s="190">
        <f t="shared" si="111"/>
        <v>0</v>
      </c>
      <c r="R75" s="105">
        <f t="shared" si="111"/>
        <v>0</v>
      </c>
      <c r="S75" s="137">
        <f t="shared" si="111"/>
        <v>0</v>
      </c>
      <c r="T75" s="104">
        <f t="shared" si="111"/>
        <v>0</v>
      </c>
      <c r="U75" s="105">
        <f t="shared" si="111"/>
        <v>0</v>
      </c>
      <c r="V75" s="137">
        <f t="shared" si="111"/>
        <v>0</v>
      </c>
      <c r="W75" s="190">
        <f t="shared" si="111"/>
        <v>0</v>
      </c>
      <c r="X75" s="105">
        <f t="shared" si="111"/>
        <v>0</v>
      </c>
      <c r="Y75" s="137">
        <f t="shared" si="111"/>
        <v>0</v>
      </c>
      <c r="Z75" s="104">
        <f t="shared" si="111"/>
        <v>0</v>
      </c>
      <c r="AA75" s="105">
        <f t="shared" si="111"/>
        <v>0</v>
      </c>
      <c r="AB75" s="137">
        <f t="shared" si="111"/>
        <v>0</v>
      </c>
      <c r="AC75" s="107">
        <f t="shared" si="99"/>
        <v>0</v>
      </c>
      <c r="AD75" s="108">
        <f t="shared" si="100"/>
        <v>0</v>
      </c>
      <c r="AE75" s="108">
        <f t="shared" si="101"/>
        <v>0</v>
      </c>
      <c r="AF75" s="147" t="e">
        <f>AE75/AC75</f>
        <v>#DIV/0!</v>
      </c>
      <c r="AG75" s="148"/>
      <c r="AH75" s="112"/>
      <c r="AI75" s="112"/>
    </row>
    <row r="76" spans="1:35" ht="30" customHeight="1" x14ac:dyDescent="0.3">
      <c r="A76" s="113" t="s">
        <v>103</v>
      </c>
      <c r="B76" s="114" t="s">
        <v>104</v>
      </c>
      <c r="C76" s="216" t="s">
        <v>150</v>
      </c>
      <c r="D76" s="116" t="s">
        <v>151</v>
      </c>
      <c r="E76" s="117"/>
      <c r="F76" s="118"/>
      <c r="G76" s="119">
        <f t="shared" ref="G76:G78" si="112">E76*F76</f>
        <v>0</v>
      </c>
      <c r="H76" s="117"/>
      <c r="I76" s="118"/>
      <c r="J76" s="138">
        <f t="shared" ref="J76:J78" si="113">H76*I76</f>
        <v>0</v>
      </c>
      <c r="K76" s="192"/>
      <c r="L76" s="118"/>
      <c r="M76" s="138">
        <f t="shared" ref="M76:M78" si="114">K76*L76</f>
        <v>0</v>
      </c>
      <c r="N76" s="117"/>
      <c r="O76" s="118"/>
      <c r="P76" s="138">
        <f t="shared" ref="P76:P78" si="115">N76*O76</f>
        <v>0</v>
      </c>
      <c r="Q76" s="192"/>
      <c r="R76" s="118"/>
      <c r="S76" s="138">
        <f t="shared" ref="S76:S78" si="116">Q76*R76</f>
        <v>0</v>
      </c>
      <c r="T76" s="117"/>
      <c r="U76" s="118"/>
      <c r="V76" s="138">
        <f t="shared" ref="V76:V78" si="117">T76*U76</f>
        <v>0</v>
      </c>
      <c r="W76" s="192"/>
      <c r="X76" s="118"/>
      <c r="Y76" s="138">
        <f t="shared" ref="Y76:Y78" si="118">W76*X76</f>
        <v>0</v>
      </c>
      <c r="Z76" s="117"/>
      <c r="AA76" s="118"/>
      <c r="AB76" s="138">
        <f t="shared" ref="AB76:AB78" si="119">Z76*AA76</f>
        <v>0</v>
      </c>
      <c r="AC76" s="120">
        <f t="shared" si="99"/>
        <v>0</v>
      </c>
      <c r="AD76" s="121">
        <f t="shared" si="100"/>
        <v>0</v>
      </c>
      <c r="AE76" s="169">
        <f t="shared" si="101"/>
        <v>0</v>
      </c>
      <c r="AF76" s="123" t="e">
        <f t="shared" ref="AF76:AF77" si="120">AE76/AC76</f>
        <v>#DIV/0!</v>
      </c>
      <c r="AG76" s="124"/>
      <c r="AH76" s="99"/>
      <c r="AI76" s="99"/>
    </row>
    <row r="77" spans="1:35" ht="30" customHeight="1" x14ac:dyDescent="0.3">
      <c r="A77" s="113" t="s">
        <v>103</v>
      </c>
      <c r="B77" s="114" t="s">
        <v>107</v>
      </c>
      <c r="C77" s="216" t="s">
        <v>135</v>
      </c>
      <c r="D77" s="116" t="s">
        <v>151</v>
      </c>
      <c r="E77" s="117"/>
      <c r="F77" s="118"/>
      <c r="G77" s="119">
        <f t="shared" si="112"/>
        <v>0</v>
      </c>
      <c r="H77" s="117"/>
      <c r="I77" s="118"/>
      <c r="J77" s="138">
        <f t="shared" si="113"/>
        <v>0</v>
      </c>
      <c r="K77" s="192"/>
      <c r="L77" s="118"/>
      <c r="M77" s="138">
        <f t="shared" si="114"/>
        <v>0</v>
      </c>
      <c r="N77" s="117"/>
      <c r="O77" s="118"/>
      <c r="P77" s="138">
        <f t="shared" si="115"/>
        <v>0</v>
      </c>
      <c r="Q77" s="192"/>
      <c r="R77" s="118"/>
      <c r="S77" s="138">
        <f t="shared" si="116"/>
        <v>0</v>
      </c>
      <c r="T77" s="117"/>
      <c r="U77" s="118"/>
      <c r="V77" s="138">
        <f t="shared" si="117"/>
        <v>0</v>
      </c>
      <c r="W77" s="192"/>
      <c r="X77" s="118"/>
      <c r="Y77" s="138">
        <f t="shared" si="118"/>
        <v>0</v>
      </c>
      <c r="Z77" s="117"/>
      <c r="AA77" s="118"/>
      <c r="AB77" s="138">
        <f t="shared" si="119"/>
        <v>0</v>
      </c>
      <c r="AC77" s="120">
        <f t="shared" si="99"/>
        <v>0</v>
      </c>
      <c r="AD77" s="121">
        <f t="shared" si="100"/>
        <v>0</v>
      </c>
      <c r="AE77" s="169">
        <f t="shared" si="101"/>
        <v>0</v>
      </c>
      <c r="AF77" s="123" t="e">
        <f t="shared" si="120"/>
        <v>#DIV/0!</v>
      </c>
      <c r="AG77" s="124"/>
      <c r="AH77" s="99"/>
      <c r="AI77" s="99"/>
    </row>
    <row r="78" spans="1:35" ht="30" customHeight="1" x14ac:dyDescent="0.3">
      <c r="A78" s="125" t="s">
        <v>103</v>
      </c>
      <c r="B78" s="140" t="s">
        <v>108</v>
      </c>
      <c r="C78" s="217" t="s">
        <v>136</v>
      </c>
      <c r="D78" s="128" t="s">
        <v>151</v>
      </c>
      <c r="E78" s="129"/>
      <c r="F78" s="130"/>
      <c r="G78" s="131">
        <f t="shared" si="112"/>
        <v>0</v>
      </c>
      <c r="H78" s="143"/>
      <c r="I78" s="144"/>
      <c r="J78" s="146">
        <f t="shared" si="113"/>
        <v>0</v>
      </c>
      <c r="K78" s="214"/>
      <c r="L78" s="130"/>
      <c r="M78" s="215">
        <f t="shared" si="114"/>
        <v>0</v>
      </c>
      <c r="N78" s="129"/>
      <c r="O78" s="130"/>
      <c r="P78" s="215">
        <f t="shared" si="115"/>
        <v>0</v>
      </c>
      <c r="Q78" s="214"/>
      <c r="R78" s="130"/>
      <c r="S78" s="215">
        <f t="shared" si="116"/>
        <v>0</v>
      </c>
      <c r="T78" s="129"/>
      <c r="U78" s="130"/>
      <c r="V78" s="215">
        <f t="shared" si="117"/>
        <v>0</v>
      </c>
      <c r="W78" s="214"/>
      <c r="X78" s="130"/>
      <c r="Y78" s="215">
        <f t="shared" si="118"/>
        <v>0</v>
      </c>
      <c r="Z78" s="129"/>
      <c r="AA78" s="130"/>
      <c r="AB78" s="215">
        <f t="shared" si="119"/>
        <v>0</v>
      </c>
      <c r="AC78" s="132">
        <f t="shared" si="99"/>
        <v>0</v>
      </c>
      <c r="AD78" s="133">
        <f t="shared" si="100"/>
        <v>0</v>
      </c>
      <c r="AE78" s="171">
        <f t="shared" si="101"/>
        <v>0</v>
      </c>
      <c r="AF78" s="123" t="e">
        <f>AE78/AC78</f>
        <v>#DIV/0!</v>
      </c>
      <c r="AG78" s="124"/>
      <c r="AH78" s="99"/>
      <c r="AI78" s="99"/>
    </row>
    <row r="79" spans="1:35" ht="15" customHeight="1" x14ac:dyDescent="0.3">
      <c r="A79" s="100" t="s">
        <v>100</v>
      </c>
      <c r="B79" s="101" t="s">
        <v>152</v>
      </c>
      <c r="C79" s="102" t="s">
        <v>153</v>
      </c>
      <c r="D79" s="103"/>
      <c r="E79" s="104">
        <f t="shared" ref="E79:AB79" si="121">SUM(E80:E82)</f>
        <v>0</v>
      </c>
      <c r="F79" s="105">
        <f t="shared" si="121"/>
        <v>0</v>
      </c>
      <c r="G79" s="106">
        <f t="shared" si="121"/>
        <v>0</v>
      </c>
      <c r="H79" s="104">
        <f t="shared" si="121"/>
        <v>0</v>
      </c>
      <c r="I79" s="105">
        <f t="shared" si="121"/>
        <v>0</v>
      </c>
      <c r="J79" s="137">
        <f t="shared" si="121"/>
        <v>0</v>
      </c>
      <c r="K79" s="190">
        <f t="shared" si="121"/>
        <v>0</v>
      </c>
      <c r="L79" s="105">
        <f t="shared" si="121"/>
        <v>0</v>
      </c>
      <c r="M79" s="137">
        <f t="shared" si="121"/>
        <v>0</v>
      </c>
      <c r="N79" s="104">
        <f t="shared" si="121"/>
        <v>0</v>
      </c>
      <c r="O79" s="105">
        <f t="shared" si="121"/>
        <v>0</v>
      </c>
      <c r="P79" s="137">
        <f t="shared" si="121"/>
        <v>0</v>
      </c>
      <c r="Q79" s="190">
        <f t="shared" si="121"/>
        <v>0</v>
      </c>
      <c r="R79" s="105">
        <f t="shared" si="121"/>
        <v>0</v>
      </c>
      <c r="S79" s="137">
        <f t="shared" si="121"/>
        <v>0</v>
      </c>
      <c r="T79" s="104">
        <f t="shared" si="121"/>
        <v>0</v>
      </c>
      <c r="U79" s="105">
        <f t="shared" si="121"/>
        <v>0</v>
      </c>
      <c r="V79" s="137">
        <f t="shared" si="121"/>
        <v>0</v>
      </c>
      <c r="W79" s="190">
        <f t="shared" si="121"/>
        <v>0</v>
      </c>
      <c r="X79" s="105">
        <f t="shared" si="121"/>
        <v>0</v>
      </c>
      <c r="Y79" s="137">
        <f t="shared" si="121"/>
        <v>0</v>
      </c>
      <c r="Z79" s="104">
        <f t="shared" si="121"/>
        <v>0</v>
      </c>
      <c r="AA79" s="105">
        <f t="shared" si="121"/>
        <v>0</v>
      </c>
      <c r="AB79" s="137">
        <f t="shared" si="121"/>
        <v>0</v>
      </c>
      <c r="AC79" s="107">
        <f t="shared" si="99"/>
        <v>0</v>
      </c>
      <c r="AD79" s="108">
        <f t="shared" si="100"/>
        <v>0</v>
      </c>
      <c r="AE79" s="108">
        <f t="shared" si="101"/>
        <v>0</v>
      </c>
      <c r="AF79" s="147" t="e">
        <f>AE79/AC79</f>
        <v>#DIV/0!</v>
      </c>
      <c r="AG79" s="148"/>
      <c r="AH79" s="112"/>
      <c r="AI79" s="112"/>
    </row>
    <row r="80" spans="1:35" ht="41.25" customHeight="1" x14ac:dyDescent="0.3">
      <c r="A80" s="113" t="s">
        <v>103</v>
      </c>
      <c r="B80" s="114" t="s">
        <v>104</v>
      </c>
      <c r="C80" s="216" t="s">
        <v>154</v>
      </c>
      <c r="D80" s="116" t="s">
        <v>155</v>
      </c>
      <c r="E80" s="117"/>
      <c r="F80" s="118"/>
      <c r="G80" s="119">
        <f t="shared" ref="G80:G82" si="122">E80*F80</f>
        <v>0</v>
      </c>
      <c r="H80" s="117"/>
      <c r="I80" s="118"/>
      <c r="J80" s="138">
        <f t="shared" ref="J80:J82" si="123">H80*I80</f>
        <v>0</v>
      </c>
      <c r="K80" s="192"/>
      <c r="L80" s="118"/>
      <c r="M80" s="138">
        <f t="shared" ref="M80:M82" si="124">K80*L80</f>
        <v>0</v>
      </c>
      <c r="N80" s="117"/>
      <c r="O80" s="118"/>
      <c r="P80" s="138">
        <f t="shared" ref="P80:P82" si="125">N80*O80</f>
        <v>0</v>
      </c>
      <c r="Q80" s="192"/>
      <c r="R80" s="118"/>
      <c r="S80" s="138">
        <f t="shared" ref="S80:S82" si="126">Q80*R80</f>
        <v>0</v>
      </c>
      <c r="T80" s="117"/>
      <c r="U80" s="118"/>
      <c r="V80" s="138">
        <f t="shared" ref="V80:V82" si="127">T80*U80</f>
        <v>0</v>
      </c>
      <c r="W80" s="192"/>
      <c r="X80" s="118"/>
      <c r="Y80" s="138">
        <f t="shared" ref="Y80:Y82" si="128">W80*X80</f>
        <v>0</v>
      </c>
      <c r="Z80" s="117"/>
      <c r="AA80" s="118"/>
      <c r="AB80" s="138">
        <f t="shared" ref="AB80:AB82" si="129">Z80*AA80</f>
        <v>0</v>
      </c>
      <c r="AC80" s="120">
        <f t="shared" si="99"/>
        <v>0</v>
      </c>
      <c r="AD80" s="121">
        <f t="shared" si="100"/>
        <v>0</v>
      </c>
      <c r="AE80" s="169">
        <f t="shared" si="101"/>
        <v>0</v>
      </c>
      <c r="AF80" s="123" t="e">
        <f>AE80/AC80</f>
        <v>#DIV/0!</v>
      </c>
      <c r="AG80" s="124"/>
      <c r="AH80" s="99"/>
      <c r="AI80" s="99"/>
    </row>
    <row r="81" spans="1:35" ht="41.25" customHeight="1" x14ac:dyDescent="0.3">
      <c r="A81" s="113" t="s">
        <v>103</v>
      </c>
      <c r="B81" s="114" t="s">
        <v>107</v>
      </c>
      <c r="C81" s="216" t="s">
        <v>156</v>
      </c>
      <c r="D81" s="116" t="s">
        <v>155</v>
      </c>
      <c r="E81" s="117"/>
      <c r="F81" s="118"/>
      <c r="G81" s="119">
        <f t="shared" si="122"/>
        <v>0</v>
      </c>
      <c r="H81" s="117"/>
      <c r="I81" s="118"/>
      <c r="J81" s="138">
        <f t="shared" si="123"/>
        <v>0</v>
      </c>
      <c r="K81" s="192"/>
      <c r="L81" s="118"/>
      <c r="M81" s="138">
        <f t="shared" si="124"/>
        <v>0</v>
      </c>
      <c r="N81" s="117"/>
      <c r="O81" s="118"/>
      <c r="P81" s="138">
        <f t="shared" si="125"/>
        <v>0</v>
      </c>
      <c r="Q81" s="192"/>
      <c r="R81" s="118"/>
      <c r="S81" s="138">
        <f t="shared" si="126"/>
        <v>0</v>
      </c>
      <c r="T81" s="117"/>
      <c r="U81" s="118"/>
      <c r="V81" s="138">
        <f t="shared" si="127"/>
        <v>0</v>
      </c>
      <c r="W81" s="192"/>
      <c r="X81" s="118"/>
      <c r="Y81" s="138">
        <f t="shared" si="128"/>
        <v>0</v>
      </c>
      <c r="Z81" s="117"/>
      <c r="AA81" s="118"/>
      <c r="AB81" s="138">
        <f t="shared" si="129"/>
        <v>0</v>
      </c>
      <c r="AC81" s="120">
        <f t="shared" si="99"/>
        <v>0</v>
      </c>
      <c r="AD81" s="121">
        <f t="shared" si="100"/>
        <v>0</v>
      </c>
      <c r="AE81" s="169">
        <f t="shared" si="101"/>
        <v>0</v>
      </c>
      <c r="AF81" s="123" t="e">
        <f t="shared" ref="AF81:AF82" si="130">AE81/AC81</f>
        <v>#DIV/0!</v>
      </c>
      <c r="AG81" s="124"/>
      <c r="AH81" s="99"/>
      <c r="AI81" s="99"/>
    </row>
    <row r="82" spans="1:35" ht="40.5" customHeight="1" x14ac:dyDescent="0.3">
      <c r="A82" s="125" t="s">
        <v>103</v>
      </c>
      <c r="B82" s="140" t="s">
        <v>108</v>
      </c>
      <c r="C82" s="217" t="s">
        <v>157</v>
      </c>
      <c r="D82" s="128" t="s">
        <v>155</v>
      </c>
      <c r="E82" s="129"/>
      <c r="F82" s="130"/>
      <c r="G82" s="131">
        <f t="shared" si="122"/>
        <v>0</v>
      </c>
      <c r="H82" s="143"/>
      <c r="I82" s="144"/>
      <c r="J82" s="146">
        <f t="shared" si="123"/>
        <v>0</v>
      </c>
      <c r="K82" s="214"/>
      <c r="L82" s="130"/>
      <c r="M82" s="215">
        <f t="shared" si="124"/>
        <v>0</v>
      </c>
      <c r="N82" s="129"/>
      <c r="O82" s="130"/>
      <c r="P82" s="215">
        <f t="shared" si="125"/>
        <v>0</v>
      </c>
      <c r="Q82" s="214"/>
      <c r="R82" s="130"/>
      <c r="S82" s="215">
        <f t="shared" si="126"/>
        <v>0</v>
      </c>
      <c r="T82" s="129"/>
      <c r="U82" s="130"/>
      <c r="V82" s="215">
        <f t="shared" si="127"/>
        <v>0</v>
      </c>
      <c r="W82" s="214"/>
      <c r="X82" s="130"/>
      <c r="Y82" s="215">
        <f t="shared" si="128"/>
        <v>0</v>
      </c>
      <c r="Z82" s="129"/>
      <c r="AA82" s="130"/>
      <c r="AB82" s="215">
        <f t="shared" si="129"/>
        <v>0</v>
      </c>
      <c r="AC82" s="132">
        <f t="shared" si="99"/>
        <v>0</v>
      </c>
      <c r="AD82" s="133">
        <f t="shared" si="100"/>
        <v>0</v>
      </c>
      <c r="AE82" s="171">
        <f t="shared" si="101"/>
        <v>0</v>
      </c>
      <c r="AF82" s="123" t="e">
        <f t="shared" si="130"/>
        <v>#DIV/0!</v>
      </c>
      <c r="AG82" s="124"/>
      <c r="AH82" s="99"/>
      <c r="AI82" s="99"/>
    </row>
    <row r="83" spans="1:35" ht="15.75" customHeight="1" x14ac:dyDescent="0.3">
      <c r="A83" s="100" t="s">
        <v>100</v>
      </c>
      <c r="B83" s="101" t="s">
        <v>158</v>
      </c>
      <c r="C83" s="102" t="s">
        <v>159</v>
      </c>
      <c r="D83" s="103"/>
      <c r="E83" s="104">
        <f t="shared" ref="E83:AB83" si="131">SUM(E84:E86)</f>
        <v>0</v>
      </c>
      <c r="F83" s="105">
        <f t="shared" si="131"/>
        <v>0</v>
      </c>
      <c r="G83" s="106">
        <f t="shared" si="131"/>
        <v>0</v>
      </c>
      <c r="H83" s="104">
        <f t="shared" si="131"/>
        <v>0</v>
      </c>
      <c r="I83" s="105">
        <f t="shared" si="131"/>
        <v>0</v>
      </c>
      <c r="J83" s="137">
        <f t="shared" si="131"/>
        <v>0</v>
      </c>
      <c r="K83" s="190">
        <f t="shared" si="131"/>
        <v>0</v>
      </c>
      <c r="L83" s="105">
        <f t="shared" si="131"/>
        <v>0</v>
      </c>
      <c r="M83" s="137">
        <f t="shared" si="131"/>
        <v>0</v>
      </c>
      <c r="N83" s="104">
        <f t="shared" si="131"/>
        <v>0</v>
      </c>
      <c r="O83" s="105">
        <f t="shared" si="131"/>
        <v>0</v>
      </c>
      <c r="P83" s="137">
        <f t="shared" si="131"/>
        <v>0</v>
      </c>
      <c r="Q83" s="190">
        <f t="shared" si="131"/>
        <v>0</v>
      </c>
      <c r="R83" s="105">
        <f t="shared" si="131"/>
        <v>0</v>
      </c>
      <c r="S83" s="137">
        <f t="shared" si="131"/>
        <v>0</v>
      </c>
      <c r="T83" s="104">
        <f t="shared" si="131"/>
        <v>0</v>
      </c>
      <c r="U83" s="105">
        <f t="shared" si="131"/>
        <v>0</v>
      </c>
      <c r="V83" s="137">
        <f t="shared" si="131"/>
        <v>0</v>
      </c>
      <c r="W83" s="190">
        <f t="shared" si="131"/>
        <v>0</v>
      </c>
      <c r="X83" s="105">
        <f t="shared" si="131"/>
        <v>0</v>
      </c>
      <c r="Y83" s="137">
        <f t="shared" si="131"/>
        <v>0</v>
      </c>
      <c r="Z83" s="104">
        <f t="shared" si="131"/>
        <v>0</v>
      </c>
      <c r="AA83" s="105">
        <f t="shared" si="131"/>
        <v>0</v>
      </c>
      <c r="AB83" s="137">
        <f t="shared" si="131"/>
        <v>0</v>
      </c>
      <c r="AC83" s="107">
        <f t="shared" si="99"/>
        <v>0</v>
      </c>
      <c r="AD83" s="108">
        <f t="shared" si="100"/>
        <v>0</v>
      </c>
      <c r="AE83" s="108">
        <f t="shared" si="101"/>
        <v>0</v>
      </c>
      <c r="AF83" s="147" t="e">
        <f>AE83/AC83</f>
        <v>#DIV/0!</v>
      </c>
      <c r="AG83" s="148"/>
      <c r="AH83" s="112"/>
      <c r="AI83" s="112"/>
    </row>
    <row r="84" spans="1:35" ht="30" customHeight="1" x14ac:dyDescent="0.3">
      <c r="A84" s="113" t="s">
        <v>103</v>
      </c>
      <c r="B84" s="114" t="s">
        <v>104</v>
      </c>
      <c r="C84" s="115" t="s">
        <v>160</v>
      </c>
      <c r="D84" s="116" t="s">
        <v>151</v>
      </c>
      <c r="E84" s="117"/>
      <c r="F84" s="118"/>
      <c r="G84" s="119">
        <f t="shared" ref="G84:G86" si="132">E84*F84</f>
        <v>0</v>
      </c>
      <c r="H84" s="117"/>
      <c r="I84" s="118"/>
      <c r="J84" s="138">
        <f t="shared" ref="J84:J86" si="133">H84*I84</f>
        <v>0</v>
      </c>
      <c r="K84" s="192"/>
      <c r="L84" s="118"/>
      <c r="M84" s="138">
        <f t="shared" ref="M84:M86" si="134">K84*L84</f>
        <v>0</v>
      </c>
      <c r="N84" s="117"/>
      <c r="O84" s="118"/>
      <c r="P84" s="138">
        <f t="shared" ref="P84:P86" si="135">N84*O84</f>
        <v>0</v>
      </c>
      <c r="Q84" s="192"/>
      <c r="R84" s="118"/>
      <c r="S84" s="138">
        <f t="shared" ref="S84:S86" si="136">Q84*R84</f>
        <v>0</v>
      </c>
      <c r="T84" s="117"/>
      <c r="U84" s="118"/>
      <c r="V84" s="138">
        <f t="shared" ref="V84:V86" si="137">T84*U84</f>
        <v>0</v>
      </c>
      <c r="W84" s="192"/>
      <c r="X84" s="118"/>
      <c r="Y84" s="138">
        <f t="shared" ref="Y84:Y86" si="138">W84*X84</f>
        <v>0</v>
      </c>
      <c r="Z84" s="117"/>
      <c r="AA84" s="118"/>
      <c r="AB84" s="138">
        <f t="shared" ref="AB84:AB86" si="139">Z84*AA84</f>
        <v>0</v>
      </c>
      <c r="AC84" s="120">
        <f t="shared" si="99"/>
        <v>0</v>
      </c>
      <c r="AD84" s="121">
        <f t="shared" si="100"/>
        <v>0</v>
      </c>
      <c r="AE84" s="169">
        <f t="shared" si="101"/>
        <v>0</v>
      </c>
      <c r="AF84" s="123" t="e">
        <f>AE84/AC84</f>
        <v>#DIV/0!</v>
      </c>
      <c r="AG84" s="124"/>
      <c r="AH84" s="99"/>
      <c r="AI84" s="99"/>
    </row>
    <row r="85" spans="1:35" ht="30" customHeight="1" x14ac:dyDescent="0.3">
      <c r="A85" s="113" t="s">
        <v>103</v>
      </c>
      <c r="B85" s="114" t="s">
        <v>107</v>
      </c>
      <c r="C85" s="115" t="s">
        <v>160</v>
      </c>
      <c r="D85" s="116" t="s">
        <v>151</v>
      </c>
      <c r="E85" s="117"/>
      <c r="F85" s="118"/>
      <c r="G85" s="119">
        <f t="shared" si="132"/>
        <v>0</v>
      </c>
      <c r="H85" s="117"/>
      <c r="I85" s="118"/>
      <c r="J85" s="138">
        <f t="shared" si="133"/>
        <v>0</v>
      </c>
      <c r="K85" s="192"/>
      <c r="L85" s="118"/>
      <c r="M85" s="138">
        <f t="shared" si="134"/>
        <v>0</v>
      </c>
      <c r="N85" s="117"/>
      <c r="O85" s="118"/>
      <c r="P85" s="138">
        <f t="shared" si="135"/>
        <v>0</v>
      </c>
      <c r="Q85" s="192"/>
      <c r="R85" s="118"/>
      <c r="S85" s="138">
        <f t="shared" si="136"/>
        <v>0</v>
      </c>
      <c r="T85" s="117"/>
      <c r="U85" s="118"/>
      <c r="V85" s="138">
        <f t="shared" si="137"/>
        <v>0</v>
      </c>
      <c r="W85" s="192"/>
      <c r="X85" s="118"/>
      <c r="Y85" s="138">
        <f t="shared" si="138"/>
        <v>0</v>
      </c>
      <c r="Z85" s="117"/>
      <c r="AA85" s="118"/>
      <c r="AB85" s="138">
        <f t="shared" si="139"/>
        <v>0</v>
      </c>
      <c r="AC85" s="120">
        <f t="shared" si="99"/>
        <v>0</v>
      </c>
      <c r="AD85" s="121">
        <f t="shared" si="100"/>
        <v>0</v>
      </c>
      <c r="AE85" s="169">
        <f t="shared" si="101"/>
        <v>0</v>
      </c>
      <c r="AF85" s="123" t="e">
        <f t="shared" ref="AF85:AF86" si="140">AE85/AC85</f>
        <v>#DIV/0!</v>
      </c>
      <c r="AG85" s="124"/>
      <c r="AH85" s="99"/>
      <c r="AI85" s="99"/>
    </row>
    <row r="86" spans="1:35" ht="30" customHeight="1" x14ac:dyDescent="0.3">
      <c r="A86" s="125" t="s">
        <v>103</v>
      </c>
      <c r="B86" s="126" t="s">
        <v>108</v>
      </c>
      <c r="C86" s="127" t="s">
        <v>160</v>
      </c>
      <c r="D86" s="128" t="s">
        <v>151</v>
      </c>
      <c r="E86" s="129"/>
      <c r="F86" s="130"/>
      <c r="G86" s="131">
        <f t="shared" si="132"/>
        <v>0</v>
      </c>
      <c r="H86" s="143"/>
      <c r="I86" s="144"/>
      <c r="J86" s="146">
        <f t="shared" si="133"/>
        <v>0</v>
      </c>
      <c r="K86" s="214"/>
      <c r="L86" s="130"/>
      <c r="M86" s="215">
        <f t="shared" si="134"/>
        <v>0</v>
      </c>
      <c r="N86" s="129"/>
      <c r="O86" s="130"/>
      <c r="P86" s="215">
        <f t="shared" si="135"/>
        <v>0</v>
      </c>
      <c r="Q86" s="214"/>
      <c r="R86" s="130"/>
      <c r="S86" s="215">
        <f t="shared" si="136"/>
        <v>0</v>
      </c>
      <c r="T86" s="129"/>
      <c r="U86" s="130"/>
      <c r="V86" s="215">
        <f t="shared" si="137"/>
        <v>0</v>
      </c>
      <c r="W86" s="214"/>
      <c r="X86" s="130"/>
      <c r="Y86" s="215">
        <f t="shared" si="138"/>
        <v>0</v>
      </c>
      <c r="Z86" s="129"/>
      <c r="AA86" s="130"/>
      <c r="AB86" s="215">
        <f t="shared" si="139"/>
        <v>0</v>
      </c>
      <c r="AC86" s="132">
        <f t="shared" si="99"/>
        <v>0</v>
      </c>
      <c r="AD86" s="133">
        <f t="shared" si="100"/>
        <v>0</v>
      </c>
      <c r="AE86" s="171">
        <f t="shared" si="101"/>
        <v>0</v>
      </c>
      <c r="AF86" s="123" t="e">
        <f t="shared" si="140"/>
        <v>#DIV/0!</v>
      </c>
      <c r="AG86" s="124"/>
      <c r="AH86" s="99"/>
      <c r="AI86" s="99"/>
    </row>
    <row r="87" spans="1:35" ht="15.75" customHeight="1" x14ac:dyDescent="0.3">
      <c r="A87" s="100" t="s">
        <v>100</v>
      </c>
      <c r="B87" s="101" t="s">
        <v>161</v>
      </c>
      <c r="C87" s="102" t="s">
        <v>162</v>
      </c>
      <c r="D87" s="103"/>
      <c r="E87" s="104">
        <f t="shared" ref="E87:AB87" si="141">SUM(E88:E90)</f>
        <v>0</v>
      </c>
      <c r="F87" s="105">
        <f t="shared" si="141"/>
        <v>0</v>
      </c>
      <c r="G87" s="106">
        <f t="shared" si="141"/>
        <v>0</v>
      </c>
      <c r="H87" s="104">
        <f t="shared" si="141"/>
        <v>0</v>
      </c>
      <c r="I87" s="105">
        <f t="shared" si="141"/>
        <v>0</v>
      </c>
      <c r="J87" s="137">
        <f t="shared" si="141"/>
        <v>0</v>
      </c>
      <c r="K87" s="190">
        <f t="shared" si="141"/>
        <v>0</v>
      </c>
      <c r="L87" s="105">
        <f t="shared" si="141"/>
        <v>0</v>
      </c>
      <c r="M87" s="137">
        <f t="shared" si="141"/>
        <v>0</v>
      </c>
      <c r="N87" s="104">
        <f t="shared" si="141"/>
        <v>0</v>
      </c>
      <c r="O87" s="105">
        <f t="shared" si="141"/>
        <v>0</v>
      </c>
      <c r="P87" s="137">
        <f t="shared" si="141"/>
        <v>0</v>
      </c>
      <c r="Q87" s="190">
        <f t="shared" si="141"/>
        <v>0</v>
      </c>
      <c r="R87" s="105">
        <f t="shared" si="141"/>
        <v>0</v>
      </c>
      <c r="S87" s="137">
        <f t="shared" si="141"/>
        <v>0</v>
      </c>
      <c r="T87" s="104">
        <f t="shared" si="141"/>
        <v>0</v>
      </c>
      <c r="U87" s="105">
        <f t="shared" si="141"/>
        <v>0</v>
      </c>
      <c r="V87" s="137">
        <f t="shared" si="141"/>
        <v>0</v>
      </c>
      <c r="W87" s="190">
        <f t="shared" si="141"/>
        <v>0</v>
      </c>
      <c r="X87" s="105">
        <f t="shared" si="141"/>
        <v>0</v>
      </c>
      <c r="Y87" s="137">
        <f t="shared" si="141"/>
        <v>0</v>
      </c>
      <c r="Z87" s="104">
        <f t="shared" si="141"/>
        <v>0</v>
      </c>
      <c r="AA87" s="105">
        <f t="shared" si="141"/>
        <v>0</v>
      </c>
      <c r="AB87" s="137">
        <f t="shared" si="141"/>
        <v>0</v>
      </c>
      <c r="AC87" s="107">
        <f t="shared" si="99"/>
        <v>0</v>
      </c>
      <c r="AD87" s="108">
        <f t="shared" si="100"/>
        <v>0</v>
      </c>
      <c r="AE87" s="108">
        <f t="shared" si="101"/>
        <v>0</v>
      </c>
      <c r="AF87" s="147" t="e">
        <f>AE87/AC87</f>
        <v>#DIV/0!</v>
      </c>
      <c r="AG87" s="148"/>
      <c r="AH87" s="112"/>
      <c r="AI87" s="112"/>
    </row>
    <row r="88" spans="1:35" ht="30" customHeight="1" x14ac:dyDescent="0.3">
      <c r="A88" s="113" t="s">
        <v>103</v>
      </c>
      <c r="B88" s="114" t="s">
        <v>104</v>
      </c>
      <c r="C88" s="115" t="s">
        <v>160</v>
      </c>
      <c r="D88" s="116" t="s">
        <v>151</v>
      </c>
      <c r="E88" s="117"/>
      <c r="F88" s="118"/>
      <c r="G88" s="119">
        <f t="shared" ref="G88:G90" si="142">E88*F88</f>
        <v>0</v>
      </c>
      <c r="H88" s="117"/>
      <c r="I88" s="118"/>
      <c r="J88" s="138">
        <f t="shared" ref="J88:J90" si="143">H88*I88</f>
        <v>0</v>
      </c>
      <c r="K88" s="192"/>
      <c r="L88" s="118"/>
      <c r="M88" s="138">
        <f t="shared" ref="M88:M90" si="144">K88*L88</f>
        <v>0</v>
      </c>
      <c r="N88" s="117"/>
      <c r="O88" s="118"/>
      <c r="P88" s="138">
        <f t="shared" ref="P88:P90" si="145">N88*O88</f>
        <v>0</v>
      </c>
      <c r="Q88" s="192"/>
      <c r="R88" s="118"/>
      <c r="S88" s="138">
        <f t="shared" ref="S88:S90" si="146">Q88*R88</f>
        <v>0</v>
      </c>
      <c r="T88" s="117"/>
      <c r="U88" s="118"/>
      <c r="V88" s="138">
        <f t="shared" ref="V88:V90" si="147">T88*U88</f>
        <v>0</v>
      </c>
      <c r="W88" s="192"/>
      <c r="X88" s="118"/>
      <c r="Y88" s="138">
        <f t="shared" ref="Y88:Y90" si="148">W88*X88</f>
        <v>0</v>
      </c>
      <c r="Z88" s="117"/>
      <c r="AA88" s="118"/>
      <c r="AB88" s="138">
        <f t="shared" ref="AB88:AB90" si="149">Z88*AA88</f>
        <v>0</v>
      </c>
      <c r="AC88" s="120">
        <f t="shared" si="99"/>
        <v>0</v>
      </c>
      <c r="AD88" s="121">
        <f t="shared" si="100"/>
        <v>0</v>
      </c>
      <c r="AE88" s="169">
        <f t="shared" si="101"/>
        <v>0</v>
      </c>
      <c r="AF88" s="149" t="e">
        <f t="shared" ref="AF88:AF89" si="150">AE88/AC88</f>
        <v>#DIV/0!</v>
      </c>
      <c r="AG88" s="124"/>
      <c r="AH88" s="99"/>
      <c r="AI88" s="99"/>
    </row>
    <row r="89" spans="1:35" ht="30" customHeight="1" x14ac:dyDescent="0.3">
      <c r="A89" s="113" t="s">
        <v>103</v>
      </c>
      <c r="B89" s="114" t="s">
        <v>107</v>
      </c>
      <c r="C89" s="115" t="s">
        <v>160</v>
      </c>
      <c r="D89" s="116" t="s">
        <v>151</v>
      </c>
      <c r="E89" s="117"/>
      <c r="F89" s="118"/>
      <c r="G89" s="119">
        <f t="shared" si="142"/>
        <v>0</v>
      </c>
      <c r="H89" s="117"/>
      <c r="I89" s="118"/>
      <c r="J89" s="138">
        <f t="shared" si="143"/>
        <v>0</v>
      </c>
      <c r="K89" s="192"/>
      <c r="L89" s="118"/>
      <c r="M89" s="138">
        <f t="shared" si="144"/>
        <v>0</v>
      </c>
      <c r="N89" s="117"/>
      <c r="O89" s="118"/>
      <c r="P89" s="138">
        <f t="shared" si="145"/>
        <v>0</v>
      </c>
      <c r="Q89" s="192"/>
      <c r="R89" s="118"/>
      <c r="S89" s="138">
        <f t="shared" si="146"/>
        <v>0</v>
      </c>
      <c r="T89" s="117"/>
      <c r="U89" s="118"/>
      <c r="V89" s="138">
        <f t="shared" si="147"/>
        <v>0</v>
      </c>
      <c r="W89" s="192"/>
      <c r="X89" s="118"/>
      <c r="Y89" s="138">
        <f t="shared" si="148"/>
        <v>0</v>
      </c>
      <c r="Z89" s="117"/>
      <c r="AA89" s="118"/>
      <c r="AB89" s="138">
        <f t="shared" si="149"/>
        <v>0</v>
      </c>
      <c r="AC89" s="120">
        <f t="shared" si="99"/>
        <v>0</v>
      </c>
      <c r="AD89" s="121">
        <f t="shared" si="100"/>
        <v>0</v>
      </c>
      <c r="AE89" s="169">
        <f t="shared" si="101"/>
        <v>0</v>
      </c>
      <c r="AF89" s="149" t="e">
        <f t="shared" si="150"/>
        <v>#DIV/0!</v>
      </c>
      <c r="AG89" s="124"/>
      <c r="AH89" s="99"/>
      <c r="AI89" s="99"/>
    </row>
    <row r="90" spans="1:35" ht="30" customHeight="1" x14ac:dyDescent="0.3">
      <c r="A90" s="125" t="s">
        <v>103</v>
      </c>
      <c r="B90" s="126" t="s">
        <v>108</v>
      </c>
      <c r="C90" s="127" t="s">
        <v>160</v>
      </c>
      <c r="D90" s="128" t="s">
        <v>151</v>
      </c>
      <c r="E90" s="129"/>
      <c r="F90" s="130"/>
      <c r="G90" s="131">
        <f t="shared" si="142"/>
        <v>0</v>
      </c>
      <c r="H90" s="143"/>
      <c r="I90" s="144"/>
      <c r="J90" s="146">
        <f t="shared" si="143"/>
        <v>0</v>
      </c>
      <c r="K90" s="214"/>
      <c r="L90" s="130"/>
      <c r="M90" s="215">
        <f t="shared" si="144"/>
        <v>0</v>
      </c>
      <c r="N90" s="129"/>
      <c r="O90" s="130"/>
      <c r="P90" s="215">
        <f t="shared" si="145"/>
        <v>0</v>
      </c>
      <c r="Q90" s="214"/>
      <c r="R90" s="130"/>
      <c r="S90" s="215">
        <f t="shared" si="146"/>
        <v>0</v>
      </c>
      <c r="T90" s="129"/>
      <c r="U90" s="130"/>
      <c r="V90" s="215">
        <f t="shared" si="147"/>
        <v>0</v>
      </c>
      <c r="W90" s="214"/>
      <c r="X90" s="130"/>
      <c r="Y90" s="215">
        <f t="shared" si="148"/>
        <v>0</v>
      </c>
      <c r="Z90" s="129"/>
      <c r="AA90" s="130"/>
      <c r="AB90" s="215">
        <f t="shared" si="149"/>
        <v>0</v>
      </c>
      <c r="AC90" s="132">
        <f t="shared" si="99"/>
        <v>0</v>
      </c>
      <c r="AD90" s="133">
        <f t="shared" si="100"/>
        <v>0</v>
      </c>
      <c r="AE90" s="171">
        <f t="shared" si="101"/>
        <v>0</v>
      </c>
      <c r="AF90" s="149" t="e">
        <f>AE90/AC90</f>
        <v>#DIV/0!</v>
      </c>
      <c r="AG90" s="150"/>
      <c r="AH90" s="99"/>
      <c r="AI90" s="99"/>
    </row>
    <row r="91" spans="1:35" ht="15" customHeight="1" x14ac:dyDescent="0.3">
      <c r="A91" s="172" t="s">
        <v>163</v>
      </c>
      <c r="B91" s="173"/>
      <c r="C91" s="174"/>
      <c r="D91" s="175"/>
      <c r="E91" s="176">
        <f t="shared" ref="E91:AD91" si="151">E87+E83+E79+E75+E71</f>
        <v>4</v>
      </c>
      <c r="F91" s="177">
        <f t="shared" si="151"/>
        <v>3600</v>
      </c>
      <c r="G91" s="178">
        <f t="shared" si="151"/>
        <v>14400</v>
      </c>
      <c r="H91" s="151">
        <f t="shared" si="151"/>
        <v>3</v>
      </c>
      <c r="I91" s="153">
        <f t="shared" si="151"/>
        <v>3600</v>
      </c>
      <c r="J91" s="195">
        <f t="shared" si="151"/>
        <v>10800</v>
      </c>
      <c r="K91" s="179">
        <f t="shared" si="151"/>
        <v>0</v>
      </c>
      <c r="L91" s="177">
        <f t="shared" si="151"/>
        <v>0</v>
      </c>
      <c r="M91" s="180">
        <f t="shared" si="151"/>
        <v>0</v>
      </c>
      <c r="N91" s="176">
        <f t="shared" si="151"/>
        <v>0</v>
      </c>
      <c r="O91" s="177">
        <f t="shared" si="151"/>
        <v>0</v>
      </c>
      <c r="P91" s="180">
        <f t="shared" si="151"/>
        <v>0</v>
      </c>
      <c r="Q91" s="179">
        <f t="shared" si="151"/>
        <v>0</v>
      </c>
      <c r="R91" s="177">
        <f t="shared" si="151"/>
        <v>0</v>
      </c>
      <c r="S91" s="180">
        <f t="shared" si="151"/>
        <v>0</v>
      </c>
      <c r="T91" s="176">
        <f t="shared" si="151"/>
        <v>0</v>
      </c>
      <c r="U91" s="177">
        <f t="shared" si="151"/>
        <v>0</v>
      </c>
      <c r="V91" s="180">
        <f t="shared" si="151"/>
        <v>0</v>
      </c>
      <c r="W91" s="179">
        <f t="shared" si="151"/>
        <v>0</v>
      </c>
      <c r="X91" s="177">
        <f t="shared" si="151"/>
        <v>0</v>
      </c>
      <c r="Y91" s="180">
        <f t="shared" si="151"/>
        <v>0</v>
      </c>
      <c r="Z91" s="176">
        <f t="shared" si="151"/>
        <v>0</v>
      </c>
      <c r="AA91" s="177">
        <f t="shared" si="151"/>
        <v>0</v>
      </c>
      <c r="AB91" s="180">
        <f t="shared" si="151"/>
        <v>0</v>
      </c>
      <c r="AC91" s="151">
        <f t="shared" si="151"/>
        <v>14400</v>
      </c>
      <c r="AD91" s="156">
        <f t="shared" si="151"/>
        <v>10800</v>
      </c>
      <c r="AE91" s="151">
        <f t="shared" si="101"/>
        <v>3600</v>
      </c>
      <c r="AF91" s="157">
        <f t="shared" ref="AF91" si="152">AE91/AC91</f>
        <v>0.25</v>
      </c>
      <c r="AG91" s="158"/>
      <c r="AH91" s="99"/>
      <c r="AI91" s="99"/>
    </row>
    <row r="92" spans="1:35" ht="15.75" customHeight="1" x14ac:dyDescent="0.3">
      <c r="A92" s="198" t="s">
        <v>98</v>
      </c>
      <c r="B92" s="218" t="s">
        <v>24</v>
      </c>
      <c r="C92" s="160" t="s">
        <v>164</v>
      </c>
      <c r="D92" s="186"/>
      <c r="E92" s="89"/>
      <c r="F92" s="90"/>
      <c r="G92" s="90"/>
      <c r="H92" s="89"/>
      <c r="I92" s="90"/>
      <c r="J92" s="94"/>
      <c r="K92" s="90"/>
      <c r="L92" s="90"/>
      <c r="M92" s="94"/>
      <c r="N92" s="89"/>
      <c r="O92" s="90"/>
      <c r="P92" s="94"/>
      <c r="Q92" s="90"/>
      <c r="R92" s="90"/>
      <c r="S92" s="94"/>
      <c r="T92" s="89"/>
      <c r="U92" s="90"/>
      <c r="V92" s="94"/>
      <c r="W92" s="90"/>
      <c r="X92" s="90"/>
      <c r="Y92" s="94"/>
      <c r="Z92" s="89"/>
      <c r="AA92" s="90"/>
      <c r="AB92" s="94"/>
      <c r="AC92" s="219"/>
      <c r="AD92" s="219"/>
      <c r="AE92" s="220"/>
      <c r="AF92" s="221"/>
      <c r="AG92" s="222"/>
      <c r="AH92" s="99"/>
      <c r="AI92" s="99"/>
    </row>
    <row r="93" spans="1:35" ht="48" customHeight="1" x14ac:dyDescent="0.3">
      <c r="A93" s="100" t="s">
        <v>100</v>
      </c>
      <c r="B93" s="101" t="s">
        <v>165</v>
      </c>
      <c r="C93" s="162" t="s">
        <v>166</v>
      </c>
      <c r="D93" s="168"/>
      <c r="E93" s="187">
        <f t="shared" ref="E93:AB93" si="153">SUM(E94:E96)</f>
        <v>0</v>
      </c>
      <c r="F93" s="188">
        <f t="shared" si="153"/>
        <v>0</v>
      </c>
      <c r="G93" s="189">
        <f t="shared" si="153"/>
        <v>0</v>
      </c>
      <c r="H93" s="104">
        <f t="shared" si="153"/>
        <v>0</v>
      </c>
      <c r="I93" s="105">
        <f t="shared" si="153"/>
        <v>0</v>
      </c>
      <c r="J93" s="137">
        <f t="shared" si="153"/>
        <v>0</v>
      </c>
      <c r="K93" s="200">
        <f t="shared" si="153"/>
        <v>0</v>
      </c>
      <c r="L93" s="188">
        <f t="shared" si="153"/>
        <v>0</v>
      </c>
      <c r="M93" s="201">
        <f t="shared" si="153"/>
        <v>0</v>
      </c>
      <c r="N93" s="187">
        <f t="shared" si="153"/>
        <v>0</v>
      </c>
      <c r="O93" s="188">
        <f t="shared" si="153"/>
        <v>0</v>
      </c>
      <c r="P93" s="201">
        <f t="shared" si="153"/>
        <v>0</v>
      </c>
      <c r="Q93" s="200">
        <f t="shared" si="153"/>
        <v>0</v>
      </c>
      <c r="R93" s="188">
        <f t="shared" si="153"/>
        <v>0</v>
      </c>
      <c r="S93" s="201">
        <f t="shared" si="153"/>
        <v>0</v>
      </c>
      <c r="T93" s="187">
        <f t="shared" si="153"/>
        <v>0</v>
      </c>
      <c r="U93" s="188">
        <f t="shared" si="153"/>
        <v>0</v>
      </c>
      <c r="V93" s="201">
        <f t="shared" si="153"/>
        <v>0</v>
      </c>
      <c r="W93" s="200">
        <f t="shared" si="153"/>
        <v>0</v>
      </c>
      <c r="X93" s="188">
        <f t="shared" si="153"/>
        <v>0</v>
      </c>
      <c r="Y93" s="201">
        <f t="shared" si="153"/>
        <v>0</v>
      </c>
      <c r="Z93" s="187">
        <f t="shared" si="153"/>
        <v>0</v>
      </c>
      <c r="AA93" s="188">
        <f t="shared" si="153"/>
        <v>0</v>
      </c>
      <c r="AB93" s="201">
        <f t="shared" si="153"/>
        <v>0</v>
      </c>
      <c r="AC93" s="107">
        <f t="shared" ref="AC93:AC97" si="154">G93+M93+S93+Y93</f>
        <v>0</v>
      </c>
      <c r="AD93" s="108">
        <f t="shared" ref="AD93:AD97" si="155">J93+P93+V93+AB93</f>
        <v>0</v>
      </c>
      <c r="AE93" s="108">
        <f t="shared" si="101"/>
        <v>0</v>
      </c>
      <c r="AF93" s="147" t="e">
        <f>AE93/AC93</f>
        <v>#DIV/0!</v>
      </c>
      <c r="AG93" s="148"/>
      <c r="AH93" s="112"/>
      <c r="AI93" s="112"/>
    </row>
    <row r="94" spans="1:35" ht="36" customHeight="1" x14ac:dyDescent="0.3">
      <c r="A94" s="113" t="s">
        <v>103</v>
      </c>
      <c r="B94" s="114" t="s">
        <v>104</v>
      </c>
      <c r="C94" s="115" t="s">
        <v>167</v>
      </c>
      <c r="D94" s="116" t="s">
        <v>168</v>
      </c>
      <c r="E94" s="117"/>
      <c r="F94" s="118"/>
      <c r="G94" s="119">
        <f t="shared" ref="G94:G96" si="156">E94*F94</f>
        <v>0</v>
      </c>
      <c r="H94" s="117"/>
      <c r="I94" s="118"/>
      <c r="J94" s="138">
        <f t="shared" ref="J94:J96" si="157">H94*I94</f>
        <v>0</v>
      </c>
      <c r="K94" s="192"/>
      <c r="L94" s="118"/>
      <c r="M94" s="138">
        <f t="shared" ref="M94:M96" si="158">K94*L94</f>
        <v>0</v>
      </c>
      <c r="N94" s="117"/>
      <c r="O94" s="118"/>
      <c r="P94" s="138">
        <f t="shared" ref="P94:P96" si="159">N94*O94</f>
        <v>0</v>
      </c>
      <c r="Q94" s="192"/>
      <c r="R94" s="118"/>
      <c r="S94" s="138">
        <f t="shared" ref="S94:S96" si="160">Q94*R94</f>
        <v>0</v>
      </c>
      <c r="T94" s="117"/>
      <c r="U94" s="118"/>
      <c r="V94" s="138">
        <f t="shared" ref="V94:V96" si="161">T94*U94</f>
        <v>0</v>
      </c>
      <c r="W94" s="192"/>
      <c r="X94" s="118"/>
      <c r="Y94" s="138">
        <f t="shared" ref="Y94:Y96" si="162">W94*X94</f>
        <v>0</v>
      </c>
      <c r="Z94" s="117"/>
      <c r="AA94" s="118"/>
      <c r="AB94" s="138">
        <f t="shared" ref="AB94:AB96" si="163">Z94*AA94</f>
        <v>0</v>
      </c>
      <c r="AC94" s="120">
        <f t="shared" si="154"/>
        <v>0</v>
      </c>
      <c r="AD94" s="121">
        <f t="shared" si="155"/>
        <v>0</v>
      </c>
      <c r="AE94" s="169">
        <f t="shared" si="101"/>
        <v>0</v>
      </c>
      <c r="AF94" s="123" t="e">
        <f>AE94/AC94</f>
        <v>#DIV/0!</v>
      </c>
      <c r="AG94" s="124"/>
      <c r="AH94" s="99"/>
      <c r="AI94" s="99"/>
    </row>
    <row r="95" spans="1:35" ht="33.75" customHeight="1" x14ac:dyDescent="0.3">
      <c r="A95" s="113" t="s">
        <v>103</v>
      </c>
      <c r="B95" s="114" t="s">
        <v>107</v>
      </c>
      <c r="C95" s="115" t="s">
        <v>167</v>
      </c>
      <c r="D95" s="116" t="s">
        <v>168</v>
      </c>
      <c r="E95" s="117"/>
      <c r="F95" s="118"/>
      <c r="G95" s="119">
        <f t="shared" si="156"/>
        <v>0</v>
      </c>
      <c r="H95" s="117"/>
      <c r="I95" s="118"/>
      <c r="J95" s="138">
        <f t="shared" si="157"/>
        <v>0</v>
      </c>
      <c r="K95" s="192"/>
      <c r="L95" s="118"/>
      <c r="M95" s="138">
        <f t="shared" si="158"/>
        <v>0</v>
      </c>
      <c r="N95" s="117"/>
      <c r="O95" s="118"/>
      <c r="P95" s="138">
        <f t="shared" si="159"/>
        <v>0</v>
      </c>
      <c r="Q95" s="192"/>
      <c r="R95" s="118"/>
      <c r="S95" s="138">
        <f t="shared" si="160"/>
        <v>0</v>
      </c>
      <c r="T95" s="117"/>
      <c r="U95" s="118"/>
      <c r="V95" s="138">
        <f t="shared" si="161"/>
        <v>0</v>
      </c>
      <c r="W95" s="192"/>
      <c r="X95" s="118"/>
      <c r="Y95" s="138">
        <f t="shared" si="162"/>
        <v>0</v>
      </c>
      <c r="Z95" s="117"/>
      <c r="AA95" s="118"/>
      <c r="AB95" s="138">
        <f t="shared" si="163"/>
        <v>0</v>
      </c>
      <c r="AC95" s="120">
        <f t="shared" si="154"/>
        <v>0</v>
      </c>
      <c r="AD95" s="121">
        <f t="shared" si="155"/>
        <v>0</v>
      </c>
      <c r="AE95" s="169">
        <f t="shared" si="101"/>
        <v>0</v>
      </c>
      <c r="AF95" s="123" t="e">
        <f>AE95/AC95</f>
        <v>#DIV/0!</v>
      </c>
      <c r="AG95" s="124"/>
      <c r="AH95" s="99"/>
      <c r="AI95" s="99"/>
    </row>
    <row r="96" spans="1:35" ht="33" customHeight="1" x14ac:dyDescent="0.3">
      <c r="A96" s="139" t="s">
        <v>103</v>
      </c>
      <c r="B96" s="140" t="s">
        <v>108</v>
      </c>
      <c r="C96" s="141" t="s">
        <v>167</v>
      </c>
      <c r="D96" s="142" t="s">
        <v>168</v>
      </c>
      <c r="E96" s="143"/>
      <c r="F96" s="144"/>
      <c r="G96" s="145">
        <f t="shared" si="156"/>
        <v>0</v>
      </c>
      <c r="H96" s="143"/>
      <c r="I96" s="144"/>
      <c r="J96" s="146">
        <f t="shared" si="157"/>
        <v>0</v>
      </c>
      <c r="K96" s="194"/>
      <c r="L96" s="144"/>
      <c r="M96" s="146">
        <f t="shared" si="158"/>
        <v>0</v>
      </c>
      <c r="N96" s="143"/>
      <c r="O96" s="144"/>
      <c r="P96" s="146">
        <f t="shared" si="159"/>
        <v>0</v>
      </c>
      <c r="Q96" s="194"/>
      <c r="R96" s="144"/>
      <c r="S96" s="146">
        <f t="shared" si="160"/>
        <v>0</v>
      </c>
      <c r="T96" s="143"/>
      <c r="U96" s="144"/>
      <c r="V96" s="146">
        <f t="shared" si="161"/>
        <v>0</v>
      </c>
      <c r="W96" s="194"/>
      <c r="X96" s="144"/>
      <c r="Y96" s="146">
        <f t="shared" si="162"/>
        <v>0</v>
      </c>
      <c r="Z96" s="143"/>
      <c r="AA96" s="144"/>
      <c r="AB96" s="146">
        <f t="shared" si="163"/>
        <v>0</v>
      </c>
      <c r="AC96" s="223">
        <f t="shared" si="154"/>
        <v>0</v>
      </c>
      <c r="AD96" s="224">
        <f t="shared" si="155"/>
        <v>0</v>
      </c>
      <c r="AE96" s="225">
        <f t="shared" si="101"/>
        <v>0</v>
      </c>
      <c r="AF96" s="123">
        <v>0</v>
      </c>
      <c r="AG96" s="124"/>
      <c r="AH96" s="99"/>
      <c r="AI96" s="99"/>
    </row>
    <row r="97" spans="1:36" ht="15" customHeight="1" x14ac:dyDescent="0.3">
      <c r="A97" s="172" t="s">
        <v>169</v>
      </c>
      <c r="B97" s="173"/>
      <c r="C97" s="174"/>
      <c r="D97" s="175"/>
      <c r="E97" s="176">
        <f t="shared" ref="E97:AB97" si="164">E93</f>
        <v>0</v>
      </c>
      <c r="F97" s="177">
        <f t="shared" si="164"/>
        <v>0</v>
      </c>
      <c r="G97" s="178">
        <f t="shared" si="164"/>
        <v>0</v>
      </c>
      <c r="H97" s="151">
        <f t="shared" si="164"/>
        <v>0</v>
      </c>
      <c r="I97" s="153">
        <f t="shared" si="164"/>
        <v>0</v>
      </c>
      <c r="J97" s="195">
        <f t="shared" si="164"/>
        <v>0</v>
      </c>
      <c r="K97" s="179">
        <f t="shared" si="164"/>
        <v>0</v>
      </c>
      <c r="L97" s="177">
        <f t="shared" si="164"/>
        <v>0</v>
      </c>
      <c r="M97" s="180">
        <f t="shared" si="164"/>
        <v>0</v>
      </c>
      <c r="N97" s="176">
        <f t="shared" si="164"/>
        <v>0</v>
      </c>
      <c r="O97" s="177">
        <f t="shared" si="164"/>
        <v>0</v>
      </c>
      <c r="P97" s="180">
        <f t="shared" si="164"/>
        <v>0</v>
      </c>
      <c r="Q97" s="179">
        <f t="shared" si="164"/>
        <v>0</v>
      </c>
      <c r="R97" s="177">
        <f t="shared" si="164"/>
        <v>0</v>
      </c>
      <c r="S97" s="180">
        <f t="shared" si="164"/>
        <v>0</v>
      </c>
      <c r="T97" s="176">
        <f t="shared" si="164"/>
        <v>0</v>
      </c>
      <c r="U97" s="177">
        <f t="shared" si="164"/>
        <v>0</v>
      </c>
      <c r="V97" s="180">
        <f t="shared" si="164"/>
        <v>0</v>
      </c>
      <c r="W97" s="179">
        <f t="shared" si="164"/>
        <v>0</v>
      </c>
      <c r="X97" s="177">
        <f t="shared" si="164"/>
        <v>0</v>
      </c>
      <c r="Y97" s="180">
        <f t="shared" si="164"/>
        <v>0</v>
      </c>
      <c r="Z97" s="176">
        <f t="shared" si="164"/>
        <v>0</v>
      </c>
      <c r="AA97" s="177">
        <f t="shared" si="164"/>
        <v>0</v>
      </c>
      <c r="AB97" s="180">
        <f t="shared" si="164"/>
        <v>0</v>
      </c>
      <c r="AC97" s="176">
        <f t="shared" si="154"/>
        <v>0</v>
      </c>
      <c r="AD97" s="181">
        <f t="shared" si="155"/>
        <v>0</v>
      </c>
      <c r="AE97" s="180">
        <f t="shared" si="101"/>
        <v>0</v>
      </c>
      <c r="AF97" s="182" t="e">
        <f>AE97/AC97</f>
        <v>#DIV/0!</v>
      </c>
      <c r="AG97" s="183"/>
      <c r="AH97" s="99"/>
      <c r="AI97" s="99"/>
    </row>
    <row r="98" spans="1:36" ht="15.75" customHeight="1" x14ac:dyDescent="0.3">
      <c r="A98" s="198" t="s">
        <v>98</v>
      </c>
      <c r="B98" s="218" t="s">
        <v>25</v>
      </c>
      <c r="C98" s="160" t="s">
        <v>170</v>
      </c>
      <c r="D98" s="226"/>
      <c r="E98" s="227"/>
      <c r="F98" s="228"/>
      <c r="G98" s="228"/>
      <c r="H98" s="89"/>
      <c r="I98" s="90"/>
      <c r="J98" s="94"/>
      <c r="K98" s="228"/>
      <c r="L98" s="228"/>
      <c r="M98" s="229"/>
      <c r="N98" s="227"/>
      <c r="O98" s="228"/>
      <c r="P98" s="229"/>
      <c r="Q98" s="228"/>
      <c r="R98" s="228"/>
      <c r="S98" s="229"/>
      <c r="T98" s="227"/>
      <c r="U98" s="228"/>
      <c r="V98" s="229"/>
      <c r="W98" s="228"/>
      <c r="X98" s="228"/>
      <c r="Y98" s="229"/>
      <c r="Z98" s="227"/>
      <c r="AA98" s="228"/>
      <c r="AB98" s="228"/>
      <c r="AC98" s="95"/>
      <c r="AD98" s="96"/>
      <c r="AE98" s="96"/>
      <c r="AF98" s="97"/>
      <c r="AG98" s="98"/>
      <c r="AH98" s="99"/>
      <c r="AI98" s="99"/>
    </row>
    <row r="99" spans="1:36" ht="24.75" customHeight="1" x14ac:dyDescent="0.3">
      <c r="A99" s="100" t="s">
        <v>100</v>
      </c>
      <c r="B99" s="101" t="s">
        <v>171</v>
      </c>
      <c r="C99" s="230" t="s">
        <v>172</v>
      </c>
      <c r="D99" s="168"/>
      <c r="E99" s="187">
        <f>SUM(E100:E111)</f>
        <v>25366</v>
      </c>
      <c r="F99" s="188">
        <f t="shared" ref="F99:AB99" si="165">SUM(F100:F111)</f>
        <v>1106.5</v>
      </c>
      <c r="G99" s="189">
        <f t="shared" si="165"/>
        <v>354579</v>
      </c>
      <c r="H99" s="104">
        <f t="shared" si="165"/>
        <v>22199</v>
      </c>
      <c r="I99" s="105">
        <f t="shared" si="165"/>
        <v>1163.2762502172263</v>
      </c>
      <c r="J99" s="137">
        <f t="shared" si="165"/>
        <v>286728.26976550004</v>
      </c>
      <c r="K99" s="200">
        <f t="shared" si="165"/>
        <v>0</v>
      </c>
      <c r="L99" s="188">
        <f t="shared" si="165"/>
        <v>0</v>
      </c>
      <c r="M99" s="201">
        <f t="shared" si="165"/>
        <v>0</v>
      </c>
      <c r="N99" s="187">
        <f t="shared" si="165"/>
        <v>0</v>
      </c>
      <c r="O99" s="188">
        <f t="shared" si="165"/>
        <v>0</v>
      </c>
      <c r="P99" s="201">
        <f t="shared" si="165"/>
        <v>0</v>
      </c>
      <c r="Q99" s="200">
        <f t="shared" si="165"/>
        <v>0</v>
      </c>
      <c r="R99" s="188">
        <f t="shared" si="165"/>
        <v>0</v>
      </c>
      <c r="S99" s="201">
        <f t="shared" si="165"/>
        <v>0</v>
      </c>
      <c r="T99" s="187">
        <f t="shared" si="165"/>
        <v>0</v>
      </c>
      <c r="U99" s="188">
        <f t="shared" si="165"/>
        <v>0</v>
      </c>
      <c r="V99" s="201">
        <f t="shared" si="165"/>
        <v>0</v>
      </c>
      <c r="W99" s="200">
        <f t="shared" si="165"/>
        <v>0</v>
      </c>
      <c r="X99" s="188">
        <f t="shared" si="165"/>
        <v>0</v>
      </c>
      <c r="Y99" s="201">
        <f t="shared" si="165"/>
        <v>0</v>
      </c>
      <c r="Z99" s="187">
        <f t="shared" si="165"/>
        <v>0</v>
      </c>
      <c r="AA99" s="188">
        <f t="shared" si="165"/>
        <v>0</v>
      </c>
      <c r="AB99" s="201">
        <f t="shared" si="165"/>
        <v>0</v>
      </c>
      <c r="AC99" s="107">
        <f t="shared" ref="AC99:AC119" si="166">G99+M99+S99+Y99</f>
        <v>354579</v>
      </c>
      <c r="AD99" s="108">
        <f t="shared" ref="AD99:AD119" si="167">J99+P99+V99+AB99</f>
        <v>286728.26976550004</v>
      </c>
      <c r="AE99" s="108">
        <f t="shared" ref="AE99:AE119" si="168">AC99-AD99</f>
        <v>67850.730234499963</v>
      </c>
      <c r="AF99" s="110">
        <f t="shared" ref="AF99:AF119" si="169">AE99/AC99</f>
        <v>0.19135574930974469</v>
      </c>
      <c r="AG99" s="111"/>
      <c r="AH99" s="112"/>
      <c r="AI99" s="112"/>
    </row>
    <row r="100" spans="1:36" ht="269.5" customHeight="1" x14ac:dyDescent="0.3">
      <c r="A100" s="113" t="s">
        <v>103</v>
      </c>
      <c r="B100" s="114" t="s">
        <v>104</v>
      </c>
      <c r="C100" s="115" t="str">
        <f>'[1]Кошторис  витрат'!$C$98</f>
        <v>Тканина для виробництва рюкзаків</v>
      </c>
      <c r="D100" s="116" t="s">
        <v>273</v>
      </c>
      <c r="E100" s="117">
        <f>'[1]Кошторис  витрат'!$E$98</f>
        <v>1250</v>
      </c>
      <c r="F100" s="118">
        <f>'[1]Кошторис  витрат'!$F$98</f>
        <v>74</v>
      </c>
      <c r="G100" s="119">
        <f>E100*F100</f>
        <v>92500</v>
      </c>
      <c r="H100" s="408">
        <v>1250</v>
      </c>
      <c r="I100" s="409">
        <f>J100/H100</f>
        <v>58.965600000000002</v>
      </c>
      <c r="J100" s="410">
        <v>73707</v>
      </c>
      <c r="K100" s="192"/>
      <c r="L100" s="118"/>
      <c r="M100" s="138">
        <f t="shared" ref="M100" si="170">K100*L100</f>
        <v>0</v>
      </c>
      <c r="N100" s="117"/>
      <c r="O100" s="118"/>
      <c r="P100" s="138">
        <f t="shared" ref="P100" si="171">N100*O100</f>
        <v>0</v>
      </c>
      <c r="Q100" s="192"/>
      <c r="R100" s="118"/>
      <c r="S100" s="138">
        <f t="shared" ref="S100" si="172">Q100*R100</f>
        <v>0</v>
      </c>
      <c r="T100" s="117"/>
      <c r="U100" s="118"/>
      <c r="V100" s="138">
        <f t="shared" ref="V100" si="173">T100*U100</f>
        <v>0</v>
      </c>
      <c r="W100" s="192"/>
      <c r="X100" s="118"/>
      <c r="Y100" s="138">
        <f t="shared" ref="Y100" si="174">W100*X100</f>
        <v>0</v>
      </c>
      <c r="Z100" s="117"/>
      <c r="AA100" s="118"/>
      <c r="AB100" s="138">
        <f t="shared" ref="AB100" si="175">Z100*AA100</f>
        <v>0</v>
      </c>
      <c r="AC100" s="120">
        <f t="shared" si="166"/>
        <v>92500</v>
      </c>
      <c r="AD100" s="121">
        <f t="shared" si="167"/>
        <v>73707</v>
      </c>
      <c r="AE100" s="169">
        <f t="shared" si="168"/>
        <v>18793</v>
      </c>
      <c r="AF100" s="123">
        <f t="shared" si="169"/>
        <v>0.20316756756756757</v>
      </c>
      <c r="AG100" s="405" t="s">
        <v>288</v>
      </c>
      <c r="AH100" s="99"/>
      <c r="AI100" s="99"/>
    </row>
    <row r="101" spans="1:36" s="395" customFormat="1" ht="98.5" customHeight="1" x14ac:dyDescent="0.3">
      <c r="A101" s="113" t="s">
        <v>103</v>
      </c>
      <c r="B101" s="114" t="s">
        <v>107</v>
      </c>
      <c r="C101" s="391" t="str">
        <f>'[1]Кошторис  витрат'!$C$99</f>
        <v>Світловідбивна тканина</v>
      </c>
      <c r="D101" s="116" t="s">
        <v>273</v>
      </c>
      <c r="E101" s="117">
        <v>400</v>
      </c>
      <c r="F101" s="118">
        <v>330</v>
      </c>
      <c r="G101" s="119">
        <f t="shared" ref="G101:G111" si="176">E101*F101</f>
        <v>132000</v>
      </c>
      <c r="H101" s="408">
        <v>400</v>
      </c>
      <c r="I101" s="409">
        <f>J101/H101</f>
        <v>308.25</v>
      </c>
      <c r="J101" s="410">
        <v>123300</v>
      </c>
      <c r="K101" s="192"/>
      <c r="L101" s="118"/>
      <c r="M101" s="138"/>
      <c r="N101" s="117"/>
      <c r="O101" s="118"/>
      <c r="P101" s="138"/>
      <c r="Q101" s="192"/>
      <c r="R101" s="118"/>
      <c r="S101" s="138"/>
      <c r="T101" s="117"/>
      <c r="U101" s="118"/>
      <c r="V101" s="138"/>
      <c r="W101" s="192"/>
      <c r="X101" s="118"/>
      <c r="Y101" s="138"/>
      <c r="Z101" s="117"/>
      <c r="AA101" s="118"/>
      <c r="AB101" s="138"/>
      <c r="AC101" s="120">
        <f t="shared" si="166"/>
        <v>132000</v>
      </c>
      <c r="AD101" s="121">
        <f t="shared" si="167"/>
        <v>123300</v>
      </c>
      <c r="AE101" s="169">
        <f t="shared" si="168"/>
        <v>8700</v>
      </c>
      <c r="AF101" s="123">
        <f t="shared" si="169"/>
        <v>6.5909090909090903E-2</v>
      </c>
      <c r="AG101" s="405" t="s">
        <v>287</v>
      </c>
      <c r="AH101" s="99"/>
      <c r="AI101" s="99"/>
    </row>
    <row r="102" spans="1:36" s="395" customFormat="1" ht="277.5" customHeight="1" x14ac:dyDescent="0.3">
      <c r="A102" s="113" t="s">
        <v>103</v>
      </c>
      <c r="B102" s="114" t="s">
        <v>108</v>
      </c>
      <c r="C102" s="391" t="str">
        <f>'[1]Кошторис  витрат'!$C$100</f>
        <v>Шнурки для рюкзаків</v>
      </c>
      <c r="D102" s="116" t="s">
        <v>273</v>
      </c>
      <c r="E102" s="117">
        <v>9300</v>
      </c>
      <c r="F102" s="118">
        <v>10</v>
      </c>
      <c r="G102" s="119">
        <f t="shared" si="176"/>
        <v>93000</v>
      </c>
      <c r="H102" s="408">
        <v>9230</v>
      </c>
      <c r="I102" s="409">
        <f>J102/H102</f>
        <v>6.580606717226436</v>
      </c>
      <c r="J102" s="410">
        <f>60739</f>
        <v>60739</v>
      </c>
      <c r="K102" s="192"/>
      <c r="L102" s="118"/>
      <c r="M102" s="138"/>
      <c r="N102" s="117"/>
      <c r="O102" s="118"/>
      <c r="P102" s="138"/>
      <c r="Q102" s="192"/>
      <c r="R102" s="118"/>
      <c r="S102" s="138"/>
      <c r="T102" s="117"/>
      <c r="U102" s="118"/>
      <c r="V102" s="138"/>
      <c r="W102" s="192"/>
      <c r="X102" s="118"/>
      <c r="Y102" s="138"/>
      <c r="Z102" s="117"/>
      <c r="AA102" s="118"/>
      <c r="AB102" s="138"/>
      <c r="AC102" s="120">
        <f t="shared" si="166"/>
        <v>93000</v>
      </c>
      <c r="AD102" s="121">
        <f t="shared" si="167"/>
        <v>60739</v>
      </c>
      <c r="AE102" s="169">
        <f t="shared" si="168"/>
        <v>32261</v>
      </c>
      <c r="AF102" s="123">
        <f t="shared" si="169"/>
        <v>0.34689247311827959</v>
      </c>
      <c r="AG102" s="405" t="s">
        <v>283</v>
      </c>
      <c r="AH102" s="99"/>
      <c r="AI102" s="99"/>
    </row>
    <row r="103" spans="1:36" s="395" customFormat="1" ht="44.5" customHeight="1" x14ac:dyDescent="0.3">
      <c r="A103" s="113" t="s">
        <v>103</v>
      </c>
      <c r="B103" s="114" t="s">
        <v>182</v>
      </c>
      <c r="C103" s="391" t="s">
        <v>300</v>
      </c>
      <c r="D103" s="116" t="s">
        <v>123</v>
      </c>
      <c r="E103" s="413">
        <v>3150</v>
      </c>
      <c r="F103" s="414">
        <v>6</v>
      </c>
      <c r="G103" s="415">
        <f t="shared" si="176"/>
        <v>18900</v>
      </c>
      <c r="H103" s="416">
        <v>85</v>
      </c>
      <c r="I103" s="414">
        <v>154.27000000000001</v>
      </c>
      <c r="J103" s="417">
        <f t="shared" ref="J103:J104" si="177">H103*I103</f>
        <v>13112.95</v>
      </c>
      <c r="K103" s="192"/>
      <c r="L103" s="118"/>
      <c r="M103" s="138"/>
      <c r="N103" s="117"/>
      <c r="O103" s="118"/>
      <c r="P103" s="138"/>
      <c r="Q103" s="192"/>
      <c r="R103" s="118"/>
      <c r="S103" s="138"/>
      <c r="T103" s="117"/>
      <c r="U103" s="118"/>
      <c r="V103" s="138"/>
      <c r="W103" s="192"/>
      <c r="X103" s="118"/>
      <c r="Y103" s="138"/>
      <c r="Z103" s="117"/>
      <c r="AA103" s="118"/>
      <c r="AB103" s="138"/>
      <c r="AC103" s="120">
        <f t="shared" si="166"/>
        <v>18900</v>
      </c>
      <c r="AD103" s="121">
        <f t="shared" si="167"/>
        <v>13112.95</v>
      </c>
      <c r="AE103" s="169">
        <f t="shared" si="168"/>
        <v>5787.0499999999993</v>
      </c>
      <c r="AF103" s="123">
        <f t="shared" si="169"/>
        <v>0.30619312169312163</v>
      </c>
      <c r="AG103" s="405" t="s">
        <v>284</v>
      </c>
      <c r="AH103" s="99"/>
      <c r="AI103" s="99"/>
    </row>
    <row r="104" spans="1:36" s="395" customFormat="1" ht="39" x14ac:dyDescent="0.3">
      <c r="A104" s="113" t="s">
        <v>103</v>
      </c>
      <c r="B104" s="114" t="s">
        <v>183</v>
      </c>
      <c r="C104" s="391" t="s">
        <v>274</v>
      </c>
      <c r="D104" s="116" t="s">
        <v>123</v>
      </c>
      <c r="E104" s="413">
        <v>8000</v>
      </c>
      <c r="F104" s="418">
        <v>1</v>
      </c>
      <c r="G104" s="415">
        <f t="shared" si="176"/>
        <v>8000</v>
      </c>
      <c r="H104" s="419">
        <v>8000</v>
      </c>
      <c r="I104" s="420">
        <v>0.72</v>
      </c>
      <c r="J104" s="417">
        <f t="shared" si="177"/>
        <v>5760</v>
      </c>
      <c r="K104" s="192"/>
      <c r="L104" s="118"/>
      <c r="M104" s="138"/>
      <c r="N104" s="117"/>
      <c r="O104" s="118"/>
      <c r="P104" s="138"/>
      <c r="Q104" s="192"/>
      <c r="R104" s="118"/>
      <c r="S104" s="138"/>
      <c r="T104" s="117"/>
      <c r="U104" s="118"/>
      <c r="V104" s="138"/>
      <c r="W104" s="192"/>
      <c r="X104" s="118"/>
      <c r="Y104" s="138"/>
      <c r="Z104" s="117"/>
      <c r="AA104" s="118"/>
      <c r="AB104" s="138"/>
      <c r="AC104" s="120">
        <f t="shared" si="166"/>
        <v>8000</v>
      </c>
      <c r="AD104" s="121">
        <f t="shared" si="167"/>
        <v>5760</v>
      </c>
      <c r="AE104" s="169">
        <f t="shared" si="168"/>
        <v>2240</v>
      </c>
      <c r="AF104" s="123">
        <f t="shared" si="169"/>
        <v>0.28000000000000003</v>
      </c>
      <c r="AG104" s="405" t="s">
        <v>292</v>
      </c>
      <c r="AH104" s="99"/>
      <c r="AI104" s="99"/>
    </row>
    <row r="105" spans="1:36" s="395" customFormat="1" ht="222" customHeight="1" x14ac:dyDescent="0.3">
      <c r="A105" s="113" t="s">
        <v>103</v>
      </c>
      <c r="B105" s="114" t="s">
        <v>185</v>
      </c>
      <c r="C105" s="391" t="s">
        <v>275</v>
      </c>
      <c r="D105" s="116" t="s">
        <v>123</v>
      </c>
      <c r="E105" s="413">
        <v>150</v>
      </c>
      <c r="F105" s="421">
        <v>25</v>
      </c>
      <c r="G105" s="415">
        <f t="shared" si="176"/>
        <v>3750</v>
      </c>
      <c r="H105" s="419">
        <v>16</v>
      </c>
      <c r="I105" s="420">
        <f>J105/H105</f>
        <v>132.27000000000001</v>
      </c>
      <c r="J105" s="422">
        <v>2116.3200000000002</v>
      </c>
      <c r="K105" s="192"/>
      <c r="L105" s="118"/>
      <c r="M105" s="138"/>
      <c r="N105" s="117"/>
      <c r="O105" s="118"/>
      <c r="P105" s="138"/>
      <c r="Q105" s="192"/>
      <c r="R105" s="118"/>
      <c r="S105" s="138"/>
      <c r="T105" s="117"/>
      <c r="U105" s="118"/>
      <c r="V105" s="138"/>
      <c r="W105" s="192"/>
      <c r="X105" s="118"/>
      <c r="Y105" s="138"/>
      <c r="Z105" s="117"/>
      <c r="AA105" s="118"/>
      <c r="AB105" s="138"/>
      <c r="AC105" s="120">
        <f t="shared" si="166"/>
        <v>3750</v>
      </c>
      <c r="AD105" s="121">
        <f t="shared" si="167"/>
        <v>2116.3200000000002</v>
      </c>
      <c r="AE105" s="169">
        <f t="shared" si="168"/>
        <v>1633.6799999999998</v>
      </c>
      <c r="AF105" s="123">
        <f t="shared" si="169"/>
        <v>0.43564799999999998</v>
      </c>
      <c r="AG105" s="405" t="s">
        <v>285</v>
      </c>
      <c r="AH105" s="99"/>
      <c r="AI105" s="99"/>
    </row>
    <row r="106" spans="1:36" s="395" customFormat="1" ht="14.5" x14ac:dyDescent="0.3">
      <c r="A106" s="113" t="s">
        <v>103</v>
      </c>
      <c r="B106" s="114" t="s">
        <v>188</v>
      </c>
      <c r="C106" s="391" t="s">
        <v>276</v>
      </c>
      <c r="D106" s="116" t="s">
        <v>123</v>
      </c>
      <c r="E106" s="400">
        <v>1</v>
      </c>
      <c r="F106" s="401">
        <v>100</v>
      </c>
      <c r="G106" s="399">
        <f t="shared" si="176"/>
        <v>100</v>
      </c>
      <c r="H106" s="117"/>
      <c r="I106" s="118"/>
      <c r="J106" s="138"/>
      <c r="K106" s="192"/>
      <c r="L106" s="118"/>
      <c r="M106" s="138"/>
      <c r="N106" s="117"/>
      <c r="O106" s="118"/>
      <c r="P106" s="138"/>
      <c r="Q106" s="192"/>
      <c r="R106" s="118"/>
      <c r="S106" s="138"/>
      <c r="T106" s="117"/>
      <c r="U106" s="118"/>
      <c r="V106" s="138"/>
      <c r="W106" s="192"/>
      <c r="X106" s="118"/>
      <c r="Y106" s="138"/>
      <c r="Z106" s="117"/>
      <c r="AA106" s="118"/>
      <c r="AB106" s="138"/>
      <c r="AC106" s="120">
        <f t="shared" si="166"/>
        <v>100</v>
      </c>
      <c r="AD106" s="121">
        <f t="shared" si="167"/>
        <v>0</v>
      </c>
      <c r="AE106" s="169">
        <f t="shared" si="168"/>
        <v>100</v>
      </c>
      <c r="AF106" s="123">
        <f t="shared" si="169"/>
        <v>1</v>
      </c>
      <c r="AG106" s="124"/>
      <c r="AH106" s="99"/>
      <c r="AI106" s="99"/>
    </row>
    <row r="107" spans="1:36" s="395" customFormat="1" ht="14.5" x14ac:dyDescent="0.3">
      <c r="A107" s="113" t="s">
        <v>103</v>
      </c>
      <c r="B107" s="114" t="s">
        <v>190</v>
      </c>
      <c r="C107" s="391" t="s">
        <v>277</v>
      </c>
      <c r="D107" s="116" t="s">
        <v>273</v>
      </c>
      <c r="E107" s="400">
        <v>5</v>
      </c>
      <c r="F107" s="401">
        <v>90</v>
      </c>
      <c r="G107" s="399">
        <f t="shared" si="176"/>
        <v>450</v>
      </c>
      <c r="H107" s="117"/>
      <c r="I107" s="118"/>
      <c r="J107" s="138"/>
      <c r="K107" s="192"/>
      <c r="L107" s="118"/>
      <c r="M107" s="138"/>
      <c r="N107" s="117"/>
      <c r="O107" s="118"/>
      <c r="P107" s="138"/>
      <c r="Q107" s="192"/>
      <c r="R107" s="118"/>
      <c r="S107" s="138"/>
      <c r="T107" s="117"/>
      <c r="U107" s="118"/>
      <c r="V107" s="138"/>
      <c r="W107" s="192"/>
      <c r="X107" s="118"/>
      <c r="Y107" s="138"/>
      <c r="Z107" s="117"/>
      <c r="AA107" s="118"/>
      <c r="AB107" s="138"/>
      <c r="AC107" s="120">
        <f t="shared" si="166"/>
        <v>450</v>
      </c>
      <c r="AD107" s="121">
        <f t="shared" si="167"/>
        <v>0</v>
      </c>
      <c r="AE107" s="169">
        <f t="shared" si="168"/>
        <v>450</v>
      </c>
      <c r="AF107" s="123">
        <f t="shared" si="169"/>
        <v>1</v>
      </c>
      <c r="AG107" s="124"/>
      <c r="AH107" s="99"/>
      <c r="AI107" s="99"/>
    </row>
    <row r="108" spans="1:36" s="395" customFormat="1" ht="14.5" x14ac:dyDescent="0.3">
      <c r="A108" s="113" t="s">
        <v>103</v>
      </c>
      <c r="B108" s="114" t="s">
        <v>280</v>
      </c>
      <c r="C108" s="391" t="s">
        <v>278</v>
      </c>
      <c r="D108" s="116" t="s">
        <v>123</v>
      </c>
      <c r="E108" s="400">
        <v>5</v>
      </c>
      <c r="F108" s="401">
        <v>100</v>
      </c>
      <c r="G108" s="399">
        <f t="shared" si="176"/>
        <v>500</v>
      </c>
      <c r="H108" s="117"/>
      <c r="I108" s="118"/>
      <c r="J108" s="138"/>
      <c r="K108" s="192"/>
      <c r="L108" s="118"/>
      <c r="M108" s="138"/>
      <c r="N108" s="117"/>
      <c r="O108" s="118"/>
      <c r="P108" s="138"/>
      <c r="Q108" s="192"/>
      <c r="R108" s="118"/>
      <c r="S108" s="138"/>
      <c r="T108" s="117"/>
      <c r="U108" s="118"/>
      <c r="V108" s="138"/>
      <c r="W108" s="192"/>
      <c r="X108" s="118"/>
      <c r="Y108" s="138"/>
      <c r="Z108" s="117"/>
      <c r="AA108" s="118"/>
      <c r="AB108" s="138"/>
      <c r="AC108" s="120">
        <f t="shared" si="166"/>
        <v>500</v>
      </c>
      <c r="AD108" s="121">
        <f t="shared" si="167"/>
        <v>0</v>
      </c>
      <c r="AE108" s="169">
        <f t="shared" si="168"/>
        <v>500</v>
      </c>
      <c r="AF108" s="123">
        <f t="shared" si="169"/>
        <v>1</v>
      </c>
      <c r="AG108" s="124"/>
      <c r="AH108" s="99"/>
      <c r="AI108" s="99"/>
    </row>
    <row r="109" spans="1:36" s="395" customFormat="1" ht="14.5" x14ac:dyDescent="0.3">
      <c r="A109" s="113" t="s">
        <v>103</v>
      </c>
      <c r="B109" s="114" t="s">
        <v>282</v>
      </c>
      <c r="C109" s="391" t="s">
        <v>301</v>
      </c>
      <c r="D109" s="116" t="s">
        <v>123</v>
      </c>
      <c r="E109" s="400">
        <v>4</v>
      </c>
      <c r="F109" s="401">
        <v>120</v>
      </c>
      <c r="G109" s="399">
        <f t="shared" si="176"/>
        <v>480</v>
      </c>
      <c r="H109" s="117">
        <v>4</v>
      </c>
      <c r="I109" s="118">
        <v>120</v>
      </c>
      <c r="J109" s="138">
        <f>H109*I109</f>
        <v>480</v>
      </c>
      <c r="K109" s="192"/>
      <c r="L109" s="118"/>
      <c r="M109" s="138"/>
      <c r="N109" s="117"/>
      <c r="O109" s="118"/>
      <c r="P109" s="138"/>
      <c r="Q109" s="192"/>
      <c r="R109" s="118"/>
      <c r="S109" s="138"/>
      <c r="T109" s="117"/>
      <c r="U109" s="118"/>
      <c r="V109" s="138"/>
      <c r="W109" s="192"/>
      <c r="X109" s="118"/>
      <c r="Y109" s="138"/>
      <c r="Z109" s="117"/>
      <c r="AA109" s="118"/>
      <c r="AB109" s="138"/>
      <c r="AC109" s="120">
        <f t="shared" si="166"/>
        <v>480</v>
      </c>
      <c r="AD109" s="121">
        <f t="shared" si="167"/>
        <v>480</v>
      </c>
      <c r="AE109" s="169">
        <f t="shared" si="168"/>
        <v>0</v>
      </c>
      <c r="AF109" s="123">
        <f t="shared" si="169"/>
        <v>0</v>
      </c>
      <c r="AG109" s="124"/>
      <c r="AH109" s="99"/>
      <c r="AI109" s="99"/>
    </row>
    <row r="110" spans="1:36" s="395" customFormat="1" ht="179" customHeight="1" x14ac:dyDescent="0.3">
      <c r="A110" s="113" t="s">
        <v>103</v>
      </c>
      <c r="B110" s="114" t="s">
        <v>281</v>
      </c>
      <c r="C110" s="391" t="s">
        <v>279</v>
      </c>
      <c r="D110" s="116" t="s">
        <v>123</v>
      </c>
      <c r="E110" s="398">
        <v>3100</v>
      </c>
      <c r="F110" s="401">
        <v>1.5</v>
      </c>
      <c r="G110" s="407">
        <f t="shared" si="176"/>
        <v>4650</v>
      </c>
      <c r="H110" s="423">
        <v>3213</v>
      </c>
      <c r="I110" s="409">
        <v>2.2200435000000001</v>
      </c>
      <c r="J110" s="410">
        <f>H110*I110</f>
        <v>7132.9997654999997</v>
      </c>
      <c r="K110" s="192"/>
      <c r="L110" s="118"/>
      <c r="M110" s="138"/>
      <c r="N110" s="117"/>
      <c r="O110" s="118"/>
      <c r="P110" s="138"/>
      <c r="Q110" s="192"/>
      <c r="R110" s="118"/>
      <c r="S110" s="138"/>
      <c r="T110" s="117"/>
      <c r="U110" s="118"/>
      <c r="V110" s="138"/>
      <c r="W110" s="192"/>
      <c r="X110" s="118"/>
      <c r="Y110" s="138"/>
      <c r="Z110" s="117"/>
      <c r="AA110" s="118"/>
      <c r="AB110" s="138"/>
      <c r="AC110" s="120">
        <f t="shared" si="166"/>
        <v>4650</v>
      </c>
      <c r="AD110" s="121">
        <f t="shared" si="167"/>
        <v>7132.9997654999997</v>
      </c>
      <c r="AE110" s="169">
        <f t="shared" si="168"/>
        <v>-2482.9997654999997</v>
      </c>
      <c r="AF110" s="123">
        <f t="shared" si="169"/>
        <v>-0.53397844419354834</v>
      </c>
      <c r="AG110" s="405" t="s">
        <v>339</v>
      </c>
      <c r="AH110" s="99"/>
      <c r="AI110" s="99"/>
    </row>
    <row r="111" spans="1:36" s="395" customFormat="1" ht="25.5" thickBot="1" x14ac:dyDescent="0.35">
      <c r="A111" s="113" t="s">
        <v>103</v>
      </c>
      <c r="B111" s="114" t="s">
        <v>266</v>
      </c>
      <c r="C111" s="396" t="s">
        <v>302</v>
      </c>
      <c r="D111" s="128" t="s">
        <v>123</v>
      </c>
      <c r="E111" s="402">
        <v>1</v>
      </c>
      <c r="F111" s="403">
        <v>249</v>
      </c>
      <c r="G111" s="404">
        <f t="shared" si="176"/>
        <v>249</v>
      </c>
      <c r="H111" s="117">
        <v>1</v>
      </c>
      <c r="I111" s="118">
        <v>380</v>
      </c>
      <c r="J111" s="138">
        <f t="shared" ref="J111" si="178">H111*I111</f>
        <v>380</v>
      </c>
      <c r="K111" s="192"/>
      <c r="L111" s="118"/>
      <c r="M111" s="138"/>
      <c r="N111" s="117"/>
      <c r="O111" s="118"/>
      <c r="P111" s="138"/>
      <c r="Q111" s="192"/>
      <c r="R111" s="118"/>
      <c r="S111" s="138"/>
      <c r="T111" s="117"/>
      <c r="U111" s="118"/>
      <c r="V111" s="138"/>
      <c r="W111" s="192"/>
      <c r="X111" s="118"/>
      <c r="Y111" s="138"/>
      <c r="Z111" s="117"/>
      <c r="AA111" s="118"/>
      <c r="AB111" s="138"/>
      <c r="AC111" s="120">
        <f t="shared" si="166"/>
        <v>249</v>
      </c>
      <c r="AD111" s="121">
        <f t="shared" si="167"/>
        <v>380</v>
      </c>
      <c r="AE111" s="169">
        <f t="shared" si="168"/>
        <v>-131</v>
      </c>
      <c r="AF111" s="123">
        <f t="shared" si="169"/>
        <v>-0.52610441767068272</v>
      </c>
      <c r="AG111" s="405" t="s">
        <v>286</v>
      </c>
      <c r="AH111" s="99"/>
      <c r="AI111" s="99"/>
    </row>
    <row r="112" spans="1:36" ht="24.75" customHeight="1" x14ac:dyDescent="0.3">
      <c r="A112" s="100" t="s">
        <v>100</v>
      </c>
      <c r="B112" s="101" t="s">
        <v>174</v>
      </c>
      <c r="C112" s="231" t="s">
        <v>175</v>
      </c>
      <c r="D112" s="103"/>
      <c r="E112" s="104">
        <f t="shared" ref="E112:AB112" si="179">SUM(E113:E114)</f>
        <v>4</v>
      </c>
      <c r="F112" s="105">
        <f t="shared" si="179"/>
        <v>2999</v>
      </c>
      <c r="G112" s="106">
        <f t="shared" si="179"/>
        <v>4597</v>
      </c>
      <c r="H112" s="104">
        <f t="shared" si="179"/>
        <v>5</v>
      </c>
      <c r="I112" s="105">
        <f t="shared" si="179"/>
        <v>2350</v>
      </c>
      <c r="J112" s="137">
        <f t="shared" si="179"/>
        <v>2800</v>
      </c>
      <c r="K112" s="190">
        <f t="shared" si="179"/>
        <v>0</v>
      </c>
      <c r="L112" s="105">
        <f t="shared" si="179"/>
        <v>0</v>
      </c>
      <c r="M112" s="137">
        <f t="shared" si="179"/>
        <v>0</v>
      </c>
      <c r="N112" s="104">
        <f t="shared" si="179"/>
        <v>0</v>
      </c>
      <c r="O112" s="105">
        <f t="shared" si="179"/>
        <v>0</v>
      </c>
      <c r="P112" s="137">
        <f t="shared" si="179"/>
        <v>0</v>
      </c>
      <c r="Q112" s="190">
        <f t="shared" si="179"/>
        <v>0</v>
      </c>
      <c r="R112" s="105">
        <f t="shared" si="179"/>
        <v>0</v>
      </c>
      <c r="S112" s="137">
        <f t="shared" si="179"/>
        <v>0</v>
      </c>
      <c r="T112" s="104">
        <f t="shared" si="179"/>
        <v>0</v>
      </c>
      <c r="U112" s="105">
        <f t="shared" si="179"/>
        <v>0</v>
      </c>
      <c r="V112" s="137">
        <f t="shared" si="179"/>
        <v>0</v>
      </c>
      <c r="W112" s="190">
        <f t="shared" si="179"/>
        <v>0</v>
      </c>
      <c r="X112" s="105">
        <f t="shared" si="179"/>
        <v>0</v>
      </c>
      <c r="Y112" s="137">
        <f t="shared" si="179"/>
        <v>0</v>
      </c>
      <c r="Z112" s="104">
        <f t="shared" si="179"/>
        <v>0</v>
      </c>
      <c r="AA112" s="105">
        <f t="shared" si="179"/>
        <v>0</v>
      </c>
      <c r="AB112" s="137">
        <f t="shared" si="179"/>
        <v>0</v>
      </c>
      <c r="AC112" s="107">
        <f t="shared" si="166"/>
        <v>4597</v>
      </c>
      <c r="AD112" s="108">
        <f t="shared" si="167"/>
        <v>2800</v>
      </c>
      <c r="AE112" s="108">
        <f t="shared" si="168"/>
        <v>1797</v>
      </c>
      <c r="AF112" s="123">
        <f t="shared" si="169"/>
        <v>0.39090711333478356</v>
      </c>
      <c r="AG112" s="148"/>
      <c r="AH112" s="112"/>
      <c r="AI112" s="112"/>
      <c r="AJ112" s="397"/>
    </row>
    <row r="113" spans="1:36" ht="47.5" customHeight="1" x14ac:dyDescent="0.3">
      <c r="A113" s="113" t="s">
        <v>103</v>
      </c>
      <c r="B113" s="114" t="s">
        <v>104</v>
      </c>
      <c r="C113" s="115" t="str">
        <f>'[1]Кошторис  витрат'!$C$112</f>
        <v>Носій для зберігання інформації Transcend StoreJet 25M3G/S 2TB</v>
      </c>
      <c r="D113" s="116" t="s">
        <v>123</v>
      </c>
      <c r="E113" s="117">
        <v>1</v>
      </c>
      <c r="F113" s="118">
        <v>2200</v>
      </c>
      <c r="G113" s="119">
        <f t="shared" ref="G113:G114" si="180">E113*F113</f>
        <v>2200</v>
      </c>
      <c r="H113" s="117">
        <v>1</v>
      </c>
      <c r="I113" s="118">
        <v>2200</v>
      </c>
      <c r="J113" s="138">
        <f t="shared" ref="J113:J114" si="181">H113*I113</f>
        <v>2200</v>
      </c>
      <c r="K113" s="192"/>
      <c r="L113" s="118"/>
      <c r="M113" s="138">
        <f t="shared" ref="M113:M114" si="182">K113*L113</f>
        <v>0</v>
      </c>
      <c r="N113" s="117"/>
      <c r="O113" s="118"/>
      <c r="P113" s="138">
        <f t="shared" ref="P113:P114" si="183">N113*O113</f>
        <v>0</v>
      </c>
      <c r="Q113" s="192"/>
      <c r="R113" s="118"/>
      <c r="S113" s="138">
        <f t="shared" ref="S113:S114" si="184">Q113*R113</f>
        <v>0</v>
      </c>
      <c r="T113" s="117"/>
      <c r="U113" s="118"/>
      <c r="V113" s="138">
        <f t="shared" ref="V113:V114" si="185">T113*U113</f>
        <v>0</v>
      </c>
      <c r="W113" s="192"/>
      <c r="X113" s="118"/>
      <c r="Y113" s="138">
        <f t="shared" ref="Y113:Y114" si="186">W113*X113</f>
        <v>0</v>
      </c>
      <c r="Z113" s="117"/>
      <c r="AA113" s="118"/>
      <c r="AB113" s="138">
        <f t="shared" ref="AB113:AB114" si="187">Z113*AA113</f>
        <v>0</v>
      </c>
      <c r="AC113" s="120">
        <f t="shared" si="166"/>
        <v>2200</v>
      </c>
      <c r="AD113" s="121">
        <f t="shared" si="167"/>
        <v>2200</v>
      </c>
      <c r="AE113" s="169">
        <f t="shared" si="168"/>
        <v>0</v>
      </c>
      <c r="AF113" s="123">
        <f t="shared" si="169"/>
        <v>0</v>
      </c>
      <c r="AG113" s="405" t="s">
        <v>465</v>
      </c>
      <c r="AH113" s="99"/>
      <c r="AI113" s="99"/>
      <c r="AJ113" s="397"/>
    </row>
    <row r="114" spans="1:36" ht="52" customHeight="1" thickBot="1" x14ac:dyDescent="0.35">
      <c r="A114" s="113" t="s">
        <v>103</v>
      </c>
      <c r="B114" s="114" t="s">
        <v>107</v>
      </c>
      <c r="C114" s="115" t="s">
        <v>357</v>
      </c>
      <c r="D114" s="116" t="s">
        <v>123</v>
      </c>
      <c r="E114" s="117">
        <v>3</v>
      </c>
      <c r="F114" s="118">
        <v>799</v>
      </c>
      <c r="G114" s="119">
        <f t="shared" si="180"/>
        <v>2397</v>
      </c>
      <c r="H114" s="117">
        <v>4</v>
      </c>
      <c r="I114" s="118">
        <v>150</v>
      </c>
      <c r="J114" s="138">
        <f t="shared" si="181"/>
        <v>600</v>
      </c>
      <c r="K114" s="192"/>
      <c r="L114" s="118"/>
      <c r="M114" s="138">
        <f t="shared" si="182"/>
        <v>0</v>
      </c>
      <c r="N114" s="117"/>
      <c r="O114" s="118"/>
      <c r="P114" s="138">
        <f t="shared" si="183"/>
        <v>0</v>
      </c>
      <c r="Q114" s="192"/>
      <c r="R114" s="118"/>
      <c r="S114" s="138">
        <f t="shared" si="184"/>
        <v>0</v>
      </c>
      <c r="T114" s="117"/>
      <c r="U114" s="118"/>
      <c r="V114" s="138">
        <f t="shared" si="185"/>
        <v>0</v>
      </c>
      <c r="W114" s="192"/>
      <c r="X114" s="118"/>
      <c r="Y114" s="138">
        <f t="shared" si="186"/>
        <v>0</v>
      </c>
      <c r="Z114" s="117"/>
      <c r="AA114" s="118"/>
      <c r="AB114" s="138">
        <f t="shared" si="187"/>
        <v>0</v>
      </c>
      <c r="AC114" s="120">
        <f t="shared" si="166"/>
        <v>2397</v>
      </c>
      <c r="AD114" s="121">
        <f t="shared" si="167"/>
        <v>600</v>
      </c>
      <c r="AE114" s="169">
        <f t="shared" si="168"/>
        <v>1797</v>
      </c>
      <c r="AF114" s="123">
        <f t="shared" si="169"/>
        <v>0.74968710888610768</v>
      </c>
      <c r="AG114" s="405" t="s">
        <v>358</v>
      </c>
      <c r="AH114" s="99"/>
      <c r="AI114" s="99"/>
      <c r="AJ114" s="397"/>
    </row>
    <row r="115" spans="1:36" ht="24.75" customHeight="1" x14ac:dyDescent="0.3">
      <c r="A115" s="100" t="s">
        <v>100</v>
      </c>
      <c r="B115" s="101" t="s">
        <v>176</v>
      </c>
      <c r="C115" s="231" t="s">
        <v>177</v>
      </c>
      <c r="D115" s="103"/>
      <c r="E115" s="104">
        <f t="shared" ref="E115:AB115" si="188">SUM(E116:E118)</f>
        <v>0</v>
      </c>
      <c r="F115" s="105">
        <f t="shared" si="188"/>
        <v>0</v>
      </c>
      <c r="G115" s="106">
        <f t="shared" si="188"/>
        <v>0</v>
      </c>
      <c r="H115" s="104">
        <f t="shared" si="188"/>
        <v>0</v>
      </c>
      <c r="I115" s="105">
        <f t="shared" si="188"/>
        <v>0</v>
      </c>
      <c r="J115" s="137">
        <f t="shared" si="188"/>
        <v>0</v>
      </c>
      <c r="K115" s="190">
        <f t="shared" si="188"/>
        <v>0</v>
      </c>
      <c r="L115" s="105">
        <f t="shared" si="188"/>
        <v>0</v>
      </c>
      <c r="M115" s="137">
        <f t="shared" si="188"/>
        <v>0</v>
      </c>
      <c r="N115" s="104">
        <f t="shared" si="188"/>
        <v>0</v>
      </c>
      <c r="O115" s="105">
        <f t="shared" si="188"/>
        <v>0</v>
      </c>
      <c r="P115" s="137">
        <f t="shared" si="188"/>
        <v>0</v>
      </c>
      <c r="Q115" s="190">
        <f t="shared" si="188"/>
        <v>0</v>
      </c>
      <c r="R115" s="105">
        <f t="shared" si="188"/>
        <v>0</v>
      </c>
      <c r="S115" s="137">
        <f t="shared" si="188"/>
        <v>0</v>
      </c>
      <c r="T115" s="104">
        <f t="shared" si="188"/>
        <v>0</v>
      </c>
      <c r="U115" s="105">
        <f t="shared" si="188"/>
        <v>0</v>
      </c>
      <c r="V115" s="137">
        <f t="shared" si="188"/>
        <v>0</v>
      </c>
      <c r="W115" s="190">
        <f t="shared" si="188"/>
        <v>0</v>
      </c>
      <c r="X115" s="105">
        <f t="shared" si="188"/>
        <v>0</v>
      </c>
      <c r="Y115" s="137">
        <f t="shared" si="188"/>
        <v>0</v>
      </c>
      <c r="Z115" s="104">
        <f t="shared" si="188"/>
        <v>0</v>
      </c>
      <c r="AA115" s="105">
        <f t="shared" si="188"/>
        <v>0</v>
      </c>
      <c r="AB115" s="137">
        <f t="shared" si="188"/>
        <v>0</v>
      </c>
      <c r="AC115" s="107">
        <f t="shared" si="166"/>
        <v>0</v>
      </c>
      <c r="AD115" s="108">
        <f t="shared" si="167"/>
        <v>0</v>
      </c>
      <c r="AE115" s="108">
        <f t="shared" si="168"/>
        <v>0</v>
      </c>
      <c r="AF115" s="147" t="e">
        <f>AE115/AC115</f>
        <v>#DIV/0!</v>
      </c>
      <c r="AG115" s="148"/>
      <c r="AH115" s="112"/>
      <c r="AI115" s="112"/>
      <c r="AJ115" s="397"/>
    </row>
    <row r="116" spans="1:36" ht="24" customHeight="1" x14ac:dyDescent="0.3">
      <c r="A116" s="113" t="s">
        <v>103</v>
      </c>
      <c r="B116" s="114" t="s">
        <v>104</v>
      </c>
      <c r="C116" s="115" t="s">
        <v>173</v>
      </c>
      <c r="D116" s="116" t="s">
        <v>123</v>
      </c>
      <c r="E116" s="117"/>
      <c r="F116" s="118"/>
      <c r="G116" s="119">
        <f t="shared" ref="G116:G118" si="189">E116*F116</f>
        <v>0</v>
      </c>
      <c r="H116" s="117"/>
      <c r="I116" s="118"/>
      <c r="J116" s="138">
        <f t="shared" ref="J116:J118" si="190">H116*I116</f>
        <v>0</v>
      </c>
      <c r="K116" s="192"/>
      <c r="L116" s="118"/>
      <c r="M116" s="138">
        <f t="shared" ref="M116:M118" si="191">K116*L116</f>
        <v>0</v>
      </c>
      <c r="N116" s="117"/>
      <c r="O116" s="118"/>
      <c r="P116" s="138">
        <f t="shared" ref="P116:P118" si="192">N116*O116</f>
        <v>0</v>
      </c>
      <c r="Q116" s="192"/>
      <c r="R116" s="118"/>
      <c r="S116" s="138">
        <f t="shared" ref="S116:S118" si="193">Q116*R116</f>
        <v>0</v>
      </c>
      <c r="T116" s="117"/>
      <c r="U116" s="118"/>
      <c r="V116" s="138">
        <f t="shared" ref="V116:V118" si="194">T116*U116</f>
        <v>0</v>
      </c>
      <c r="W116" s="192"/>
      <c r="X116" s="118"/>
      <c r="Y116" s="138">
        <f t="shared" ref="Y116:Y118" si="195">W116*X116</f>
        <v>0</v>
      </c>
      <c r="Z116" s="117"/>
      <c r="AA116" s="118"/>
      <c r="AB116" s="138">
        <f t="shared" ref="AB116:AB118" si="196">Z116*AA116</f>
        <v>0</v>
      </c>
      <c r="AC116" s="120">
        <f t="shared" si="166"/>
        <v>0</v>
      </c>
      <c r="AD116" s="121">
        <f t="shared" si="167"/>
        <v>0</v>
      </c>
      <c r="AE116" s="169">
        <f t="shared" si="168"/>
        <v>0</v>
      </c>
      <c r="AF116" s="123" t="e">
        <f>AE116/AC116</f>
        <v>#DIV/0!</v>
      </c>
      <c r="AG116" s="124"/>
      <c r="AH116" s="99"/>
      <c r="AI116" s="99"/>
      <c r="AJ116" s="397"/>
    </row>
    <row r="117" spans="1:36" ht="18.75" customHeight="1" x14ac:dyDescent="0.3">
      <c r="A117" s="113" t="s">
        <v>103</v>
      </c>
      <c r="B117" s="114" t="s">
        <v>107</v>
      </c>
      <c r="C117" s="115" t="s">
        <v>173</v>
      </c>
      <c r="D117" s="116" t="s">
        <v>123</v>
      </c>
      <c r="E117" s="117"/>
      <c r="F117" s="118"/>
      <c r="G117" s="119">
        <f t="shared" si="189"/>
        <v>0</v>
      </c>
      <c r="H117" s="117"/>
      <c r="I117" s="118"/>
      <c r="J117" s="138">
        <f t="shared" si="190"/>
        <v>0</v>
      </c>
      <c r="K117" s="192"/>
      <c r="L117" s="118"/>
      <c r="M117" s="138">
        <f t="shared" si="191"/>
        <v>0</v>
      </c>
      <c r="N117" s="117"/>
      <c r="O117" s="118"/>
      <c r="P117" s="138">
        <f t="shared" si="192"/>
        <v>0</v>
      </c>
      <c r="Q117" s="192"/>
      <c r="R117" s="118"/>
      <c r="S117" s="138">
        <f t="shared" si="193"/>
        <v>0</v>
      </c>
      <c r="T117" s="117"/>
      <c r="U117" s="118"/>
      <c r="V117" s="138">
        <f t="shared" si="194"/>
        <v>0</v>
      </c>
      <c r="W117" s="192"/>
      <c r="X117" s="118"/>
      <c r="Y117" s="138">
        <f t="shared" si="195"/>
        <v>0</v>
      </c>
      <c r="Z117" s="117"/>
      <c r="AA117" s="118"/>
      <c r="AB117" s="138">
        <f t="shared" si="196"/>
        <v>0</v>
      </c>
      <c r="AC117" s="120">
        <f t="shared" si="166"/>
        <v>0</v>
      </c>
      <c r="AD117" s="121">
        <f t="shared" si="167"/>
        <v>0</v>
      </c>
      <c r="AE117" s="169">
        <f t="shared" si="168"/>
        <v>0</v>
      </c>
      <c r="AF117" s="123" t="e">
        <f t="shared" ref="AF117:AF118" si="197">AE117/AC117</f>
        <v>#DIV/0!</v>
      </c>
      <c r="AG117" s="124"/>
      <c r="AH117" s="99"/>
      <c r="AI117" s="99"/>
      <c r="AJ117" s="397"/>
    </row>
    <row r="118" spans="1:36" ht="21.75" customHeight="1" x14ac:dyDescent="0.3">
      <c r="A118" s="139" t="s">
        <v>103</v>
      </c>
      <c r="B118" s="140" t="s">
        <v>108</v>
      </c>
      <c r="C118" s="141" t="s">
        <v>173</v>
      </c>
      <c r="D118" s="142" t="s">
        <v>123</v>
      </c>
      <c r="E118" s="143"/>
      <c r="F118" s="144"/>
      <c r="G118" s="145">
        <f t="shared" si="189"/>
        <v>0</v>
      </c>
      <c r="H118" s="143"/>
      <c r="I118" s="144"/>
      <c r="J118" s="146">
        <f t="shared" si="190"/>
        <v>0</v>
      </c>
      <c r="K118" s="194"/>
      <c r="L118" s="144"/>
      <c r="M118" s="146">
        <f t="shared" si="191"/>
        <v>0</v>
      </c>
      <c r="N118" s="143"/>
      <c r="O118" s="144"/>
      <c r="P118" s="146">
        <f t="shared" si="192"/>
        <v>0</v>
      </c>
      <c r="Q118" s="194"/>
      <c r="R118" s="144"/>
      <c r="S118" s="146">
        <f t="shared" si="193"/>
        <v>0</v>
      </c>
      <c r="T118" s="143"/>
      <c r="U118" s="144"/>
      <c r="V118" s="146">
        <f t="shared" si="194"/>
        <v>0</v>
      </c>
      <c r="W118" s="194"/>
      <c r="X118" s="144"/>
      <c r="Y118" s="146">
        <f t="shared" si="195"/>
        <v>0</v>
      </c>
      <c r="Z118" s="143"/>
      <c r="AA118" s="144"/>
      <c r="AB118" s="146">
        <f t="shared" si="196"/>
        <v>0</v>
      </c>
      <c r="AC118" s="132">
        <f t="shared" si="166"/>
        <v>0</v>
      </c>
      <c r="AD118" s="133">
        <f t="shared" si="167"/>
        <v>0</v>
      </c>
      <c r="AE118" s="171">
        <f t="shared" si="168"/>
        <v>0</v>
      </c>
      <c r="AF118" s="123" t="e">
        <f t="shared" si="197"/>
        <v>#DIV/0!</v>
      </c>
      <c r="AG118" s="150"/>
      <c r="AH118" s="99"/>
      <c r="AI118" s="99"/>
      <c r="AJ118" s="397"/>
    </row>
    <row r="119" spans="1:36" ht="15" customHeight="1" thickBot="1" x14ac:dyDescent="0.35">
      <c r="A119" s="172" t="s">
        <v>178</v>
      </c>
      <c r="B119" s="173"/>
      <c r="C119" s="174"/>
      <c r="D119" s="175"/>
      <c r="E119" s="176">
        <f>E115+E112+E99</f>
        <v>25370</v>
      </c>
      <c r="F119" s="177">
        <f t="shared" ref="F119:AB119" si="198">F115+F112+F99</f>
        <v>4105.5</v>
      </c>
      <c r="G119" s="178">
        <f t="shared" si="198"/>
        <v>359176</v>
      </c>
      <c r="H119" s="176">
        <f t="shared" si="198"/>
        <v>22204</v>
      </c>
      <c r="I119" s="177">
        <f t="shared" si="198"/>
        <v>3513.2762502172263</v>
      </c>
      <c r="J119" s="180">
        <f t="shared" si="198"/>
        <v>289528.26976550004</v>
      </c>
      <c r="K119" s="179">
        <f t="shared" si="198"/>
        <v>0</v>
      </c>
      <c r="L119" s="177">
        <f t="shared" si="198"/>
        <v>0</v>
      </c>
      <c r="M119" s="180">
        <f t="shared" si="198"/>
        <v>0</v>
      </c>
      <c r="N119" s="176">
        <f t="shared" si="198"/>
        <v>0</v>
      </c>
      <c r="O119" s="177">
        <f t="shared" si="198"/>
        <v>0</v>
      </c>
      <c r="P119" s="180">
        <f t="shared" si="198"/>
        <v>0</v>
      </c>
      <c r="Q119" s="179">
        <f t="shared" si="198"/>
        <v>0</v>
      </c>
      <c r="R119" s="177">
        <f t="shared" si="198"/>
        <v>0</v>
      </c>
      <c r="S119" s="180">
        <f t="shared" si="198"/>
        <v>0</v>
      </c>
      <c r="T119" s="176">
        <f t="shared" si="198"/>
        <v>0</v>
      </c>
      <c r="U119" s="177">
        <f t="shared" si="198"/>
        <v>0</v>
      </c>
      <c r="V119" s="180">
        <f t="shared" si="198"/>
        <v>0</v>
      </c>
      <c r="W119" s="179">
        <f t="shared" si="198"/>
        <v>0</v>
      </c>
      <c r="X119" s="177">
        <f t="shared" si="198"/>
        <v>0</v>
      </c>
      <c r="Y119" s="180">
        <f t="shared" si="198"/>
        <v>0</v>
      </c>
      <c r="Z119" s="176">
        <f t="shared" si="198"/>
        <v>0</v>
      </c>
      <c r="AA119" s="177">
        <f t="shared" si="198"/>
        <v>0</v>
      </c>
      <c r="AB119" s="180">
        <f t="shared" si="198"/>
        <v>0</v>
      </c>
      <c r="AC119" s="151">
        <f t="shared" si="166"/>
        <v>359176</v>
      </c>
      <c r="AD119" s="156">
        <f t="shared" si="167"/>
        <v>289528.26976550004</v>
      </c>
      <c r="AE119" s="195">
        <f t="shared" si="168"/>
        <v>69647.730234499963</v>
      </c>
      <c r="AF119" s="232">
        <f t="shared" si="169"/>
        <v>0.1939097552021849</v>
      </c>
      <c r="AG119" s="197"/>
      <c r="AH119" s="99"/>
      <c r="AI119" s="99"/>
      <c r="AJ119" s="397"/>
    </row>
    <row r="120" spans="1:36" ht="15.75" customHeight="1" thickBot="1" x14ac:dyDescent="0.35">
      <c r="A120" s="233" t="s">
        <v>98</v>
      </c>
      <c r="B120" s="234" t="s">
        <v>26</v>
      </c>
      <c r="C120" s="160" t="s">
        <v>179</v>
      </c>
      <c r="D120" s="186"/>
      <c r="E120" s="89"/>
      <c r="F120" s="89"/>
      <c r="G120" s="89"/>
      <c r="H120" s="89"/>
      <c r="I120" s="89"/>
      <c r="J120" s="89"/>
      <c r="K120" s="89">
        <f t="shared" ref="K120:AB120" si="199">SUM(K122:K131)</f>
        <v>0</v>
      </c>
      <c r="L120" s="89">
        <f t="shared" si="199"/>
        <v>0</v>
      </c>
      <c r="M120" s="89">
        <f t="shared" si="199"/>
        <v>0</v>
      </c>
      <c r="N120" s="89">
        <f t="shared" si="199"/>
        <v>0</v>
      </c>
      <c r="O120" s="89">
        <f t="shared" si="199"/>
        <v>0</v>
      </c>
      <c r="P120" s="89">
        <f t="shared" si="199"/>
        <v>0</v>
      </c>
      <c r="Q120" s="89">
        <f t="shared" si="199"/>
        <v>0</v>
      </c>
      <c r="R120" s="89">
        <f t="shared" si="199"/>
        <v>0</v>
      </c>
      <c r="S120" s="89">
        <f t="shared" si="199"/>
        <v>0</v>
      </c>
      <c r="T120" s="89">
        <f t="shared" si="199"/>
        <v>0</v>
      </c>
      <c r="U120" s="89">
        <f t="shared" si="199"/>
        <v>0</v>
      </c>
      <c r="V120" s="89">
        <f t="shared" si="199"/>
        <v>0</v>
      </c>
      <c r="W120" s="89">
        <f t="shared" si="199"/>
        <v>0</v>
      </c>
      <c r="X120" s="89">
        <f t="shared" si="199"/>
        <v>0</v>
      </c>
      <c r="Y120" s="89">
        <f t="shared" si="199"/>
        <v>0</v>
      </c>
      <c r="Z120" s="89">
        <f t="shared" si="199"/>
        <v>0</v>
      </c>
      <c r="AA120" s="89">
        <f t="shared" si="199"/>
        <v>0</v>
      </c>
      <c r="AB120" s="89">
        <f t="shared" si="199"/>
        <v>0</v>
      </c>
      <c r="AC120" s="89"/>
      <c r="AD120" s="89"/>
      <c r="AE120" s="89"/>
      <c r="AF120" s="232"/>
      <c r="AG120" s="98"/>
      <c r="AH120" s="99"/>
      <c r="AI120" s="99"/>
      <c r="AJ120" s="397"/>
    </row>
    <row r="121" spans="1:36" ht="15.75" customHeight="1" x14ac:dyDescent="0.3">
      <c r="A121" s="100" t="s">
        <v>100</v>
      </c>
      <c r="B121" s="101" t="s">
        <v>180</v>
      </c>
      <c r="C121" s="230" t="s">
        <v>181</v>
      </c>
      <c r="D121" s="168"/>
      <c r="E121" s="187">
        <f t="shared" ref="E121:AB121" si="200">SUM(E122:E131)</f>
        <v>4055</v>
      </c>
      <c r="F121" s="188">
        <f t="shared" si="200"/>
        <v>5065</v>
      </c>
      <c r="G121" s="189">
        <f>SUM(G122:G131)</f>
        <v>36000</v>
      </c>
      <c r="H121" s="187">
        <f t="shared" si="200"/>
        <v>3447</v>
      </c>
      <c r="I121" s="188">
        <f t="shared" si="200"/>
        <v>2065</v>
      </c>
      <c r="J121" s="201">
        <f t="shared" si="200"/>
        <v>29200</v>
      </c>
      <c r="K121" s="200">
        <f t="shared" si="200"/>
        <v>0</v>
      </c>
      <c r="L121" s="188">
        <f t="shared" si="200"/>
        <v>0</v>
      </c>
      <c r="M121" s="201">
        <f t="shared" si="200"/>
        <v>0</v>
      </c>
      <c r="N121" s="187">
        <f t="shared" si="200"/>
        <v>0</v>
      </c>
      <c r="O121" s="188">
        <f t="shared" si="200"/>
        <v>0</v>
      </c>
      <c r="P121" s="201">
        <f t="shared" si="200"/>
        <v>0</v>
      </c>
      <c r="Q121" s="200">
        <f t="shared" si="200"/>
        <v>0</v>
      </c>
      <c r="R121" s="188">
        <f t="shared" si="200"/>
        <v>0</v>
      </c>
      <c r="S121" s="201">
        <f t="shared" si="200"/>
        <v>0</v>
      </c>
      <c r="T121" s="187">
        <f t="shared" si="200"/>
        <v>0</v>
      </c>
      <c r="U121" s="188">
        <f t="shared" si="200"/>
        <v>0</v>
      </c>
      <c r="V121" s="201">
        <f t="shared" si="200"/>
        <v>0</v>
      </c>
      <c r="W121" s="200">
        <f t="shared" si="200"/>
        <v>0</v>
      </c>
      <c r="X121" s="188">
        <f t="shared" si="200"/>
        <v>0</v>
      </c>
      <c r="Y121" s="201">
        <f t="shared" si="200"/>
        <v>0</v>
      </c>
      <c r="Z121" s="187">
        <f t="shared" si="200"/>
        <v>0</v>
      </c>
      <c r="AA121" s="188">
        <f t="shared" si="200"/>
        <v>0</v>
      </c>
      <c r="AB121" s="201">
        <f t="shared" si="200"/>
        <v>0</v>
      </c>
      <c r="AC121" s="107">
        <f t="shared" ref="AC121:AC132" si="201">G121+M121+S121+Y121</f>
        <v>36000</v>
      </c>
      <c r="AD121" s="108">
        <f t="shared" ref="AD121:AD132" si="202">J121+P121+V121+AB121</f>
        <v>29200</v>
      </c>
      <c r="AE121" s="108">
        <f>AC121-AD121</f>
        <v>6800</v>
      </c>
      <c r="AF121" s="110">
        <f>AE121/AC121</f>
        <v>0.18888888888888888</v>
      </c>
      <c r="AG121" s="111"/>
      <c r="AH121" s="112"/>
      <c r="AI121" s="112"/>
      <c r="AJ121" s="397"/>
    </row>
    <row r="122" spans="1:36" ht="28.5" customHeight="1" x14ac:dyDescent="0.3">
      <c r="A122" s="113" t="s">
        <v>103</v>
      </c>
      <c r="B122" s="114" t="s">
        <v>104</v>
      </c>
      <c r="C122" s="115" t="s">
        <v>341</v>
      </c>
      <c r="D122" s="116" t="s">
        <v>123</v>
      </c>
      <c r="E122" s="117">
        <v>2</v>
      </c>
      <c r="F122" s="118">
        <v>2000</v>
      </c>
      <c r="G122" s="119">
        <f t="shared" ref="G122:G131" si="203">E122*F122</f>
        <v>4000</v>
      </c>
      <c r="H122" s="117">
        <v>2</v>
      </c>
      <c r="I122" s="118">
        <v>2000</v>
      </c>
      <c r="J122" s="138">
        <f>H122*I122</f>
        <v>4000</v>
      </c>
      <c r="K122" s="192"/>
      <c r="L122" s="118"/>
      <c r="M122" s="138">
        <f t="shared" ref="M122:M131" si="204">K122*L122</f>
        <v>0</v>
      </c>
      <c r="N122" s="117"/>
      <c r="O122" s="118"/>
      <c r="P122" s="138">
        <f t="shared" ref="P122:P131" si="205">N122*O122</f>
        <v>0</v>
      </c>
      <c r="Q122" s="192"/>
      <c r="R122" s="118"/>
      <c r="S122" s="138">
        <f t="shared" ref="S122:S131" si="206">Q122*R122</f>
        <v>0</v>
      </c>
      <c r="T122" s="117"/>
      <c r="U122" s="118"/>
      <c r="V122" s="138">
        <f t="shared" ref="V122:V131" si="207">T122*U122</f>
        <v>0</v>
      </c>
      <c r="W122" s="192"/>
      <c r="X122" s="118"/>
      <c r="Y122" s="138">
        <f t="shared" ref="Y122:Y131" si="208">W122*X122</f>
        <v>0</v>
      </c>
      <c r="Z122" s="117"/>
      <c r="AA122" s="118"/>
      <c r="AB122" s="138">
        <f t="shared" ref="AB122:AB131" si="209">Z122*AA122</f>
        <v>0</v>
      </c>
      <c r="AC122" s="120">
        <f t="shared" si="201"/>
        <v>4000</v>
      </c>
      <c r="AD122" s="121">
        <f t="shared" si="202"/>
        <v>4000</v>
      </c>
      <c r="AE122" s="169">
        <f t="shared" ref="AE122:AE132" si="210">AC122-AD122</f>
        <v>0</v>
      </c>
      <c r="AF122" s="123">
        <f t="shared" ref="AF122:AF130" si="211">AE122/AC122</f>
        <v>0</v>
      </c>
      <c r="AG122" s="124"/>
      <c r="AH122" s="99"/>
      <c r="AI122" s="99"/>
      <c r="AJ122" s="397"/>
    </row>
    <row r="123" spans="1:36" s="412" customFormat="1" ht="28.5" customHeight="1" x14ac:dyDescent="0.3">
      <c r="A123" s="113" t="s">
        <v>103</v>
      </c>
      <c r="B123" s="114" t="s">
        <v>107</v>
      </c>
      <c r="C123" s="391" t="s">
        <v>345</v>
      </c>
      <c r="D123" s="116" t="s">
        <v>201</v>
      </c>
      <c r="E123" s="117">
        <v>50</v>
      </c>
      <c r="F123" s="118">
        <v>60</v>
      </c>
      <c r="G123" s="119">
        <f t="shared" si="203"/>
        <v>3000</v>
      </c>
      <c r="H123" s="117">
        <v>145</v>
      </c>
      <c r="I123" s="118">
        <v>60</v>
      </c>
      <c r="J123" s="138">
        <f>H123*I123</f>
        <v>8700</v>
      </c>
      <c r="K123" s="192"/>
      <c r="L123" s="118"/>
      <c r="M123" s="138"/>
      <c r="N123" s="117"/>
      <c r="O123" s="118"/>
      <c r="P123" s="138"/>
      <c r="Q123" s="192"/>
      <c r="R123" s="118"/>
      <c r="S123" s="138"/>
      <c r="T123" s="117"/>
      <c r="U123" s="118"/>
      <c r="V123" s="138"/>
      <c r="W123" s="192"/>
      <c r="X123" s="118"/>
      <c r="Y123" s="138"/>
      <c r="Z123" s="117"/>
      <c r="AA123" s="118"/>
      <c r="AB123" s="138"/>
      <c r="AC123" s="120">
        <f t="shared" si="201"/>
        <v>3000</v>
      </c>
      <c r="AD123" s="121">
        <f t="shared" si="202"/>
        <v>8700</v>
      </c>
      <c r="AE123" s="169">
        <f t="shared" si="210"/>
        <v>-5700</v>
      </c>
      <c r="AF123" s="123">
        <f t="shared" si="211"/>
        <v>-1.9</v>
      </c>
      <c r="AG123" s="405" t="s">
        <v>342</v>
      </c>
      <c r="AH123" s="99"/>
      <c r="AI123" s="99"/>
    </row>
    <row r="124" spans="1:36" s="412" customFormat="1" ht="108" customHeight="1" x14ac:dyDescent="0.3">
      <c r="A124" s="113" t="s">
        <v>103</v>
      </c>
      <c r="B124" s="114" t="s">
        <v>108</v>
      </c>
      <c r="C124" s="115" t="s">
        <v>344</v>
      </c>
      <c r="D124" s="116" t="s">
        <v>201</v>
      </c>
      <c r="E124" s="117">
        <v>4000</v>
      </c>
      <c r="F124" s="118">
        <v>5</v>
      </c>
      <c r="G124" s="119">
        <f t="shared" si="203"/>
        <v>20000</v>
      </c>
      <c r="H124" s="117">
        <v>3300</v>
      </c>
      <c r="I124" s="118">
        <v>5</v>
      </c>
      <c r="J124" s="138">
        <v>16500</v>
      </c>
      <c r="K124" s="192"/>
      <c r="L124" s="118"/>
      <c r="M124" s="138"/>
      <c r="N124" s="117"/>
      <c r="O124" s="118"/>
      <c r="P124" s="138"/>
      <c r="Q124" s="192"/>
      <c r="R124" s="118"/>
      <c r="S124" s="138"/>
      <c r="T124" s="117"/>
      <c r="U124" s="118"/>
      <c r="V124" s="138"/>
      <c r="W124" s="192"/>
      <c r="X124" s="118"/>
      <c r="Y124" s="138"/>
      <c r="Z124" s="117"/>
      <c r="AA124" s="118"/>
      <c r="AB124" s="138"/>
      <c r="AC124" s="120">
        <f t="shared" si="201"/>
        <v>20000</v>
      </c>
      <c r="AD124" s="121">
        <f t="shared" si="202"/>
        <v>16500</v>
      </c>
      <c r="AE124" s="169">
        <f t="shared" si="210"/>
        <v>3500</v>
      </c>
      <c r="AF124" s="123">
        <f t="shared" si="211"/>
        <v>0.17499999999999999</v>
      </c>
      <c r="AG124" s="405" t="s">
        <v>343</v>
      </c>
      <c r="AH124" s="99"/>
      <c r="AI124" s="99"/>
    </row>
    <row r="125" spans="1:36" ht="15.75" customHeight="1" x14ac:dyDescent="0.3">
      <c r="A125" s="113" t="s">
        <v>103</v>
      </c>
      <c r="B125" s="114" t="s">
        <v>182</v>
      </c>
      <c r="C125" s="115" t="s">
        <v>265</v>
      </c>
      <c r="D125" s="116" t="s">
        <v>123</v>
      </c>
      <c r="E125" s="117"/>
      <c r="F125" s="118"/>
      <c r="G125" s="119">
        <f t="shared" si="203"/>
        <v>0</v>
      </c>
      <c r="H125" s="117"/>
      <c r="I125" s="118"/>
      <c r="J125" s="138">
        <f t="shared" ref="J125:J131" si="212">H125*I125</f>
        <v>0</v>
      </c>
      <c r="K125" s="192"/>
      <c r="L125" s="118"/>
      <c r="M125" s="138">
        <f t="shared" si="204"/>
        <v>0</v>
      </c>
      <c r="N125" s="117"/>
      <c r="O125" s="118"/>
      <c r="P125" s="138">
        <f t="shared" si="205"/>
        <v>0</v>
      </c>
      <c r="Q125" s="192"/>
      <c r="R125" s="118"/>
      <c r="S125" s="138">
        <f t="shared" si="206"/>
        <v>0</v>
      </c>
      <c r="T125" s="117"/>
      <c r="U125" s="118"/>
      <c r="V125" s="138">
        <f t="shared" si="207"/>
        <v>0</v>
      </c>
      <c r="W125" s="192"/>
      <c r="X125" s="118"/>
      <c r="Y125" s="138">
        <f t="shared" si="208"/>
        <v>0</v>
      </c>
      <c r="Z125" s="117"/>
      <c r="AA125" s="118"/>
      <c r="AB125" s="138">
        <f t="shared" si="209"/>
        <v>0</v>
      </c>
      <c r="AC125" s="120">
        <f t="shared" si="201"/>
        <v>0</v>
      </c>
      <c r="AD125" s="121">
        <f t="shared" si="202"/>
        <v>0</v>
      </c>
      <c r="AE125" s="169">
        <f t="shared" si="210"/>
        <v>0</v>
      </c>
      <c r="AF125" s="123" t="e">
        <f t="shared" si="211"/>
        <v>#DIV/0!</v>
      </c>
      <c r="AG125" s="124"/>
      <c r="AH125" s="99"/>
      <c r="AI125" s="99"/>
      <c r="AJ125" s="397"/>
    </row>
    <row r="126" spans="1:36" ht="15.75" customHeight="1" x14ac:dyDescent="0.3">
      <c r="A126" s="113" t="s">
        <v>103</v>
      </c>
      <c r="B126" s="114" t="s">
        <v>183</v>
      </c>
      <c r="C126" s="115" t="s">
        <v>184</v>
      </c>
      <c r="D126" s="116" t="s">
        <v>123</v>
      </c>
      <c r="E126" s="117"/>
      <c r="F126" s="118"/>
      <c r="G126" s="119">
        <f t="shared" si="203"/>
        <v>0</v>
      </c>
      <c r="H126" s="117"/>
      <c r="I126" s="118"/>
      <c r="J126" s="138">
        <f t="shared" si="212"/>
        <v>0</v>
      </c>
      <c r="K126" s="192"/>
      <c r="L126" s="118"/>
      <c r="M126" s="138">
        <f t="shared" si="204"/>
        <v>0</v>
      </c>
      <c r="N126" s="117"/>
      <c r="O126" s="118"/>
      <c r="P126" s="138">
        <f t="shared" si="205"/>
        <v>0</v>
      </c>
      <c r="Q126" s="192"/>
      <c r="R126" s="118"/>
      <c r="S126" s="138">
        <f t="shared" si="206"/>
        <v>0</v>
      </c>
      <c r="T126" s="117"/>
      <c r="U126" s="118"/>
      <c r="V126" s="138">
        <f t="shared" si="207"/>
        <v>0</v>
      </c>
      <c r="W126" s="192"/>
      <c r="X126" s="118"/>
      <c r="Y126" s="138">
        <f t="shared" si="208"/>
        <v>0</v>
      </c>
      <c r="Z126" s="117"/>
      <c r="AA126" s="118"/>
      <c r="AB126" s="138">
        <f t="shared" si="209"/>
        <v>0</v>
      </c>
      <c r="AC126" s="120">
        <f t="shared" si="201"/>
        <v>0</v>
      </c>
      <c r="AD126" s="121">
        <f t="shared" si="202"/>
        <v>0</v>
      </c>
      <c r="AE126" s="169">
        <f t="shared" si="210"/>
        <v>0</v>
      </c>
      <c r="AF126" s="123" t="e">
        <f t="shared" si="211"/>
        <v>#DIV/0!</v>
      </c>
      <c r="AG126" s="124"/>
      <c r="AH126" s="99"/>
      <c r="AI126" s="99"/>
      <c r="AJ126" s="397"/>
    </row>
    <row r="127" spans="1:36" ht="15.75" customHeight="1" x14ac:dyDescent="0.3">
      <c r="A127" s="113" t="s">
        <v>103</v>
      </c>
      <c r="B127" s="235" t="s">
        <v>185</v>
      </c>
      <c r="C127" s="115" t="s">
        <v>186</v>
      </c>
      <c r="D127" s="116" t="s">
        <v>123</v>
      </c>
      <c r="E127" s="117"/>
      <c r="F127" s="118"/>
      <c r="G127" s="119">
        <f t="shared" si="203"/>
        <v>0</v>
      </c>
      <c r="H127" s="117"/>
      <c r="I127" s="118"/>
      <c r="J127" s="138">
        <f t="shared" si="212"/>
        <v>0</v>
      </c>
      <c r="K127" s="192"/>
      <c r="L127" s="118"/>
      <c r="M127" s="138">
        <f t="shared" si="204"/>
        <v>0</v>
      </c>
      <c r="N127" s="117"/>
      <c r="O127" s="118"/>
      <c r="P127" s="138">
        <f t="shared" si="205"/>
        <v>0</v>
      </c>
      <c r="Q127" s="192"/>
      <c r="R127" s="118"/>
      <c r="S127" s="138">
        <f t="shared" si="206"/>
        <v>0</v>
      </c>
      <c r="T127" s="117"/>
      <c r="U127" s="118"/>
      <c r="V127" s="138">
        <f t="shared" si="207"/>
        <v>0</v>
      </c>
      <c r="W127" s="192"/>
      <c r="X127" s="118"/>
      <c r="Y127" s="138">
        <f t="shared" si="208"/>
        <v>0</v>
      </c>
      <c r="Z127" s="117"/>
      <c r="AA127" s="118"/>
      <c r="AB127" s="138">
        <f t="shared" si="209"/>
        <v>0</v>
      </c>
      <c r="AC127" s="120">
        <f t="shared" si="201"/>
        <v>0</v>
      </c>
      <c r="AD127" s="121">
        <f t="shared" si="202"/>
        <v>0</v>
      </c>
      <c r="AE127" s="169">
        <f t="shared" si="210"/>
        <v>0</v>
      </c>
      <c r="AF127" s="123" t="e">
        <f t="shared" si="211"/>
        <v>#DIV/0!</v>
      </c>
      <c r="AG127" s="124"/>
      <c r="AH127" s="99"/>
      <c r="AI127" s="99"/>
      <c r="AJ127" s="397"/>
    </row>
    <row r="128" spans="1:36" ht="15.75" customHeight="1" x14ac:dyDescent="0.3">
      <c r="A128" s="113" t="s">
        <v>103</v>
      </c>
      <c r="B128" s="114" t="s">
        <v>188</v>
      </c>
      <c r="C128" s="115" t="s">
        <v>187</v>
      </c>
      <c r="D128" s="116" t="s">
        <v>123</v>
      </c>
      <c r="E128" s="117"/>
      <c r="F128" s="118"/>
      <c r="G128" s="119">
        <f t="shared" si="203"/>
        <v>0</v>
      </c>
      <c r="H128" s="117"/>
      <c r="I128" s="118"/>
      <c r="J128" s="138">
        <f t="shared" si="212"/>
        <v>0</v>
      </c>
      <c r="K128" s="192"/>
      <c r="L128" s="118"/>
      <c r="M128" s="138">
        <f t="shared" si="204"/>
        <v>0</v>
      </c>
      <c r="N128" s="117"/>
      <c r="O128" s="118"/>
      <c r="P128" s="138">
        <f t="shared" si="205"/>
        <v>0</v>
      </c>
      <c r="Q128" s="192"/>
      <c r="R128" s="118"/>
      <c r="S128" s="138">
        <f t="shared" si="206"/>
        <v>0</v>
      </c>
      <c r="T128" s="117"/>
      <c r="U128" s="118"/>
      <c r="V128" s="138">
        <f t="shared" si="207"/>
        <v>0</v>
      </c>
      <c r="W128" s="192"/>
      <c r="X128" s="118"/>
      <c r="Y128" s="138">
        <f t="shared" si="208"/>
        <v>0</v>
      </c>
      <c r="Z128" s="117"/>
      <c r="AA128" s="118"/>
      <c r="AB128" s="138">
        <f t="shared" si="209"/>
        <v>0</v>
      </c>
      <c r="AC128" s="120">
        <f t="shared" si="201"/>
        <v>0</v>
      </c>
      <c r="AD128" s="121">
        <f t="shared" si="202"/>
        <v>0</v>
      </c>
      <c r="AE128" s="169">
        <f t="shared" si="210"/>
        <v>0</v>
      </c>
      <c r="AF128" s="123" t="e">
        <f t="shared" si="211"/>
        <v>#DIV/0!</v>
      </c>
      <c r="AG128" s="124"/>
      <c r="AH128" s="99"/>
      <c r="AI128" s="99"/>
      <c r="AJ128" s="397"/>
    </row>
    <row r="129" spans="1:36" ht="15.75" customHeight="1" x14ac:dyDescent="0.3">
      <c r="A129" s="113" t="s">
        <v>103</v>
      </c>
      <c r="B129" s="114" t="s">
        <v>190</v>
      </c>
      <c r="C129" s="115" t="s">
        <v>189</v>
      </c>
      <c r="D129" s="116" t="s">
        <v>123</v>
      </c>
      <c r="E129" s="117"/>
      <c r="F129" s="118"/>
      <c r="G129" s="119">
        <f t="shared" si="203"/>
        <v>0</v>
      </c>
      <c r="H129" s="117"/>
      <c r="I129" s="118"/>
      <c r="J129" s="138">
        <f t="shared" si="212"/>
        <v>0</v>
      </c>
      <c r="K129" s="192"/>
      <c r="L129" s="118"/>
      <c r="M129" s="138">
        <f t="shared" si="204"/>
        <v>0</v>
      </c>
      <c r="N129" s="117"/>
      <c r="O129" s="118"/>
      <c r="P129" s="138">
        <f t="shared" si="205"/>
        <v>0</v>
      </c>
      <c r="Q129" s="192"/>
      <c r="R129" s="118"/>
      <c r="S129" s="138">
        <f t="shared" si="206"/>
        <v>0</v>
      </c>
      <c r="T129" s="117"/>
      <c r="U129" s="118"/>
      <c r="V129" s="138">
        <f t="shared" si="207"/>
        <v>0</v>
      </c>
      <c r="W129" s="192"/>
      <c r="X129" s="118"/>
      <c r="Y129" s="138">
        <f t="shared" si="208"/>
        <v>0</v>
      </c>
      <c r="Z129" s="117"/>
      <c r="AA129" s="118"/>
      <c r="AB129" s="138">
        <f t="shared" si="209"/>
        <v>0</v>
      </c>
      <c r="AC129" s="120">
        <f t="shared" si="201"/>
        <v>0</v>
      </c>
      <c r="AD129" s="121">
        <f t="shared" si="202"/>
        <v>0</v>
      </c>
      <c r="AE129" s="169">
        <f t="shared" si="210"/>
        <v>0</v>
      </c>
      <c r="AF129" s="123" t="e">
        <f>AE129/AC129</f>
        <v>#DIV/0!</v>
      </c>
      <c r="AG129" s="124"/>
      <c r="AH129" s="99"/>
      <c r="AI129" s="99"/>
      <c r="AJ129" s="397"/>
    </row>
    <row r="130" spans="1:36" ht="15.75" customHeight="1" x14ac:dyDescent="0.3">
      <c r="A130" s="125" t="s">
        <v>103</v>
      </c>
      <c r="B130" s="114" t="s">
        <v>280</v>
      </c>
      <c r="C130" s="127" t="s">
        <v>191</v>
      </c>
      <c r="D130" s="116" t="s">
        <v>106</v>
      </c>
      <c r="E130" s="129">
        <v>3</v>
      </c>
      <c r="F130" s="130">
        <v>3000</v>
      </c>
      <c r="G130" s="119">
        <f t="shared" si="203"/>
        <v>9000</v>
      </c>
      <c r="H130" s="129"/>
      <c r="I130" s="130"/>
      <c r="J130" s="138">
        <f t="shared" si="212"/>
        <v>0</v>
      </c>
      <c r="K130" s="192"/>
      <c r="L130" s="118"/>
      <c r="M130" s="138">
        <f t="shared" si="204"/>
        <v>0</v>
      </c>
      <c r="N130" s="117"/>
      <c r="O130" s="118"/>
      <c r="P130" s="138">
        <f t="shared" si="205"/>
        <v>0</v>
      </c>
      <c r="Q130" s="192"/>
      <c r="R130" s="118"/>
      <c r="S130" s="138">
        <f t="shared" si="206"/>
        <v>0</v>
      </c>
      <c r="T130" s="117"/>
      <c r="U130" s="118"/>
      <c r="V130" s="138">
        <f t="shared" si="207"/>
        <v>0</v>
      </c>
      <c r="W130" s="192"/>
      <c r="X130" s="118"/>
      <c r="Y130" s="138">
        <f t="shared" si="208"/>
        <v>0</v>
      </c>
      <c r="Z130" s="117"/>
      <c r="AA130" s="118"/>
      <c r="AB130" s="138">
        <f t="shared" si="209"/>
        <v>0</v>
      </c>
      <c r="AC130" s="120">
        <f t="shared" si="201"/>
        <v>9000</v>
      </c>
      <c r="AD130" s="121">
        <f t="shared" si="202"/>
        <v>0</v>
      </c>
      <c r="AE130" s="169">
        <f t="shared" si="210"/>
        <v>9000</v>
      </c>
      <c r="AF130" s="123">
        <f t="shared" si="211"/>
        <v>1</v>
      </c>
      <c r="AG130" s="405" t="s">
        <v>346</v>
      </c>
      <c r="AH130" s="99"/>
      <c r="AI130" s="99"/>
      <c r="AJ130" s="397"/>
    </row>
    <row r="131" spans="1:36" ht="15.75" customHeight="1" thickBot="1" x14ac:dyDescent="0.35">
      <c r="A131" s="139" t="s">
        <v>103</v>
      </c>
      <c r="B131" s="126" t="s">
        <v>282</v>
      </c>
      <c r="C131" s="141" t="s">
        <v>192</v>
      </c>
      <c r="D131" s="142" t="s">
        <v>123</v>
      </c>
      <c r="E131" s="143"/>
      <c r="F131" s="144"/>
      <c r="G131" s="145">
        <f t="shared" si="203"/>
        <v>0</v>
      </c>
      <c r="H131" s="143"/>
      <c r="I131" s="144"/>
      <c r="J131" s="146">
        <f t="shared" si="212"/>
        <v>0</v>
      </c>
      <c r="K131" s="194"/>
      <c r="L131" s="144"/>
      <c r="M131" s="146">
        <f t="shared" si="204"/>
        <v>0</v>
      </c>
      <c r="N131" s="143"/>
      <c r="O131" s="144"/>
      <c r="P131" s="146">
        <f t="shared" si="205"/>
        <v>0</v>
      </c>
      <c r="Q131" s="194"/>
      <c r="R131" s="144"/>
      <c r="S131" s="146">
        <f t="shared" si="206"/>
        <v>0</v>
      </c>
      <c r="T131" s="143"/>
      <c r="U131" s="144"/>
      <c r="V131" s="146">
        <f t="shared" si="207"/>
        <v>0</v>
      </c>
      <c r="W131" s="194"/>
      <c r="X131" s="144"/>
      <c r="Y131" s="146">
        <f t="shared" si="208"/>
        <v>0</v>
      </c>
      <c r="Z131" s="143"/>
      <c r="AA131" s="144"/>
      <c r="AB131" s="146">
        <f t="shared" si="209"/>
        <v>0</v>
      </c>
      <c r="AC131" s="132">
        <f t="shared" si="201"/>
        <v>0</v>
      </c>
      <c r="AD131" s="133">
        <f t="shared" si="202"/>
        <v>0</v>
      </c>
      <c r="AE131" s="171">
        <f t="shared" si="210"/>
        <v>0</v>
      </c>
      <c r="AF131" s="123" t="e">
        <f>AE131/AC131</f>
        <v>#DIV/0!</v>
      </c>
      <c r="AG131" s="124"/>
      <c r="AH131" s="99"/>
      <c r="AI131" s="99"/>
      <c r="AJ131" s="397"/>
    </row>
    <row r="132" spans="1:36" ht="15" customHeight="1" thickBot="1" x14ac:dyDescent="0.35">
      <c r="A132" s="467" t="s">
        <v>193</v>
      </c>
      <c r="B132" s="468"/>
      <c r="C132" s="174"/>
      <c r="D132" s="175"/>
      <c r="E132" s="176">
        <f t="shared" ref="E132:AB132" si="213">E121</f>
        <v>4055</v>
      </c>
      <c r="F132" s="177">
        <f t="shared" si="213"/>
        <v>5065</v>
      </c>
      <c r="G132" s="178">
        <f>G121</f>
        <v>36000</v>
      </c>
      <c r="H132" s="176">
        <f t="shared" si="213"/>
        <v>3447</v>
      </c>
      <c r="I132" s="177">
        <f t="shared" si="213"/>
        <v>2065</v>
      </c>
      <c r="J132" s="180">
        <f t="shared" si="213"/>
        <v>29200</v>
      </c>
      <c r="K132" s="179">
        <f t="shared" si="213"/>
        <v>0</v>
      </c>
      <c r="L132" s="177">
        <f t="shared" si="213"/>
        <v>0</v>
      </c>
      <c r="M132" s="180">
        <f t="shared" si="213"/>
        <v>0</v>
      </c>
      <c r="N132" s="176">
        <f t="shared" si="213"/>
        <v>0</v>
      </c>
      <c r="O132" s="177">
        <f t="shared" si="213"/>
        <v>0</v>
      </c>
      <c r="P132" s="180">
        <f t="shared" si="213"/>
        <v>0</v>
      </c>
      <c r="Q132" s="179">
        <f t="shared" si="213"/>
        <v>0</v>
      </c>
      <c r="R132" s="177">
        <f t="shared" si="213"/>
        <v>0</v>
      </c>
      <c r="S132" s="180">
        <f t="shared" si="213"/>
        <v>0</v>
      </c>
      <c r="T132" s="176">
        <f t="shared" si="213"/>
        <v>0</v>
      </c>
      <c r="U132" s="177">
        <f t="shared" si="213"/>
        <v>0</v>
      </c>
      <c r="V132" s="180">
        <f t="shared" si="213"/>
        <v>0</v>
      </c>
      <c r="W132" s="179">
        <f t="shared" si="213"/>
        <v>0</v>
      </c>
      <c r="X132" s="177">
        <f t="shared" si="213"/>
        <v>0</v>
      </c>
      <c r="Y132" s="180">
        <f t="shared" si="213"/>
        <v>0</v>
      </c>
      <c r="Z132" s="176">
        <f t="shared" si="213"/>
        <v>0</v>
      </c>
      <c r="AA132" s="177">
        <f t="shared" si="213"/>
        <v>0</v>
      </c>
      <c r="AB132" s="180">
        <f t="shared" si="213"/>
        <v>0</v>
      </c>
      <c r="AC132" s="176">
        <f t="shared" si="201"/>
        <v>36000</v>
      </c>
      <c r="AD132" s="181">
        <f t="shared" si="202"/>
        <v>29200</v>
      </c>
      <c r="AE132" s="180">
        <f t="shared" si="210"/>
        <v>6800</v>
      </c>
      <c r="AF132" s="236">
        <f>AE132/AC132</f>
        <v>0.18888888888888888</v>
      </c>
      <c r="AG132" s="183"/>
      <c r="AH132" s="99"/>
      <c r="AI132" s="99"/>
      <c r="AJ132" s="397"/>
    </row>
    <row r="133" spans="1:36" ht="30" customHeight="1" thickBot="1" x14ac:dyDescent="0.35">
      <c r="A133" s="476" t="s">
        <v>98</v>
      </c>
      <c r="B133" s="477" t="s">
        <v>27</v>
      </c>
      <c r="C133" s="478" t="s">
        <v>194</v>
      </c>
      <c r="D133" s="479"/>
      <c r="E133" s="480"/>
      <c r="F133" s="480"/>
      <c r="G133" s="480"/>
      <c r="H133" s="480"/>
      <c r="I133" s="480"/>
      <c r="J133" s="480"/>
      <c r="K133" s="480">
        <f t="shared" ref="K133:AB133" si="214">SUM(K134:K139)</f>
        <v>0</v>
      </c>
      <c r="L133" s="480">
        <f t="shared" si="214"/>
        <v>0</v>
      </c>
      <c r="M133" s="480">
        <f t="shared" si="214"/>
        <v>0</v>
      </c>
      <c r="N133" s="480">
        <f t="shared" si="214"/>
        <v>0</v>
      </c>
      <c r="O133" s="480">
        <f t="shared" si="214"/>
        <v>0</v>
      </c>
      <c r="P133" s="480">
        <f t="shared" si="214"/>
        <v>0</v>
      </c>
      <c r="Q133" s="480">
        <f t="shared" si="214"/>
        <v>0</v>
      </c>
      <c r="R133" s="480">
        <f t="shared" si="214"/>
        <v>0</v>
      </c>
      <c r="S133" s="480">
        <f t="shared" si="214"/>
        <v>0</v>
      </c>
      <c r="T133" s="480">
        <f t="shared" si="214"/>
        <v>0</v>
      </c>
      <c r="U133" s="480">
        <f t="shared" si="214"/>
        <v>0</v>
      </c>
      <c r="V133" s="480">
        <f t="shared" si="214"/>
        <v>0</v>
      </c>
      <c r="W133" s="480">
        <f t="shared" si="214"/>
        <v>0</v>
      </c>
      <c r="X133" s="480">
        <f t="shared" si="214"/>
        <v>0</v>
      </c>
      <c r="Y133" s="480">
        <f t="shared" si="214"/>
        <v>1</v>
      </c>
      <c r="Z133" s="480">
        <f t="shared" si="214"/>
        <v>0</v>
      </c>
      <c r="AA133" s="480">
        <f t="shared" si="214"/>
        <v>0</v>
      </c>
      <c r="AB133" s="480">
        <f t="shared" si="214"/>
        <v>0</v>
      </c>
      <c r="AC133" s="480"/>
      <c r="AD133" s="480"/>
      <c r="AE133" s="480"/>
      <c r="AF133" s="569"/>
      <c r="AG133" s="466"/>
      <c r="AH133" s="99"/>
      <c r="AI133" s="99"/>
      <c r="AJ133" s="397"/>
    </row>
    <row r="134" spans="1:36" ht="44.5" customHeight="1" x14ac:dyDescent="0.3">
      <c r="A134" s="469" t="s">
        <v>103</v>
      </c>
      <c r="B134" s="470" t="s">
        <v>104</v>
      </c>
      <c r="C134" s="471" t="s">
        <v>294</v>
      </c>
      <c r="D134" s="472" t="s">
        <v>272</v>
      </c>
      <c r="E134" s="473">
        <v>5</v>
      </c>
      <c r="F134" s="473">
        <v>3000</v>
      </c>
      <c r="G134" s="473">
        <f t="shared" ref="G134:G137" si="215">E134*F134</f>
        <v>15000</v>
      </c>
      <c r="H134" s="473"/>
      <c r="I134" s="473"/>
      <c r="J134" s="473">
        <f t="shared" ref="J134:J139" si="216">H134*I134</f>
        <v>0</v>
      </c>
      <c r="K134" s="473"/>
      <c r="L134" s="473"/>
      <c r="M134" s="473">
        <f t="shared" ref="M134:M139" si="217">K134*L134</f>
        <v>0</v>
      </c>
      <c r="N134" s="473"/>
      <c r="O134" s="473"/>
      <c r="P134" s="473">
        <f t="shared" ref="P134:P139" si="218">N134*O134</f>
        <v>0</v>
      </c>
      <c r="Q134" s="473"/>
      <c r="R134" s="473"/>
      <c r="S134" s="473">
        <f t="shared" ref="S134:S139" si="219">Q134*R134</f>
        <v>0</v>
      </c>
      <c r="T134" s="473"/>
      <c r="U134" s="473"/>
      <c r="V134" s="473">
        <f t="shared" ref="V134:V139" si="220">T134*U134</f>
        <v>0</v>
      </c>
      <c r="W134" s="473"/>
      <c r="X134" s="473"/>
      <c r="Y134" s="473">
        <f t="shared" ref="Y134:Y137" si="221">W134*X134</f>
        <v>0</v>
      </c>
      <c r="Z134" s="473"/>
      <c r="AA134" s="473"/>
      <c r="AB134" s="473">
        <f t="shared" ref="AB134:AB139" si="222">Z134*AA134</f>
        <v>0</v>
      </c>
      <c r="AC134" s="474">
        <f t="shared" ref="AC134:AC137" si="223">G134+M134+S134+Y134</f>
        <v>15000</v>
      </c>
      <c r="AD134" s="474">
        <f t="shared" ref="AD134:AD140" si="224">J134+P134+V134+AB134</f>
        <v>0</v>
      </c>
      <c r="AE134" s="474">
        <f t="shared" ref="AE134:AE140" si="225">AC134-AD134</f>
        <v>15000</v>
      </c>
      <c r="AF134" s="475">
        <f t="shared" ref="AF134:AF138" si="226">AE134/AC134</f>
        <v>1</v>
      </c>
      <c r="AG134" s="441" t="s">
        <v>347</v>
      </c>
      <c r="AH134" s="99"/>
      <c r="AI134" s="99"/>
      <c r="AJ134" s="397"/>
    </row>
    <row r="135" spans="1:36" s="412" customFormat="1" ht="138.5" customHeight="1" x14ac:dyDescent="0.3">
      <c r="A135" s="369" t="s">
        <v>103</v>
      </c>
      <c r="B135" s="447" t="s">
        <v>107</v>
      </c>
      <c r="C135" s="434" t="s">
        <v>348</v>
      </c>
      <c r="D135" s="372" t="s">
        <v>272</v>
      </c>
      <c r="E135" s="373">
        <v>5</v>
      </c>
      <c r="F135" s="373">
        <v>4500</v>
      </c>
      <c r="G135" s="373">
        <f>E135*F135</f>
        <v>22500</v>
      </c>
      <c r="H135" s="373">
        <v>3</v>
      </c>
      <c r="I135" s="373">
        <v>3833.333333</v>
      </c>
      <c r="J135" s="373">
        <f>H135*I135</f>
        <v>11499.999999</v>
      </c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435">
        <f t="shared" si="223"/>
        <v>22500</v>
      </c>
      <c r="AD135" s="435">
        <f t="shared" si="224"/>
        <v>11499.999999</v>
      </c>
      <c r="AE135" s="435">
        <f t="shared" si="225"/>
        <v>11000.000001</v>
      </c>
      <c r="AF135" s="475">
        <f>AE135/AC135</f>
        <v>0.48888888893333332</v>
      </c>
      <c r="AG135" s="442" t="s">
        <v>562</v>
      </c>
      <c r="AH135" s="99"/>
      <c r="AI135" s="99"/>
    </row>
    <row r="136" spans="1:36" ht="30" customHeight="1" x14ac:dyDescent="0.3">
      <c r="A136" s="369" t="s">
        <v>103</v>
      </c>
      <c r="B136" s="447" t="s">
        <v>108</v>
      </c>
      <c r="C136" s="434" t="s">
        <v>349</v>
      </c>
      <c r="D136" s="372" t="s">
        <v>268</v>
      </c>
      <c r="E136" s="373">
        <v>1</v>
      </c>
      <c r="F136" s="373">
        <v>18000</v>
      </c>
      <c r="G136" s="373">
        <f t="shared" si="215"/>
        <v>18000</v>
      </c>
      <c r="H136" s="373">
        <v>1</v>
      </c>
      <c r="I136" s="373">
        <v>18000</v>
      </c>
      <c r="J136" s="373">
        <f t="shared" si="216"/>
        <v>18000</v>
      </c>
      <c r="K136" s="373"/>
      <c r="L136" s="373"/>
      <c r="M136" s="373">
        <f t="shared" si="217"/>
        <v>0</v>
      </c>
      <c r="N136" s="373"/>
      <c r="O136" s="373"/>
      <c r="P136" s="373">
        <f t="shared" si="218"/>
        <v>0</v>
      </c>
      <c r="Q136" s="373"/>
      <c r="R136" s="373"/>
      <c r="S136" s="373">
        <f t="shared" si="219"/>
        <v>0</v>
      </c>
      <c r="T136" s="373"/>
      <c r="U136" s="373"/>
      <c r="V136" s="373">
        <f t="shared" si="220"/>
        <v>0</v>
      </c>
      <c r="W136" s="373"/>
      <c r="X136" s="373"/>
      <c r="Y136" s="373">
        <f t="shared" si="221"/>
        <v>0</v>
      </c>
      <c r="Z136" s="373"/>
      <c r="AA136" s="373"/>
      <c r="AB136" s="373">
        <f t="shared" si="222"/>
        <v>0</v>
      </c>
      <c r="AC136" s="435">
        <f t="shared" si="223"/>
        <v>18000</v>
      </c>
      <c r="AD136" s="435">
        <f t="shared" si="224"/>
        <v>18000</v>
      </c>
      <c r="AE136" s="435">
        <f t="shared" si="225"/>
        <v>0</v>
      </c>
      <c r="AF136" s="475">
        <f t="shared" si="226"/>
        <v>0</v>
      </c>
      <c r="AG136" s="443" t="s">
        <v>477</v>
      </c>
      <c r="AH136" s="99"/>
      <c r="AI136" s="99"/>
      <c r="AJ136" s="397"/>
    </row>
    <row r="137" spans="1:36" ht="30" customHeight="1" x14ac:dyDescent="0.3">
      <c r="A137" s="369" t="s">
        <v>103</v>
      </c>
      <c r="B137" s="447" t="s">
        <v>182</v>
      </c>
      <c r="C137" s="434" t="s">
        <v>350</v>
      </c>
      <c r="D137" s="372" t="s">
        <v>211</v>
      </c>
      <c r="E137" s="373">
        <v>2</v>
      </c>
      <c r="F137" s="373">
        <v>4500</v>
      </c>
      <c r="G137" s="373">
        <f t="shared" si="215"/>
        <v>9000</v>
      </c>
      <c r="H137" s="373">
        <v>1</v>
      </c>
      <c r="I137" s="373">
        <v>4500</v>
      </c>
      <c r="J137" s="373">
        <f t="shared" si="216"/>
        <v>4500</v>
      </c>
      <c r="K137" s="373"/>
      <c r="L137" s="373"/>
      <c r="M137" s="373">
        <f t="shared" si="217"/>
        <v>0</v>
      </c>
      <c r="N137" s="373"/>
      <c r="O137" s="373"/>
      <c r="P137" s="373">
        <f t="shared" si="218"/>
        <v>0</v>
      </c>
      <c r="Q137" s="373"/>
      <c r="R137" s="373"/>
      <c r="S137" s="373">
        <f t="shared" si="219"/>
        <v>0</v>
      </c>
      <c r="T137" s="373"/>
      <c r="U137" s="373"/>
      <c r="V137" s="373">
        <f t="shared" si="220"/>
        <v>0</v>
      </c>
      <c r="W137" s="373"/>
      <c r="X137" s="373"/>
      <c r="Y137" s="373">
        <f t="shared" si="221"/>
        <v>0</v>
      </c>
      <c r="Z137" s="373"/>
      <c r="AA137" s="373"/>
      <c r="AB137" s="373">
        <f t="shared" si="222"/>
        <v>0</v>
      </c>
      <c r="AC137" s="435">
        <f t="shared" si="223"/>
        <v>9000</v>
      </c>
      <c r="AD137" s="435">
        <f t="shared" si="224"/>
        <v>4500</v>
      </c>
      <c r="AE137" s="435">
        <f t="shared" si="225"/>
        <v>4500</v>
      </c>
      <c r="AF137" s="475">
        <f t="shared" si="226"/>
        <v>0.5</v>
      </c>
      <c r="AG137" s="443" t="s">
        <v>269</v>
      </c>
      <c r="AH137" s="99"/>
      <c r="AI137" s="99"/>
      <c r="AJ137" s="397"/>
    </row>
    <row r="138" spans="1:36" s="412" customFormat="1" ht="30" customHeight="1" x14ac:dyDescent="0.3">
      <c r="A138" s="369" t="s">
        <v>103</v>
      </c>
      <c r="B138" s="447" t="s">
        <v>183</v>
      </c>
      <c r="C138" s="434" t="s">
        <v>352</v>
      </c>
      <c r="D138" s="372" t="s">
        <v>211</v>
      </c>
      <c r="E138" s="373">
        <v>1</v>
      </c>
      <c r="F138" s="373">
        <v>7200</v>
      </c>
      <c r="G138" s="373">
        <f t="shared" ref="G138" si="227">E138*F138</f>
        <v>7200</v>
      </c>
      <c r="H138" s="373">
        <v>1</v>
      </c>
      <c r="I138" s="373">
        <v>7200</v>
      </c>
      <c r="J138" s="373">
        <f t="shared" ref="J138" si="228">H138*I138</f>
        <v>7200</v>
      </c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435">
        <f t="shared" ref="AC138" si="229">G138+M138+S138+Y138</f>
        <v>7200</v>
      </c>
      <c r="AD138" s="435">
        <f t="shared" ref="AD138" si="230">J138+P138+V138+AB138</f>
        <v>7200</v>
      </c>
      <c r="AE138" s="435"/>
      <c r="AF138" s="475">
        <f t="shared" si="226"/>
        <v>0</v>
      </c>
      <c r="AG138" s="443" t="s">
        <v>362</v>
      </c>
      <c r="AH138" s="99"/>
      <c r="AI138" s="99"/>
    </row>
    <row r="139" spans="1:36" ht="50" customHeight="1" x14ac:dyDescent="0.3">
      <c r="A139" s="369" t="s">
        <v>103</v>
      </c>
      <c r="B139" s="447" t="s">
        <v>185</v>
      </c>
      <c r="C139" s="434" t="s">
        <v>351</v>
      </c>
      <c r="D139" s="372" t="s">
        <v>211</v>
      </c>
      <c r="E139" s="373">
        <v>0</v>
      </c>
      <c r="F139" s="373">
        <v>0</v>
      </c>
      <c r="G139" s="373">
        <v>0</v>
      </c>
      <c r="H139" s="373">
        <v>1</v>
      </c>
      <c r="I139" s="373">
        <v>13500</v>
      </c>
      <c r="J139" s="373">
        <f t="shared" si="216"/>
        <v>13500</v>
      </c>
      <c r="K139" s="373"/>
      <c r="L139" s="373"/>
      <c r="M139" s="373">
        <f t="shared" si="217"/>
        <v>0</v>
      </c>
      <c r="N139" s="373"/>
      <c r="O139" s="373"/>
      <c r="P139" s="373">
        <f t="shared" si="218"/>
        <v>0</v>
      </c>
      <c r="Q139" s="373"/>
      <c r="R139" s="373"/>
      <c r="S139" s="373">
        <f t="shared" si="219"/>
        <v>0</v>
      </c>
      <c r="T139" s="373"/>
      <c r="U139" s="373"/>
      <c r="V139" s="373">
        <f t="shared" si="220"/>
        <v>0</v>
      </c>
      <c r="W139" s="373"/>
      <c r="X139" s="373"/>
      <c r="Y139" s="373">
        <v>1</v>
      </c>
      <c r="Z139" s="373"/>
      <c r="AA139" s="373"/>
      <c r="AB139" s="373">
        <f t="shared" si="222"/>
        <v>0</v>
      </c>
      <c r="AC139" s="435">
        <v>0</v>
      </c>
      <c r="AD139" s="435">
        <f t="shared" si="224"/>
        <v>13500</v>
      </c>
      <c r="AE139" s="435">
        <f t="shared" si="225"/>
        <v>-13500</v>
      </c>
      <c r="AF139" s="475" t="e">
        <f>AE139/AC139</f>
        <v>#DIV/0!</v>
      </c>
      <c r="AG139" s="443" t="s">
        <v>355</v>
      </c>
      <c r="AH139" s="99"/>
      <c r="AI139" s="99"/>
      <c r="AJ139" s="397"/>
    </row>
    <row r="140" spans="1:36" ht="15" customHeight="1" thickBot="1" x14ac:dyDescent="0.35">
      <c r="A140" s="264" t="s">
        <v>195</v>
      </c>
      <c r="B140" s="265"/>
      <c r="C140" s="266"/>
      <c r="D140" s="444"/>
      <c r="E140" s="267">
        <f>SUM(E134:E139)</f>
        <v>14</v>
      </c>
      <c r="F140" s="268">
        <f>SUM(F134:F139)</f>
        <v>37200</v>
      </c>
      <c r="G140" s="269">
        <f>SUM(G134:G139)</f>
        <v>71700</v>
      </c>
      <c r="H140" s="270">
        <f t="shared" ref="H140:AB140" si="231">SUM(H134:H139)</f>
        <v>7</v>
      </c>
      <c r="I140" s="271">
        <f>SUM(I134:I139)</f>
        <v>47033.333333000002</v>
      </c>
      <c r="J140" s="272">
        <f t="shared" si="231"/>
        <v>54699.999999</v>
      </c>
      <c r="K140" s="273">
        <f t="shared" si="231"/>
        <v>0</v>
      </c>
      <c r="L140" s="268">
        <f t="shared" si="231"/>
        <v>0</v>
      </c>
      <c r="M140" s="274">
        <f t="shared" si="231"/>
        <v>0</v>
      </c>
      <c r="N140" s="267">
        <f t="shared" si="231"/>
        <v>0</v>
      </c>
      <c r="O140" s="268">
        <f t="shared" si="231"/>
        <v>0</v>
      </c>
      <c r="P140" s="274">
        <f t="shared" si="231"/>
        <v>0</v>
      </c>
      <c r="Q140" s="273">
        <f t="shared" si="231"/>
        <v>0</v>
      </c>
      <c r="R140" s="268">
        <f t="shared" si="231"/>
        <v>0</v>
      </c>
      <c r="S140" s="274">
        <f t="shared" si="231"/>
        <v>0</v>
      </c>
      <c r="T140" s="267">
        <f t="shared" si="231"/>
        <v>0</v>
      </c>
      <c r="U140" s="268">
        <f t="shared" si="231"/>
        <v>0</v>
      </c>
      <c r="V140" s="274">
        <f t="shared" si="231"/>
        <v>0</v>
      </c>
      <c r="W140" s="273">
        <f t="shared" si="231"/>
        <v>0</v>
      </c>
      <c r="X140" s="268">
        <f t="shared" si="231"/>
        <v>0</v>
      </c>
      <c r="Y140" s="274">
        <f t="shared" si="231"/>
        <v>1</v>
      </c>
      <c r="Z140" s="267">
        <f t="shared" si="231"/>
        <v>0</v>
      </c>
      <c r="AA140" s="268">
        <f t="shared" si="231"/>
        <v>0</v>
      </c>
      <c r="AB140" s="274">
        <f t="shared" si="231"/>
        <v>0</v>
      </c>
      <c r="AC140" s="267">
        <f>SUM(AC134:AC139)</f>
        <v>71700</v>
      </c>
      <c r="AD140" s="445">
        <f t="shared" si="224"/>
        <v>54699.999999</v>
      </c>
      <c r="AE140" s="274">
        <f t="shared" si="225"/>
        <v>17000.000001</v>
      </c>
      <c r="AF140" s="446">
        <f>AE140/AC140</f>
        <v>0.23709902372384939</v>
      </c>
      <c r="AG140" s="183"/>
      <c r="AH140" s="99"/>
      <c r="AI140" s="99"/>
      <c r="AJ140" s="397"/>
    </row>
    <row r="141" spans="1:36" ht="15" customHeight="1" thickBot="1" x14ac:dyDescent="0.35">
      <c r="A141" s="233" t="s">
        <v>98</v>
      </c>
      <c r="B141" s="275" t="s">
        <v>28</v>
      </c>
      <c r="C141" s="160" t="s">
        <v>196</v>
      </c>
      <c r="D141" s="276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241"/>
      <c r="AH141" s="99"/>
      <c r="AI141" s="99"/>
      <c r="AJ141" s="397"/>
    </row>
    <row r="142" spans="1:36" ht="30" customHeight="1" x14ac:dyDescent="0.3">
      <c r="A142" s="277" t="s">
        <v>103</v>
      </c>
      <c r="B142" s="278" t="s">
        <v>104</v>
      </c>
      <c r="C142" s="279" t="s">
        <v>197</v>
      </c>
      <c r="D142" s="280"/>
      <c r="E142" s="281"/>
      <c r="F142" s="282"/>
      <c r="G142" s="283">
        <f t="shared" ref="G142:G143" si="232">E142*F142</f>
        <v>0</v>
      </c>
      <c r="H142" s="246"/>
      <c r="I142" s="247"/>
      <c r="J142" s="249">
        <f t="shared" ref="J142:J143" si="233">H142*I142</f>
        <v>0</v>
      </c>
      <c r="K142" s="284"/>
      <c r="L142" s="282"/>
      <c r="M142" s="285">
        <f t="shared" ref="M142:M143" si="234">K142*L142</f>
        <v>0</v>
      </c>
      <c r="N142" s="281"/>
      <c r="O142" s="282"/>
      <c r="P142" s="285">
        <f t="shared" ref="P142:P143" si="235">N142*O142</f>
        <v>0</v>
      </c>
      <c r="Q142" s="284"/>
      <c r="R142" s="282"/>
      <c r="S142" s="285">
        <f t="shared" ref="S142:S143" si="236">Q142*R142</f>
        <v>0</v>
      </c>
      <c r="T142" s="281"/>
      <c r="U142" s="282"/>
      <c r="V142" s="285">
        <f t="shared" ref="V142:V143" si="237">T142*U142</f>
        <v>0</v>
      </c>
      <c r="W142" s="284"/>
      <c r="X142" s="282"/>
      <c r="Y142" s="285">
        <f t="shared" ref="Y142:Y143" si="238">W142*X142</f>
        <v>0</v>
      </c>
      <c r="Z142" s="281"/>
      <c r="AA142" s="282"/>
      <c r="AB142" s="285">
        <f t="shared" ref="AB142:AB143" si="239">Z142*AA142</f>
        <v>0</v>
      </c>
      <c r="AC142" s="251">
        <f t="shared" ref="AC142:AC144" si="240">G142+M142+S142+Y142</f>
        <v>0</v>
      </c>
      <c r="AD142" s="252">
        <f t="shared" ref="AD142:AD144" si="241">J142+P142+V142+AB142</f>
        <v>0</v>
      </c>
      <c r="AE142" s="253">
        <f t="shared" ref="AE142:AE144" si="242">AC142-AD142</f>
        <v>0</v>
      </c>
      <c r="AF142" s="254" t="e">
        <f>AE142/AC142</f>
        <v>#DIV/0!</v>
      </c>
      <c r="AG142" s="255"/>
      <c r="AH142" s="99"/>
      <c r="AI142" s="99"/>
      <c r="AJ142" s="397"/>
    </row>
    <row r="143" spans="1:36" ht="30" customHeight="1" thickBot="1" x14ac:dyDescent="0.35">
      <c r="A143" s="286" t="s">
        <v>103</v>
      </c>
      <c r="B143" s="278" t="s">
        <v>107</v>
      </c>
      <c r="C143" s="287" t="s">
        <v>270</v>
      </c>
      <c r="D143" s="128" t="s">
        <v>106</v>
      </c>
      <c r="E143" s="129">
        <v>5</v>
      </c>
      <c r="F143" s="130">
        <v>3000</v>
      </c>
      <c r="G143" s="119">
        <f t="shared" si="232"/>
        <v>15000</v>
      </c>
      <c r="H143" s="129">
        <v>1</v>
      </c>
      <c r="I143" s="130">
        <v>12000</v>
      </c>
      <c r="J143" s="138">
        <f t="shared" si="233"/>
        <v>12000</v>
      </c>
      <c r="K143" s="214"/>
      <c r="L143" s="130"/>
      <c r="M143" s="215">
        <f t="shared" si="234"/>
        <v>0</v>
      </c>
      <c r="N143" s="129"/>
      <c r="O143" s="130"/>
      <c r="P143" s="215">
        <f t="shared" si="235"/>
        <v>0</v>
      </c>
      <c r="Q143" s="214"/>
      <c r="R143" s="130"/>
      <c r="S143" s="215">
        <f t="shared" si="236"/>
        <v>0</v>
      </c>
      <c r="T143" s="129"/>
      <c r="U143" s="130"/>
      <c r="V143" s="215">
        <f t="shared" si="237"/>
        <v>0</v>
      </c>
      <c r="W143" s="214"/>
      <c r="X143" s="130"/>
      <c r="Y143" s="215">
        <f t="shared" si="238"/>
        <v>0</v>
      </c>
      <c r="Z143" s="129"/>
      <c r="AA143" s="130"/>
      <c r="AB143" s="215">
        <f t="shared" si="239"/>
        <v>0</v>
      </c>
      <c r="AC143" s="132">
        <f t="shared" si="240"/>
        <v>15000</v>
      </c>
      <c r="AD143" s="133">
        <f t="shared" si="241"/>
        <v>12000</v>
      </c>
      <c r="AE143" s="171">
        <f t="shared" si="242"/>
        <v>3000</v>
      </c>
      <c r="AF143" s="259">
        <f t="shared" ref="AF143:AF144" si="243">AE143/AC143</f>
        <v>0.2</v>
      </c>
      <c r="AG143" s="406" t="s">
        <v>353</v>
      </c>
      <c r="AH143" s="99"/>
      <c r="AI143" s="99"/>
      <c r="AJ143" s="397"/>
    </row>
    <row r="144" spans="1:36" ht="15" customHeight="1" thickBot="1" x14ac:dyDescent="0.35">
      <c r="A144" s="172" t="s">
        <v>198</v>
      </c>
      <c r="B144" s="173"/>
      <c r="C144" s="174"/>
      <c r="D144" s="175"/>
      <c r="E144" s="176">
        <f t="shared" ref="E144:AB144" si="244">SUM(E142:E143)</f>
        <v>5</v>
      </c>
      <c r="F144" s="177">
        <f t="shared" si="244"/>
        <v>3000</v>
      </c>
      <c r="G144" s="178">
        <f t="shared" si="244"/>
        <v>15000</v>
      </c>
      <c r="H144" s="151">
        <f t="shared" si="244"/>
        <v>1</v>
      </c>
      <c r="I144" s="153">
        <f t="shared" si="244"/>
        <v>12000</v>
      </c>
      <c r="J144" s="195">
        <f>SUM(J142:J143)</f>
        <v>12000</v>
      </c>
      <c r="K144" s="179">
        <f t="shared" si="244"/>
        <v>0</v>
      </c>
      <c r="L144" s="177">
        <f t="shared" si="244"/>
        <v>0</v>
      </c>
      <c r="M144" s="180">
        <f t="shared" si="244"/>
        <v>0</v>
      </c>
      <c r="N144" s="176">
        <f t="shared" si="244"/>
        <v>0</v>
      </c>
      <c r="O144" s="177">
        <f t="shared" si="244"/>
        <v>0</v>
      </c>
      <c r="P144" s="180">
        <f t="shared" si="244"/>
        <v>0</v>
      </c>
      <c r="Q144" s="179">
        <f t="shared" si="244"/>
        <v>0</v>
      </c>
      <c r="R144" s="177">
        <f t="shared" si="244"/>
        <v>0</v>
      </c>
      <c r="S144" s="180">
        <f t="shared" si="244"/>
        <v>0</v>
      </c>
      <c r="T144" s="176">
        <f t="shared" si="244"/>
        <v>0</v>
      </c>
      <c r="U144" s="177">
        <f t="shared" si="244"/>
        <v>0</v>
      </c>
      <c r="V144" s="180">
        <f t="shared" si="244"/>
        <v>0</v>
      </c>
      <c r="W144" s="179">
        <f t="shared" si="244"/>
        <v>0</v>
      </c>
      <c r="X144" s="177">
        <f t="shared" si="244"/>
        <v>0</v>
      </c>
      <c r="Y144" s="180">
        <f t="shared" si="244"/>
        <v>0</v>
      </c>
      <c r="Z144" s="176">
        <f t="shared" si="244"/>
        <v>0</v>
      </c>
      <c r="AA144" s="177">
        <f t="shared" si="244"/>
        <v>0</v>
      </c>
      <c r="AB144" s="180">
        <f t="shared" si="244"/>
        <v>0</v>
      </c>
      <c r="AC144" s="151">
        <f t="shared" si="240"/>
        <v>15000</v>
      </c>
      <c r="AD144" s="156">
        <f t="shared" si="241"/>
        <v>12000</v>
      </c>
      <c r="AE144" s="195">
        <f t="shared" si="242"/>
        <v>3000</v>
      </c>
      <c r="AF144" s="288">
        <f t="shared" si="243"/>
        <v>0.2</v>
      </c>
      <c r="AG144" s="289"/>
      <c r="AH144" s="99"/>
      <c r="AI144" s="99"/>
      <c r="AJ144" s="397"/>
    </row>
    <row r="145" spans="1:36" ht="54.75" customHeight="1" x14ac:dyDescent="0.3">
      <c r="A145" s="290" t="s">
        <v>98</v>
      </c>
      <c r="B145" s="275" t="s">
        <v>29</v>
      </c>
      <c r="C145" s="160" t="s">
        <v>199</v>
      </c>
      <c r="D145" s="276"/>
      <c r="E145" s="89"/>
      <c r="F145" s="90"/>
      <c r="G145" s="90"/>
      <c r="H145" s="89"/>
      <c r="I145" s="90"/>
      <c r="J145" s="94"/>
      <c r="K145" s="90"/>
      <c r="L145" s="90"/>
      <c r="M145" s="94"/>
      <c r="N145" s="89"/>
      <c r="O145" s="90"/>
      <c r="P145" s="94"/>
      <c r="Q145" s="90"/>
      <c r="R145" s="90"/>
      <c r="S145" s="94"/>
      <c r="T145" s="89"/>
      <c r="U145" s="90"/>
      <c r="V145" s="94"/>
      <c r="W145" s="90"/>
      <c r="X145" s="90"/>
      <c r="Y145" s="94"/>
      <c r="Z145" s="89"/>
      <c r="AA145" s="90"/>
      <c r="AB145" s="94"/>
      <c r="AC145" s="227"/>
      <c r="AD145" s="228"/>
      <c r="AE145" s="228"/>
      <c r="AF145" s="240"/>
      <c r="AG145" s="241"/>
      <c r="AH145" s="99"/>
      <c r="AI145" s="99"/>
      <c r="AJ145" s="397"/>
    </row>
    <row r="146" spans="1:36" ht="30" customHeight="1" x14ac:dyDescent="0.3">
      <c r="A146" s="277" t="s">
        <v>103</v>
      </c>
      <c r="B146" s="278" t="s">
        <v>104</v>
      </c>
      <c r="C146" s="279" t="s">
        <v>200</v>
      </c>
      <c r="D146" s="280" t="s">
        <v>201</v>
      </c>
      <c r="E146" s="281"/>
      <c r="F146" s="282"/>
      <c r="G146" s="283">
        <f t="shared" ref="G146:G147" si="245">E146*F146</f>
        <v>0</v>
      </c>
      <c r="H146" s="246"/>
      <c r="I146" s="247"/>
      <c r="J146" s="249">
        <f t="shared" ref="J146:J147" si="246">H146*I146</f>
        <v>0</v>
      </c>
      <c r="K146" s="284"/>
      <c r="L146" s="282"/>
      <c r="M146" s="285">
        <f t="shared" ref="M146:M147" si="247">K146*L146</f>
        <v>0</v>
      </c>
      <c r="N146" s="281"/>
      <c r="O146" s="282"/>
      <c r="P146" s="285">
        <f t="shared" ref="P146:P147" si="248">N146*O146</f>
        <v>0</v>
      </c>
      <c r="Q146" s="284"/>
      <c r="R146" s="282"/>
      <c r="S146" s="285">
        <f t="shared" ref="S146:S147" si="249">Q146*R146</f>
        <v>0</v>
      </c>
      <c r="T146" s="281"/>
      <c r="U146" s="282"/>
      <c r="V146" s="285">
        <f t="shared" ref="V146:V147" si="250">T146*U146</f>
        <v>0</v>
      </c>
      <c r="W146" s="284"/>
      <c r="X146" s="282"/>
      <c r="Y146" s="285">
        <f t="shared" ref="Y146:Y147" si="251">W146*X146</f>
        <v>0</v>
      </c>
      <c r="Z146" s="281"/>
      <c r="AA146" s="282"/>
      <c r="AB146" s="285">
        <f t="shared" ref="AB146:AB147" si="252">Z146*AA146</f>
        <v>0</v>
      </c>
      <c r="AC146" s="251">
        <f t="shared" ref="AC146:AC148" si="253">G146+M146+S146+Y146</f>
        <v>0</v>
      </c>
      <c r="AD146" s="252">
        <f t="shared" ref="AD146:AD148" si="254">J146+P146+V146+AB146</f>
        <v>0</v>
      </c>
      <c r="AE146" s="253">
        <f t="shared" ref="AE146:AE148" si="255">AC146-AD146</f>
        <v>0</v>
      </c>
      <c r="AF146" s="259" t="e">
        <f>AE146/AC146</f>
        <v>#DIV/0!</v>
      </c>
      <c r="AG146" s="260"/>
      <c r="AH146" s="99"/>
      <c r="AI146" s="99"/>
      <c r="AJ146" s="397"/>
    </row>
    <row r="147" spans="1:36" ht="30" customHeight="1" x14ac:dyDescent="0.3">
      <c r="A147" s="286" t="s">
        <v>103</v>
      </c>
      <c r="B147" s="278" t="s">
        <v>107</v>
      </c>
      <c r="C147" s="287" t="s">
        <v>200</v>
      </c>
      <c r="D147" s="128" t="s">
        <v>201</v>
      </c>
      <c r="E147" s="129"/>
      <c r="F147" s="130"/>
      <c r="G147" s="119">
        <f t="shared" si="245"/>
        <v>0</v>
      </c>
      <c r="H147" s="129"/>
      <c r="I147" s="130"/>
      <c r="J147" s="138">
        <f t="shared" si="246"/>
        <v>0</v>
      </c>
      <c r="K147" s="214"/>
      <c r="L147" s="130"/>
      <c r="M147" s="215">
        <f t="shared" si="247"/>
        <v>0</v>
      </c>
      <c r="N147" s="129"/>
      <c r="O147" s="130"/>
      <c r="P147" s="215">
        <f t="shared" si="248"/>
        <v>0</v>
      </c>
      <c r="Q147" s="214"/>
      <c r="R147" s="130"/>
      <c r="S147" s="215">
        <f t="shared" si="249"/>
        <v>0</v>
      </c>
      <c r="T147" s="129"/>
      <c r="U147" s="130"/>
      <c r="V147" s="215">
        <f t="shared" si="250"/>
        <v>0</v>
      </c>
      <c r="W147" s="214"/>
      <c r="X147" s="130"/>
      <c r="Y147" s="215">
        <f t="shared" si="251"/>
        <v>0</v>
      </c>
      <c r="Z147" s="129"/>
      <c r="AA147" s="130"/>
      <c r="AB147" s="215">
        <f t="shared" si="252"/>
        <v>0</v>
      </c>
      <c r="AC147" s="132">
        <f t="shared" si="253"/>
        <v>0</v>
      </c>
      <c r="AD147" s="133">
        <f t="shared" si="254"/>
        <v>0</v>
      </c>
      <c r="AE147" s="171">
        <f t="shared" si="255"/>
        <v>0</v>
      </c>
      <c r="AF147" s="259" t="e">
        <f>AE147/AC147</f>
        <v>#DIV/0!</v>
      </c>
      <c r="AG147" s="260"/>
      <c r="AH147" s="99"/>
      <c r="AI147" s="99"/>
      <c r="AJ147" s="397"/>
    </row>
    <row r="148" spans="1:36" ht="42" customHeight="1" x14ac:dyDescent="0.3">
      <c r="A148" s="601" t="s">
        <v>202</v>
      </c>
      <c r="B148" s="589"/>
      <c r="C148" s="590"/>
      <c r="D148" s="291"/>
      <c r="E148" s="292">
        <f t="shared" ref="E148:AB148" si="256">SUM(E146:E147)</f>
        <v>0</v>
      </c>
      <c r="F148" s="293">
        <f t="shared" si="256"/>
        <v>0</v>
      </c>
      <c r="G148" s="294">
        <f t="shared" si="256"/>
        <v>0</v>
      </c>
      <c r="H148" s="295">
        <f t="shared" si="256"/>
        <v>0</v>
      </c>
      <c r="I148" s="296">
        <f t="shared" si="256"/>
        <v>0</v>
      </c>
      <c r="J148" s="296">
        <f t="shared" si="256"/>
        <v>0</v>
      </c>
      <c r="K148" s="297">
        <f t="shared" si="256"/>
        <v>0</v>
      </c>
      <c r="L148" s="293">
        <f t="shared" si="256"/>
        <v>0</v>
      </c>
      <c r="M148" s="293">
        <f t="shared" si="256"/>
        <v>0</v>
      </c>
      <c r="N148" s="292">
        <f t="shared" si="256"/>
        <v>0</v>
      </c>
      <c r="O148" s="293">
        <f t="shared" si="256"/>
        <v>0</v>
      </c>
      <c r="P148" s="293">
        <f t="shared" si="256"/>
        <v>0</v>
      </c>
      <c r="Q148" s="297">
        <f t="shared" si="256"/>
        <v>0</v>
      </c>
      <c r="R148" s="293">
        <f t="shared" si="256"/>
        <v>0</v>
      </c>
      <c r="S148" s="293">
        <f t="shared" si="256"/>
        <v>0</v>
      </c>
      <c r="T148" s="292">
        <f t="shared" si="256"/>
        <v>0</v>
      </c>
      <c r="U148" s="293">
        <f t="shared" si="256"/>
        <v>0</v>
      </c>
      <c r="V148" s="293">
        <f t="shared" si="256"/>
        <v>0</v>
      </c>
      <c r="W148" s="297">
        <f t="shared" si="256"/>
        <v>0</v>
      </c>
      <c r="X148" s="293">
        <f t="shared" si="256"/>
        <v>0</v>
      </c>
      <c r="Y148" s="293">
        <f t="shared" si="256"/>
        <v>0</v>
      </c>
      <c r="Z148" s="292">
        <f t="shared" si="256"/>
        <v>0</v>
      </c>
      <c r="AA148" s="293">
        <f t="shared" si="256"/>
        <v>0</v>
      </c>
      <c r="AB148" s="293">
        <f t="shared" si="256"/>
        <v>0</v>
      </c>
      <c r="AC148" s="151">
        <f t="shared" si="253"/>
        <v>0</v>
      </c>
      <c r="AD148" s="156">
        <f t="shared" si="254"/>
        <v>0</v>
      </c>
      <c r="AE148" s="195">
        <f t="shared" si="255"/>
        <v>0</v>
      </c>
      <c r="AF148" s="298" t="e">
        <f>AE148/AC148</f>
        <v>#DIV/0!</v>
      </c>
      <c r="AG148" s="299"/>
      <c r="AH148" s="99"/>
      <c r="AI148" s="99"/>
      <c r="AJ148" s="397"/>
    </row>
    <row r="149" spans="1:36" ht="15.75" customHeight="1" x14ac:dyDescent="0.3">
      <c r="A149" s="184" t="s">
        <v>98</v>
      </c>
      <c r="B149" s="234" t="s">
        <v>30</v>
      </c>
      <c r="C149" s="237" t="s">
        <v>203</v>
      </c>
      <c r="D149" s="300"/>
      <c r="E149" s="301"/>
      <c r="F149" s="302"/>
      <c r="G149" s="302"/>
      <c r="H149" s="301"/>
      <c r="I149" s="302"/>
      <c r="J149" s="302"/>
      <c r="K149" s="302"/>
      <c r="L149" s="302"/>
      <c r="M149" s="303"/>
      <c r="N149" s="301"/>
      <c r="O149" s="302"/>
      <c r="P149" s="303"/>
      <c r="Q149" s="302"/>
      <c r="R149" s="302"/>
      <c r="S149" s="303"/>
      <c r="T149" s="301"/>
      <c r="U149" s="302"/>
      <c r="V149" s="303"/>
      <c r="W149" s="302"/>
      <c r="X149" s="302"/>
      <c r="Y149" s="303"/>
      <c r="Z149" s="301"/>
      <c r="AA149" s="302"/>
      <c r="AB149" s="303"/>
      <c r="AC149" s="301"/>
      <c r="AD149" s="302"/>
      <c r="AE149" s="302"/>
      <c r="AF149" s="240"/>
      <c r="AG149" s="241"/>
      <c r="AH149" s="99"/>
      <c r="AI149" s="99"/>
      <c r="AJ149" s="397"/>
    </row>
    <row r="150" spans="1:36" ht="30" customHeight="1" x14ac:dyDescent="0.3">
      <c r="A150" s="242" t="s">
        <v>103</v>
      </c>
      <c r="B150" s="243" t="s">
        <v>104</v>
      </c>
      <c r="C150" s="244" t="s">
        <v>204</v>
      </c>
      <c r="D150" s="245" t="s">
        <v>205</v>
      </c>
      <c r="E150" s="246"/>
      <c r="F150" s="247"/>
      <c r="G150" s="248">
        <f t="shared" ref="G150:G152" si="257">E150*F150</f>
        <v>0</v>
      </c>
      <c r="H150" s="246"/>
      <c r="I150" s="247"/>
      <c r="J150" s="249">
        <f t="shared" ref="J150:J152" si="258">H150*I150</f>
        <v>0</v>
      </c>
      <c r="K150" s="250"/>
      <c r="L150" s="247"/>
      <c r="M150" s="249">
        <f t="shared" ref="M150:M152" si="259">K150*L150</f>
        <v>0</v>
      </c>
      <c r="N150" s="246"/>
      <c r="O150" s="247"/>
      <c r="P150" s="249">
        <f t="shared" ref="P150:P152" si="260">N150*O150</f>
        <v>0</v>
      </c>
      <c r="Q150" s="250"/>
      <c r="R150" s="247"/>
      <c r="S150" s="249">
        <f t="shared" ref="S150:S152" si="261">Q150*R150</f>
        <v>0</v>
      </c>
      <c r="T150" s="246"/>
      <c r="U150" s="247"/>
      <c r="V150" s="249">
        <f t="shared" ref="V150:V152" si="262">T150*U150</f>
        <v>0</v>
      </c>
      <c r="W150" s="250"/>
      <c r="X150" s="247"/>
      <c r="Y150" s="249">
        <f t="shared" ref="Y150:Y152" si="263">W150*X150</f>
        <v>0</v>
      </c>
      <c r="Z150" s="246"/>
      <c r="AA150" s="247"/>
      <c r="AB150" s="248">
        <f t="shared" ref="AB150:AB152" si="264">Z150*AA150</f>
        <v>0</v>
      </c>
      <c r="AC150" s="251">
        <f t="shared" ref="AC150:AC153" si="265">G150+M150+S150+Y150</f>
        <v>0</v>
      </c>
      <c r="AD150" s="304">
        <f t="shared" ref="AD150:AD153" si="266">J150+P150+V150+AB150</f>
        <v>0</v>
      </c>
      <c r="AE150" s="305">
        <f t="shared" ref="AE150:AE153" si="267">AC150-AD150</f>
        <v>0</v>
      </c>
      <c r="AF150" s="306" t="e">
        <f t="shared" ref="AF150:AF151" si="268">AE150/AC150</f>
        <v>#DIV/0!</v>
      </c>
      <c r="AG150" s="260"/>
      <c r="AH150" s="99"/>
      <c r="AI150" s="99"/>
      <c r="AJ150" s="397"/>
    </row>
    <row r="151" spans="1:36" ht="30" customHeight="1" x14ac:dyDescent="0.3">
      <c r="A151" s="113" t="s">
        <v>103</v>
      </c>
      <c r="B151" s="256" t="s">
        <v>107</v>
      </c>
      <c r="C151" s="257" t="s">
        <v>206</v>
      </c>
      <c r="D151" s="258" t="s">
        <v>207</v>
      </c>
      <c r="E151" s="117"/>
      <c r="F151" s="118"/>
      <c r="G151" s="119">
        <f t="shared" si="257"/>
        <v>0</v>
      </c>
      <c r="H151" s="117"/>
      <c r="I151" s="118"/>
      <c r="J151" s="138">
        <f t="shared" si="258"/>
        <v>0</v>
      </c>
      <c r="K151" s="192"/>
      <c r="L151" s="118"/>
      <c r="M151" s="138">
        <f t="shared" si="259"/>
        <v>0</v>
      </c>
      <c r="N151" s="117"/>
      <c r="O151" s="118"/>
      <c r="P151" s="138">
        <f t="shared" si="260"/>
        <v>0</v>
      </c>
      <c r="Q151" s="192"/>
      <c r="R151" s="118"/>
      <c r="S151" s="138">
        <f t="shared" si="261"/>
        <v>0</v>
      </c>
      <c r="T151" s="117"/>
      <c r="U151" s="118"/>
      <c r="V151" s="138">
        <f t="shared" si="262"/>
        <v>0</v>
      </c>
      <c r="W151" s="192"/>
      <c r="X151" s="118"/>
      <c r="Y151" s="138">
        <f t="shared" si="263"/>
        <v>0</v>
      </c>
      <c r="Z151" s="117"/>
      <c r="AA151" s="118"/>
      <c r="AB151" s="119">
        <f t="shared" si="264"/>
        <v>0</v>
      </c>
      <c r="AC151" s="120">
        <f t="shared" si="265"/>
        <v>0</v>
      </c>
      <c r="AD151" s="307">
        <f t="shared" si="266"/>
        <v>0</v>
      </c>
      <c r="AE151" s="308">
        <f t="shared" si="267"/>
        <v>0</v>
      </c>
      <c r="AF151" s="306" t="e">
        <f t="shared" si="268"/>
        <v>#DIV/0!</v>
      </c>
      <c r="AG151" s="260"/>
      <c r="AH151" s="99"/>
      <c r="AI151" s="99"/>
      <c r="AJ151" s="397"/>
    </row>
    <row r="152" spans="1:36" ht="30" customHeight="1" x14ac:dyDescent="0.3">
      <c r="A152" s="139" t="s">
        <v>103</v>
      </c>
      <c r="B152" s="261" t="s">
        <v>108</v>
      </c>
      <c r="C152" s="262" t="s">
        <v>208</v>
      </c>
      <c r="D152" s="263" t="s">
        <v>207</v>
      </c>
      <c r="E152" s="143"/>
      <c r="F152" s="144"/>
      <c r="G152" s="145">
        <f t="shared" si="257"/>
        <v>0</v>
      </c>
      <c r="H152" s="143"/>
      <c r="I152" s="144"/>
      <c r="J152" s="146">
        <f t="shared" si="258"/>
        <v>0</v>
      </c>
      <c r="K152" s="194"/>
      <c r="L152" s="144"/>
      <c r="M152" s="146">
        <f t="shared" si="259"/>
        <v>0</v>
      </c>
      <c r="N152" s="143"/>
      <c r="O152" s="144"/>
      <c r="P152" s="146">
        <f t="shared" si="260"/>
        <v>0</v>
      </c>
      <c r="Q152" s="194"/>
      <c r="R152" s="144"/>
      <c r="S152" s="146">
        <f t="shared" si="261"/>
        <v>0</v>
      </c>
      <c r="T152" s="143"/>
      <c r="U152" s="144"/>
      <c r="V152" s="146">
        <f t="shared" si="262"/>
        <v>0</v>
      </c>
      <c r="W152" s="194"/>
      <c r="X152" s="144"/>
      <c r="Y152" s="146">
        <f t="shared" si="263"/>
        <v>0</v>
      </c>
      <c r="Z152" s="143"/>
      <c r="AA152" s="144"/>
      <c r="AB152" s="145">
        <f t="shared" si="264"/>
        <v>0</v>
      </c>
      <c r="AC152" s="223">
        <f t="shared" si="265"/>
        <v>0</v>
      </c>
      <c r="AD152" s="309">
        <f t="shared" si="266"/>
        <v>0</v>
      </c>
      <c r="AE152" s="308">
        <f t="shared" si="267"/>
        <v>0</v>
      </c>
      <c r="AF152" s="306" t="e">
        <f>AE152/AC152</f>
        <v>#DIV/0!</v>
      </c>
      <c r="AG152" s="260"/>
      <c r="AH152" s="99"/>
      <c r="AI152" s="99"/>
      <c r="AJ152" s="397"/>
    </row>
    <row r="153" spans="1:36" ht="15.75" customHeight="1" thickBot="1" x14ac:dyDescent="0.35">
      <c r="A153" s="602" t="s">
        <v>209</v>
      </c>
      <c r="B153" s="603"/>
      <c r="C153" s="604"/>
      <c r="D153" s="310"/>
      <c r="E153" s="311">
        <f t="shared" ref="E153:AB153" si="269">SUM(E150:E152)</f>
        <v>0</v>
      </c>
      <c r="F153" s="312">
        <f t="shared" si="269"/>
        <v>0</v>
      </c>
      <c r="G153" s="313">
        <f t="shared" si="269"/>
        <v>0</v>
      </c>
      <c r="H153" s="314">
        <f t="shared" si="269"/>
        <v>0</v>
      </c>
      <c r="I153" s="315">
        <f t="shared" si="269"/>
        <v>0</v>
      </c>
      <c r="J153" s="315">
        <f t="shared" si="269"/>
        <v>0</v>
      </c>
      <c r="K153" s="316">
        <f t="shared" si="269"/>
        <v>0</v>
      </c>
      <c r="L153" s="312">
        <f t="shared" si="269"/>
        <v>0</v>
      </c>
      <c r="M153" s="312">
        <f t="shared" si="269"/>
        <v>0</v>
      </c>
      <c r="N153" s="311">
        <f t="shared" si="269"/>
        <v>0</v>
      </c>
      <c r="O153" s="312">
        <f t="shared" si="269"/>
        <v>0</v>
      </c>
      <c r="P153" s="312">
        <f t="shared" si="269"/>
        <v>0</v>
      </c>
      <c r="Q153" s="316">
        <f t="shared" si="269"/>
        <v>0</v>
      </c>
      <c r="R153" s="312">
        <f t="shared" si="269"/>
        <v>0</v>
      </c>
      <c r="S153" s="312">
        <f t="shared" si="269"/>
        <v>0</v>
      </c>
      <c r="T153" s="311">
        <f t="shared" si="269"/>
        <v>0</v>
      </c>
      <c r="U153" s="312">
        <f t="shared" si="269"/>
        <v>0</v>
      </c>
      <c r="V153" s="312">
        <f t="shared" si="269"/>
        <v>0</v>
      </c>
      <c r="W153" s="316">
        <f t="shared" si="269"/>
        <v>0</v>
      </c>
      <c r="X153" s="312">
        <f t="shared" si="269"/>
        <v>0</v>
      </c>
      <c r="Y153" s="312">
        <f t="shared" si="269"/>
        <v>0</v>
      </c>
      <c r="Z153" s="311">
        <f t="shared" si="269"/>
        <v>0</v>
      </c>
      <c r="AA153" s="312">
        <f t="shared" si="269"/>
        <v>0</v>
      </c>
      <c r="AB153" s="312">
        <f t="shared" si="269"/>
        <v>0</v>
      </c>
      <c r="AC153" s="270">
        <f t="shared" si="265"/>
        <v>0</v>
      </c>
      <c r="AD153" s="317">
        <f t="shared" si="266"/>
        <v>0</v>
      </c>
      <c r="AE153" s="318">
        <f t="shared" si="267"/>
        <v>0</v>
      </c>
      <c r="AF153" s="319" t="e">
        <f>AE153/AC153</f>
        <v>#DIV/0!</v>
      </c>
      <c r="AG153" s="299"/>
      <c r="AH153" s="99"/>
      <c r="AI153" s="99"/>
      <c r="AJ153" s="397"/>
    </row>
    <row r="154" spans="1:36" ht="15" customHeight="1" thickBot="1" x14ac:dyDescent="0.35">
      <c r="A154" s="184" t="s">
        <v>98</v>
      </c>
      <c r="B154" s="234" t="s">
        <v>31</v>
      </c>
      <c r="C154" s="237" t="s">
        <v>210</v>
      </c>
      <c r="D154" s="238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320"/>
      <c r="AG154" s="321"/>
      <c r="AH154" s="99"/>
      <c r="AI154" s="99"/>
      <c r="AJ154" s="397"/>
    </row>
    <row r="155" spans="1:36" ht="30" customHeight="1" x14ac:dyDescent="0.3">
      <c r="A155" s="369" t="s">
        <v>103</v>
      </c>
      <c r="B155" s="447" t="s">
        <v>104</v>
      </c>
      <c r="C155" s="434" t="s">
        <v>354</v>
      </c>
      <c r="D155" s="372" t="s">
        <v>211</v>
      </c>
      <c r="E155" s="373">
        <v>5</v>
      </c>
      <c r="F155" s="373">
        <v>15000</v>
      </c>
      <c r="G155" s="373">
        <f t="shared" ref="G155:G157" si="270">E155*F155</f>
        <v>75000</v>
      </c>
      <c r="H155" s="373">
        <v>5</v>
      </c>
      <c r="I155" s="373">
        <v>15000</v>
      </c>
      <c r="J155" s="373">
        <f t="shared" ref="J155:J158" si="271">H155*I155</f>
        <v>75000</v>
      </c>
      <c r="K155" s="373"/>
      <c r="L155" s="373"/>
      <c r="M155" s="373">
        <f t="shared" ref="M155:M157" si="272">K155*L155</f>
        <v>0</v>
      </c>
      <c r="N155" s="373"/>
      <c r="O155" s="373"/>
      <c r="P155" s="373">
        <f t="shared" ref="P155:P157" si="273">N155*O155</f>
        <v>0</v>
      </c>
      <c r="Q155" s="373"/>
      <c r="R155" s="373"/>
      <c r="S155" s="373">
        <f t="shared" ref="S155:S157" si="274">Q155*R155</f>
        <v>0</v>
      </c>
      <c r="T155" s="373"/>
      <c r="U155" s="373"/>
      <c r="V155" s="373">
        <f t="shared" ref="V155:V157" si="275">T155*U155</f>
        <v>0</v>
      </c>
      <c r="W155" s="373"/>
      <c r="X155" s="373"/>
      <c r="Y155" s="373">
        <f t="shared" ref="Y155:Y157" si="276">W155*X155</f>
        <v>0</v>
      </c>
      <c r="Z155" s="373"/>
      <c r="AA155" s="373"/>
      <c r="AB155" s="373">
        <f t="shared" ref="AB155:AB157" si="277">Z155*AA155</f>
        <v>0</v>
      </c>
      <c r="AC155" s="435">
        <f t="shared" ref="AC155:AC158" si="278">G155+M155+S155+Y155</f>
        <v>75000</v>
      </c>
      <c r="AD155" s="435">
        <f t="shared" ref="AD155:AD159" si="279">J155+P155+V155+AB155</f>
        <v>75000</v>
      </c>
      <c r="AE155" s="435">
        <f t="shared" ref="AE155:AE159" si="280">AC155-AD155</f>
        <v>0</v>
      </c>
      <c r="AF155" s="436">
        <f t="shared" ref="AF155:AF156" si="281">AE155/AC155</f>
        <v>0</v>
      </c>
      <c r="AG155" s="491"/>
      <c r="AH155" s="99"/>
      <c r="AI155" s="99"/>
      <c r="AJ155" s="397"/>
    </row>
    <row r="156" spans="1:36" ht="30" customHeight="1" x14ac:dyDescent="0.3">
      <c r="A156" s="369" t="s">
        <v>103</v>
      </c>
      <c r="B156" s="447" t="s">
        <v>107</v>
      </c>
      <c r="C156" s="434" t="s">
        <v>212</v>
      </c>
      <c r="D156" s="372" t="s">
        <v>211</v>
      </c>
      <c r="E156" s="373">
        <v>1</v>
      </c>
      <c r="F156" s="373">
        <v>30000</v>
      </c>
      <c r="G156" s="373">
        <f t="shared" si="270"/>
        <v>30000</v>
      </c>
      <c r="H156" s="373">
        <v>1</v>
      </c>
      <c r="I156" s="373">
        <v>30000</v>
      </c>
      <c r="J156" s="373">
        <f t="shared" si="271"/>
        <v>30000</v>
      </c>
      <c r="K156" s="373"/>
      <c r="L156" s="373"/>
      <c r="M156" s="373">
        <f t="shared" si="272"/>
        <v>0</v>
      </c>
      <c r="N156" s="373"/>
      <c r="O156" s="373"/>
      <c r="P156" s="373">
        <f t="shared" si="273"/>
        <v>0</v>
      </c>
      <c r="Q156" s="373"/>
      <c r="R156" s="373"/>
      <c r="S156" s="373">
        <f t="shared" si="274"/>
        <v>0</v>
      </c>
      <c r="T156" s="373"/>
      <c r="U156" s="373"/>
      <c r="V156" s="373">
        <f t="shared" si="275"/>
        <v>0</v>
      </c>
      <c r="W156" s="373"/>
      <c r="X156" s="373"/>
      <c r="Y156" s="373">
        <f t="shared" si="276"/>
        <v>0</v>
      </c>
      <c r="Z156" s="373"/>
      <c r="AA156" s="373"/>
      <c r="AB156" s="373">
        <f t="shared" si="277"/>
        <v>0</v>
      </c>
      <c r="AC156" s="435">
        <f t="shared" si="278"/>
        <v>30000</v>
      </c>
      <c r="AD156" s="435">
        <f t="shared" si="279"/>
        <v>30000</v>
      </c>
      <c r="AE156" s="435">
        <f t="shared" si="280"/>
        <v>0</v>
      </c>
      <c r="AF156" s="436">
        <f t="shared" si="281"/>
        <v>0</v>
      </c>
      <c r="AG156" s="492"/>
      <c r="AH156" s="99"/>
      <c r="AI156" s="99"/>
      <c r="AJ156" s="397"/>
    </row>
    <row r="157" spans="1:36" ht="30" customHeight="1" thickBot="1" x14ac:dyDescent="0.35">
      <c r="A157" s="369" t="s">
        <v>103</v>
      </c>
      <c r="B157" s="447" t="s">
        <v>108</v>
      </c>
      <c r="C157" s="434" t="s">
        <v>295</v>
      </c>
      <c r="D157" s="372" t="s">
        <v>211</v>
      </c>
      <c r="E157" s="373">
        <v>5</v>
      </c>
      <c r="F157" s="373">
        <v>120</v>
      </c>
      <c r="G157" s="373">
        <f t="shared" si="270"/>
        <v>600</v>
      </c>
      <c r="H157" s="373">
        <v>1</v>
      </c>
      <c r="I157" s="373">
        <v>1088.3699999999999</v>
      </c>
      <c r="J157" s="373">
        <f t="shared" si="271"/>
        <v>1088.3699999999999</v>
      </c>
      <c r="K157" s="373"/>
      <c r="L157" s="373"/>
      <c r="M157" s="373">
        <f t="shared" si="272"/>
        <v>0</v>
      </c>
      <c r="N157" s="373"/>
      <c r="O157" s="373"/>
      <c r="P157" s="373">
        <f t="shared" si="273"/>
        <v>0</v>
      </c>
      <c r="Q157" s="373"/>
      <c r="R157" s="373"/>
      <c r="S157" s="373">
        <f t="shared" si="274"/>
        <v>0</v>
      </c>
      <c r="T157" s="373"/>
      <c r="U157" s="373"/>
      <c r="V157" s="373">
        <f t="shared" si="275"/>
        <v>0</v>
      </c>
      <c r="W157" s="373"/>
      <c r="X157" s="373"/>
      <c r="Y157" s="373">
        <f t="shared" si="276"/>
        <v>0</v>
      </c>
      <c r="Z157" s="373"/>
      <c r="AA157" s="373"/>
      <c r="AB157" s="373">
        <f t="shared" si="277"/>
        <v>0</v>
      </c>
      <c r="AC157" s="435">
        <f t="shared" si="278"/>
        <v>600</v>
      </c>
      <c r="AD157" s="435">
        <f t="shared" si="279"/>
        <v>1088.3699999999999</v>
      </c>
      <c r="AE157" s="435">
        <f t="shared" si="280"/>
        <v>-488.36999999999989</v>
      </c>
      <c r="AF157" s="436">
        <f>AE157/AC157</f>
        <v>-0.81394999999999984</v>
      </c>
      <c r="AG157" s="493"/>
      <c r="AH157" s="99"/>
      <c r="AI157" s="99"/>
      <c r="AJ157" s="397"/>
    </row>
    <row r="158" spans="1:36" s="490" customFormat="1" ht="30" customHeight="1" x14ac:dyDescent="0.3">
      <c r="A158" s="369" t="s">
        <v>103</v>
      </c>
      <c r="B158" s="447" t="s">
        <v>182</v>
      </c>
      <c r="C158" s="434" t="s">
        <v>560</v>
      </c>
      <c r="D158" s="372" t="s">
        <v>106</v>
      </c>
      <c r="E158" s="373"/>
      <c r="F158" s="373"/>
      <c r="G158" s="373"/>
      <c r="H158" s="373">
        <v>4</v>
      </c>
      <c r="I158" s="373">
        <v>12500</v>
      </c>
      <c r="J158" s="373">
        <f t="shared" si="271"/>
        <v>50000</v>
      </c>
      <c r="K158" s="373"/>
      <c r="L158" s="373"/>
      <c r="M158" s="373"/>
      <c r="N158" s="373"/>
      <c r="O158" s="373"/>
      <c r="P158" s="373"/>
      <c r="Q158" s="373"/>
      <c r="R158" s="373"/>
      <c r="S158" s="373"/>
      <c r="T158" s="373"/>
      <c r="U158" s="373"/>
      <c r="V158" s="373"/>
      <c r="W158" s="373"/>
      <c r="X158" s="373"/>
      <c r="Y158" s="373"/>
      <c r="Z158" s="373"/>
      <c r="AA158" s="373"/>
      <c r="AB158" s="373"/>
      <c r="AC158" s="435">
        <f t="shared" si="278"/>
        <v>0</v>
      </c>
      <c r="AD158" s="435">
        <f t="shared" si="279"/>
        <v>50000</v>
      </c>
      <c r="AE158" s="435">
        <f t="shared" si="280"/>
        <v>-50000</v>
      </c>
      <c r="AF158" s="436" t="e">
        <f>AE158/AC158</f>
        <v>#DIV/0!</v>
      </c>
      <c r="AG158" s="570" t="s">
        <v>595</v>
      </c>
      <c r="AH158" s="99"/>
      <c r="AI158" s="99"/>
    </row>
    <row r="159" spans="1:36" ht="15" customHeight="1" thickBot="1" x14ac:dyDescent="0.35">
      <c r="A159" s="605" t="s">
        <v>213</v>
      </c>
      <c r="B159" s="606"/>
      <c r="C159" s="606"/>
      <c r="D159" s="503"/>
      <c r="E159" s="504">
        <f>SUM(E155:E158)</f>
        <v>11</v>
      </c>
      <c r="F159" s="504">
        <f t="shared" ref="F159:AB159" si="282">SUM(F155:F157)</f>
        <v>45120</v>
      </c>
      <c r="G159" s="504">
        <f>SUM(G155:G158)</f>
        <v>105600</v>
      </c>
      <c r="H159" s="504">
        <f>SUM(H155:H158)</f>
        <v>11</v>
      </c>
      <c r="I159" s="504">
        <f>SUM(I155:I158)</f>
        <v>58588.37</v>
      </c>
      <c r="J159" s="504">
        <f>SUM(J155:J158)</f>
        <v>156088.37</v>
      </c>
      <c r="K159" s="504">
        <f t="shared" si="282"/>
        <v>0</v>
      </c>
      <c r="L159" s="504">
        <f t="shared" si="282"/>
        <v>0</v>
      </c>
      <c r="M159" s="504">
        <f t="shared" si="282"/>
        <v>0</v>
      </c>
      <c r="N159" s="504">
        <f t="shared" si="282"/>
        <v>0</v>
      </c>
      <c r="O159" s="504">
        <f t="shared" si="282"/>
        <v>0</v>
      </c>
      <c r="P159" s="504">
        <f t="shared" si="282"/>
        <v>0</v>
      </c>
      <c r="Q159" s="504">
        <f t="shared" si="282"/>
        <v>0</v>
      </c>
      <c r="R159" s="504">
        <f t="shared" si="282"/>
        <v>0</v>
      </c>
      <c r="S159" s="504">
        <f t="shared" si="282"/>
        <v>0</v>
      </c>
      <c r="T159" s="504">
        <f t="shared" si="282"/>
        <v>0</v>
      </c>
      <c r="U159" s="504">
        <f t="shared" si="282"/>
        <v>0</v>
      </c>
      <c r="V159" s="504">
        <f t="shared" si="282"/>
        <v>0</v>
      </c>
      <c r="W159" s="504">
        <f t="shared" si="282"/>
        <v>0</v>
      </c>
      <c r="X159" s="504">
        <f t="shared" si="282"/>
        <v>0</v>
      </c>
      <c r="Y159" s="504">
        <f t="shared" si="282"/>
        <v>0</v>
      </c>
      <c r="Z159" s="504">
        <f t="shared" si="282"/>
        <v>0</v>
      </c>
      <c r="AA159" s="504">
        <f t="shared" si="282"/>
        <v>0</v>
      </c>
      <c r="AB159" s="504">
        <f t="shared" si="282"/>
        <v>0</v>
      </c>
      <c r="AC159" s="505">
        <f>G159+M159+S159+Y159</f>
        <v>105600</v>
      </c>
      <c r="AD159" s="505">
        <f t="shared" si="279"/>
        <v>156088.37</v>
      </c>
      <c r="AE159" s="505">
        <f t="shared" si="280"/>
        <v>-50488.369999999995</v>
      </c>
      <c r="AF159" s="506">
        <f>AE159/AC159</f>
        <v>-0.47810956439393937</v>
      </c>
      <c r="AG159" s="494"/>
      <c r="AH159" s="99"/>
      <c r="AI159" s="99"/>
      <c r="AJ159" s="397"/>
    </row>
    <row r="160" spans="1:36" ht="15" customHeight="1" thickBot="1" x14ac:dyDescent="0.35">
      <c r="A160" s="495" t="s">
        <v>98</v>
      </c>
      <c r="B160" s="496" t="s">
        <v>214</v>
      </c>
      <c r="C160" s="164" t="s">
        <v>215</v>
      </c>
      <c r="D160" s="497"/>
      <c r="E160" s="498"/>
      <c r="F160" s="499"/>
      <c r="G160" s="499"/>
      <c r="H160" s="498"/>
      <c r="I160" s="499"/>
      <c r="J160" s="499"/>
      <c r="K160" s="499"/>
      <c r="L160" s="499"/>
      <c r="M160" s="500"/>
      <c r="N160" s="498"/>
      <c r="O160" s="499"/>
      <c r="P160" s="500"/>
      <c r="Q160" s="499"/>
      <c r="R160" s="499"/>
      <c r="S160" s="500"/>
      <c r="T160" s="498"/>
      <c r="U160" s="499"/>
      <c r="V160" s="500"/>
      <c r="W160" s="499"/>
      <c r="X160" s="499"/>
      <c r="Y160" s="500"/>
      <c r="Z160" s="498"/>
      <c r="AA160" s="499"/>
      <c r="AB160" s="500"/>
      <c r="AC160" s="498"/>
      <c r="AD160" s="499"/>
      <c r="AE160" s="501"/>
      <c r="AF160" s="502"/>
      <c r="AG160" s="321"/>
      <c r="AH160" s="99"/>
      <c r="AI160" s="99"/>
      <c r="AJ160" s="397"/>
    </row>
    <row r="161" spans="1:36" ht="30" customHeight="1" x14ac:dyDescent="0.3">
      <c r="A161" s="100" t="s">
        <v>100</v>
      </c>
      <c r="B161" s="101" t="s">
        <v>216</v>
      </c>
      <c r="C161" s="230" t="s">
        <v>217</v>
      </c>
      <c r="D161" s="168"/>
      <c r="E161" s="187">
        <f t="shared" ref="E161:AB161" si="283">SUM(E162:E164)</f>
        <v>0</v>
      </c>
      <c r="F161" s="188">
        <f t="shared" si="283"/>
        <v>0</v>
      </c>
      <c r="G161" s="189">
        <f t="shared" si="283"/>
        <v>0</v>
      </c>
      <c r="H161" s="104">
        <f t="shared" si="283"/>
        <v>0</v>
      </c>
      <c r="I161" s="105">
        <f t="shared" si="283"/>
        <v>0</v>
      </c>
      <c r="J161" s="137">
        <f t="shared" si="283"/>
        <v>0</v>
      </c>
      <c r="K161" s="200">
        <f t="shared" si="283"/>
        <v>0</v>
      </c>
      <c r="L161" s="188">
        <f t="shared" si="283"/>
        <v>0</v>
      </c>
      <c r="M161" s="201">
        <f t="shared" si="283"/>
        <v>0</v>
      </c>
      <c r="N161" s="187">
        <f t="shared" si="283"/>
        <v>0</v>
      </c>
      <c r="O161" s="188">
        <f t="shared" si="283"/>
        <v>0</v>
      </c>
      <c r="P161" s="201">
        <f t="shared" si="283"/>
        <v>0</v>
      </c>
      <c r="Q161" s="200">
        <f t="shared" si="283"/>
        <v>0</v>
      </c>
      <c r="R161" s="188">
        <f t="shared" si="283"/>
        <v>0</v>
      </c>
      <c r="S161" s="201">
        <f t="shared" si="283"/>
        <v>0</v>
      </c>
      <c r="T161" s="187">
        <f t="shared" si="283"/>
        <v>0</v>
      </c>
      <c r="U161" s="188">
        <f t="shared" si="283"/>
        <v>0</v>
      </c>
      <c r="V161" s="201">
        <f t="shared" si="283"/>
        <v>0</v>
      </c>
      <c r="W161" s="200">
        <f t="shared" si="283"/>
        <v>0</v>
      </c>
      <c r="X161" s="188">
        <f t="shared" si="283"/>
        <v>0</v>
      </c>
      <c r="Y161" s="201">
        <f t="shared" si="283"/>
        <v>0</v>
      </c>
      <c r="Z161" s="187">
        <f t="shared" si="283"/>
        <v>0</v>
      </c>
      <c r="AA161" s="188">
        <f t="shared" si="283"/>
        <v>0</v>
      </c>
      <c r="AB161" s="201">
        <f t="shared" si="283"/>
        <v>0</v>
      </c>
      <c r="AC161" s="107">
        <f t="shared" ref="AC161:AC182" si="284">G161+M161+S161+Y161</f>
        <v>0</v>
      </c>
      <c r="AD161" s="323">
        <f t="shared" ref="AD161:AD182" si="285">J161+P161+V161+AB161</f>
        <v>0</v>
      </c>
      <c r="AE161" s="324">
        <f t="shared" ref="AE161:AE183" si="286">AC161-AD161</f>
        <v>0</v>
      </c>
      <c r="AF161" s="325"/>
      <c r="AG161" s="326"/>
      <c r="AH161" s="112"/>
      <c r="AI161" s="112"/>
      <c r="AJ161" s="397"/>
    </row>
    <row r="162" spans="1:36" ht="30" customHeight="1" x14ac:dyDescent="0.3">
      <c r="A162" s="113" t="s">
        <v>103</v>
      </c>
      <c r="B162" s="114" t="s">
        <v>104</v>
      </c>
      <c r="C162" s="115" t="s">
        <v>218</v>
      </c>
      <c r="D162" s="116" t="s">
        <v>123</v>
      </c>
      <c r="E162" s="117"/>
      <c r="F162" s="118"/>
      <c r="G162" s="119">
        <f t="shared" ref="G162:G164" si="287">E162*F162</f>
        <v>0</v>
      </c>
      <c r="H162" s="117"/>
      <c r="I162" s="118"/>
      <c r="J162" s="138">
        <f t="shared" ref="J162:J164" si="288">H162*I162</f>
        <v>0</v>
      </c>
      <c r="K162" s="192"/>
      <c r="L162" s="118"/>
      <c r="M162" s="138">
        <f t="shared" ref="M162:M164" si="289">K162*L162</f>
        <v>0</v>
      </c>
      <c r="N162" s="117"/>
      <c r="O162" s="118"/>
      <c r="P162" s="138">
        <f t="shared" ref="P162:P164" si="290">N162*O162</f>
        <v>0</v>
      </c>
      <c r="Q162" s="192"/>
      <c r="R162" s="118"/>
      <c r="S162" s="138">
        <f t="shared" ref="S162:S164" si="291">Q162*R162</f>
        <v>0</v>
      </c>
      <c r="T162" s="117"/>
      <c r="U162" s="118"/>
      <c r="V162" s="138">
        <f t="shared" ref="V162:V164" si="292">T162*U162</f>
        <v>0</v>
      </c>
      <c r="W162" s="192"/>
      <c r="X162" s="118"/>
      <c r="Y162" s="138">
        <f t="shared" ref="Y162:Y164" si="293">W162*X162</f>
        <v>0</v>
      </c>
      <c r="Z162" s="117"/>
      <c r="AA162" s="118"/>
      <c r="AB162" s="138">
        <f t="shared" ref="AB162:AB164" si="294">Z162*AA162</f>
        <v>0</v>
      </c>
      <c r="AC162" s="120">
        <f t="shared" si="284"/>
        <v>0</v>
      </c>
      <c r="AD162" s="307">
        <f t="shared" si="285"/>
        <v>0</v>
      </c>
      <c r="AE162" s="120">
        <f t="shared" si="286"/>
        <v>0</v>
      </c>
      <c r="AF162" s="259" t="e">
        <f>AE162/AC162</f>
        <v>#DIV/0!</v>
      </c>
      <c r="AG162" s="260"/>
      <c r="AH162" s="99"/>
      <c r="AI162" s="99"/>
      <c r="AJ162" s="397"/>
    </row>
    <row r="163" spans="1:36" ht="30" customHeight="1" x14ac:dyDescent="0.3">
      <c r="A163" s="113" t="s">
        <v>103</v>
      </c>
      <c r="B163" s="114" t="s">
        <v>107</v>
      </c>
      <c r="C163" s="115" t="s">
        <v>218</v>
      </c>
      <c r="D163" s="116" t="s">
        <v>123</v>
      </c>
      <c r="E163" s="117"/>
      <c r="F163" s="118"/>
      <c r="G163" s="119">
        <f t="shared" si="287"/>
        <v>0</v>
      </c>
      <c r="H163" s="117"/>
      <c r="I163" s="118"/>
      <c r="J163" s="138">
        <f t="shared" si="288"/>
        <v>0</v>
      </c>
      <c r="K163" s="192"/>
      <c r="L163" s="118"/>
      <c r="M163" s="138">
        <f t="shared" si="289"/>
        <v>0</v>
      </c>
      <c r="N163" s="117"/>
      <c r="O163" s="118"/>
      <c r="P163" s="138">
        <f t="shared" si="290"/>
        <v>0</v>
      </c>
      <c r="Q163" s="192"/>
      <c r="R163" s="118"/>
      <c r="S163" s="138">
        <f t="shared" si="291"/>
        <v>0</v>
      </c>
      <c r="T163" s="117"/>
      <c r="U163" s="118"/>
      <c r="V163" s="138">
        <f t="shared" si="292"/>
        <v>0</v>
      </c>
      <c r="W163" s="192"/>
      <c r="X163" s="118"/>
      <c r="Y163" s="138">
        <f t="shared" si="293"/>
        <v>0</v>
      </c>
      <c r="Z163" s="117"/>
      <c r="AA163" s="118"/>
      <c r="AB163" s="138">
        <f t="shared" si="294"/>
        <v>0</v>
      </c>
      <c r="AC163" s="120">
        <f t="shared" si="284"/>
        <v>0</v>
      </c>
      <c r="AD163" s="307">
        <f t="shared" si="285"/>
        <v>0</v>
      </c>
      <c r="AE163" s="120">
        <f t="shared" si="286"/>
        <v>0</v>
      </c>
      <c r="AF163" s="259" t="e">
        <f t="shared" ref="AF163:AF164" si="295">AE163/AC163</f>
        <v>#DIV/0!</v>
      </c>
      <c r="AG163" s="260"/>
      <c r="AH163" s="99"/>
      <c r="AI163" s="99"/>
      <c r="AJ163" s="397"/>
    </row>
    <row r="164" spans="1:36" ht="30" customHeight="1" x14ac:dyDescent="0.3">
      <c r="A164" s="125" t="s">
        <v>103</v>
      </c>
      <c r="B164" s="126" t="s">
        <v>108</v>
      </c>
      <c r="C164" s="127" t="s">
        <v>218</v>
      </c>
      <c r="D164" s="128" t="s">
        <v>123</v>
      </c>
      <c r="E164" s="129"/>
      <c r="F164" s="130"/>
      <c r="G164" s="131">
        <f t="shared" si="287"/>
        <v>0</v>
      </c>
      <c r="H164" s="129"/>
      <c r="I164" s="130"/>
      <c r="J164" s="215">
        <f t="shared" si="288"/>
        <v>0</v>
      </c>
      <c r="K164" s="214"/>
      <c r="L164" s="130"/>
      <c r="M164" s="215">
        <f t="shared" si="289"/>
        <v>0</v>
      </c>
      <c r="N164" s="129"/>
      <c r="O164" s="130"/>
      <c r="P164" s="215">
        <f t="shared" si="290"/>
        <v>0</v>
      </c>
      <c r="Q164" s="214"/>
      <c r="R164" s="130"/>
      <c r="S164" s="215">
        <f t="shared" si="291"/>
        <v>0</v>
      </c>
      <c r="T164" s="129"/>
      <c r="U164" s="130"/>
      <c r="V164" s="215">
        <f t="shared" si="292"/>
        <v>0</v>
      </c>
      <c r="W164" s="214"/>
      <c r="X164" s="130"/>
      <c r="Y164" s="215">
        <f t="shared" si="293"/>
        <v>0</v>
      </c>
      <c r="Z164" s="129"/>
      <c r="AA164" s="130"/>
      <c r="AB164" s="215">
        <f t="shared" si="294"/>
        <v>0</v>
      </c>
      <c r="AC164" s="223">
        <f t="shared" si="284"/>
        <v>0</v>
      </c>
      <c r="AD164" s="309">
        <f t="shared" si="285"/>
        <v>0</v>
      </c>
      <c r="AE164" s="132">
        <f t="shared" si="286"/>
        <v>0</v>
      </c>
      <c r="AF164" s="259" t="e">
        <f t="shared" si="295"/>
        <v>#DIV/0!</v>
      </c>
      <c r="AG164" s="327"/>
      <c r="AH164" s="99"/>
      <c r="AI164" s="99"/>
      <c r="AJ164" s="397"/>
    </row>
    <row r="165" spans="1:36" ht="15" customHeight="1" x14ac:dyDescent="0.3">
      <c r="A165" s="100" t="s">
        <v>100</v>
      </c>
      <c r="B165" s="101" t="s">
        <v>219</v>
      </c>
      <c r="C165" s="231" t="s">
        <v>220</v>
      </c>
      <c r="D165" s="103"/>
      <c r="E165" s="104">
        <f t="shared" ref="E165:AB165" si="296">SUM(E166:E168)</f>
        <v>0</v>
      </c>
      <c r="F165" s="105">
        <f t="shared" si="296"/>
        <v>0</v>
      </c>
      <c r="G165" s="106">
        <f t="shared" si="296"/>
        <v>0</v>
      </c>
      <c r="H165" s="104">
        <f t="shared" si="296"/>
        <v>0</v>
      </c>
      <c r="I165" s="105">
        <f t="shared" si="296"/>
        <v>0</v>
      </c>
      <c r="J165" s="137">
        <f t="shared" si="296"/>
        <v>0</v>
      </c>
      <c r="K165" s="190">
        <f t="shared" si="296"/>
        <v>0</v>
      </c>
      <c r="L165" s="105">
        <f t="shared" si="296"/>
        <v>0</v>
      </c>
      <c r="M165" s="137">
        <f t="shared" si="296"/>
        <v>0</v>
      </c>
      <c r="N165" s="104">
        <f t="shared" si="296"/>
        <v>0</v>
      </c>
      <c r="O165" s="105">
        <f t="shared" si="296"/>
        <v>0</v>
      </c>
      <c r="P165" s="137">
        <f t="shared" si="296"/>
        <v>0</v>
      </c>
      <c r="Q165" s="190">
        <f t="shared" si="296"/>
        <v>0</v>
      </c>
      <c r="R165" s="105">
        <f t="shared" si="296"/>
        <v>0</v>
      </c>
      <c r="S165" s="137">
        <f t="shared" si="296"/>
        <v>0</v>
      </c>
      <c r="T165" s="104">
        <f t="shared" si="296"/>
        <v>0</v>
      </c>
      <c r="U165" s="105">
        <f t="shared" si="296"/>
        <v>0</v>
      </c>
      <c r="V165" s="137">
        <f t="shared" si="296"/>
        <v>0</v>
      </c>
      <c r="W165" s="190">
        <f t="shared" si="296"/>
        <v>0</v>
      </c>
      <c r="X165" s="105">
        <f t="shared" si="296"/>
        <v>0</v>
      </c>
      <c r="Y165" s="137">
        <f t="shared" si="296"/>
        <v>0</v>
      </c>
      <c r="Z165" s="104">
        <f t="shared" si="296"/>
        <v>0</v>
      </c>
      <c r="AA165" s="105">
        <f t="shared" si="296"/>
        <v>0</v>
      </c>
      <c r="AB165" s="137">
        <f t="shared" si="296"/>
        <v>0</v>
      </c>
      <c r="AC165" s="107">
        <f t="shared" si="284"/>
        <v>0</v>
      </c>
      <c r="AD165" s="323">
        <f t="shared" si="285"/>
        <v>0</v>
      </c>
      <c r="AE165" s="324">
        <f t="shared" si="286"/>
        <v>0</v>
      </c>
      <c r="AF165" s="325" t="e">
        <f>AE165/AC165</f>
        <v>#DIV/0!</v>
      </c>
      <c r="AG165" s="326"/>
      <c r="AH165" s="112"/>
      <c r="AI165" s="112"/>
      <c r="AJ165" s="397"/>
    </row>
    <row r="166" spans="1:36" ht="30" customHeight="1" x14ac:dyDescent="0.3">
      <c r="A166" s="113" t="s">
        <v>103</v>
      </c>
      <c r="B166" s="114" t="s">
        <v>104</v>
      </c>
      <c r="C166" s="115" t="s">
        <v>221</v>
      </c>
      <c r="D166" s="116" t="s">
        <v>123</v>
      </c>
      <c r="E166" s="117"/>
      <c r="F166" s="118"/>
      <c r="G166" s="119">
        <f t="shared" ref="G166:G168" si="297">E166*F166</f>
        <v>0</v>
      </c>
      <c r="H166" s="117"/>
      <c r="I166" s="118"/>
      <c r="J166" s="138">
        <f t="shared" ref="J166:J168" si="298">H166*I166</f>
        <v>0</v>
      </c>
      <c r="K166" s="192"/>
      <c r="L166" s="118"/>
      <c r="M166" s="138">
        <f t="shared" ref="M166:M168" si="299">K166*L166</f>
        <v>0</v>
      </c>
      <c r="N166" s="117"/>
      <c r="O166" s="118"/>
      <c r="P166" s="138">
        <f t="shared" ref="P166:P168" si="300">N166*O166</f>
        <v>0</v>
      </c>
      <c r="Q166" s="192"/>
      <c r="R166" s="118"/>
      <c r="S166" s="138">
        <f t="shared" ref="S166:S168" si="301">Q166*R166</f>
        <v>0</v>
      </c>
      <c r="T166" s="117"/>
      <c r="U166" s="118"/>
      <c r="V166" s="138">
        <f t="shared" ref="V166:V168" si="302">T166*U166</f>
        <v>0</v>
      </c>
      <c r="W166" s="192"/>
      <c r="X166" s="118"/>
      <c r="Y166" s="138">
        <f t="shared" ref="Y166:Y168" si="303">W166*X166</f>
        <v>0</v>
      </c>
      <c r="Z166" s="117"/>
      <c r="AA166" s="118"/>
      <c r="AB166" s="138">
        <f t="shared" ref="AB166:AB168" si="304">Z166*AA166</f>
        <v>0</v>
      </c>
      <c r="AC166" s="120">
        <f t="shared" si="284"/>
        <v>0</v>
      </c>
      <c r="AD166" s="307">
        <f t="shared" si="285"/>
        <v>0</v>
      </c>
      <c r="AE166" s="120">
        <f t="shared" si="286"/>
        <v>0</v>
      </c>
      <c r="AF166" s="259" t="e">
        <f>AE166/AC166</f>
        <v>#DIV/0!</v>
      </c>
      <c r="AG166" s="260"/>
      <c r="AH166" s="99"/>
      <c r="AI166" s="99"/>
      <c r="AJ166" s="397"/>
    </row>
    <row r="167" spans="1:36" ht="30" customHeight="1" x14ac:dyDescent="0.3">
      <c r="A167" s="113" t="s">
        <v>103</v>
      </c>
      <c r="B167" s="114" t="s">
        <v>107</v>
      </c>
      <c r="C167" s="115" t="s">
        <v>221</v>
      </c>
      <c r="D167" s="116" t="s">
        <v>123</v>
      </c>
      <c r="E167" s="117"/>
      <c r="F167" s="118"/>
      <c r="G167" s="119">
        <f t="shared" si="297"/>
        <v>0</v>
      </c>
      <c r="H167" s="117"/>
      <c r="I167" s="118"/>
      <c r="J167" s="138">
        <f t="shared" si="298"/>
        <v>0</v>
      </c>
      <c r="K167" s="192"/>
      <c r="L167" s="118"/>
      <c r="M167" s="138">
        <f t="shared" si="299"/>
        <v>0</v>
      </c>
      <c r="N167" s="117"/>
      <c r="O167" s="118"/>
      <c r="P167" s="138">
        <f t="shared" si="300"/>
        <v>0</v>
      </c>
      <c r="Q167" s="192"/>
      <c r="R167" s="118"/>
      <c r="S167" s="138">
        <f t="shared" si="301"/>
        <v>0</v>
      </c>
      <c r="T167" s="117"/>
      <c r="U167" s="118"/>
      <c r="V167" s="138">
        <f t="shared" si="302"/>
        <v>0</v>
      </c>
      <c r="W167" s="192"/>
      <c r="X167" s="118"/>
      <c r="Y167" s="138">
        <f t="shared" si="303"/>
        <v>0</v>
      </c>
      <c r="Z167" s="117"/>
      <c r="AA167" s="118"/>
      <c r="AB167" s="138">
        <f t="shared" si="304"/>
        <v>0</v>
      </c>
      <c r="AC167" s="120">
        <f t="shared" si="284"/>
        <v>0</v>
      </c>
      <c r="AD167" s="307">
        <f t="shared" si="285"/>
        <v>0</v>
      </c>
      <c r="AE167" s="120">
        <f t="shared" si="286"/>
        <v>0</v>
      </c>
      <c r="AF167" s="259" t="e">
        <f t="shared" ref="AF167:AF174" si="305">AE167/AC167</f>
        <v>#DIV/0!</v>
      </c>
      <c r="AG167" s="260"/>
      <c r="AH167" s="99"/>
      <c r="AI167" s="99"/>
      <c r="AJ167" s="397"/>
    </row>
    <row r="168" spans="1:36" ht="30" customHeight="1" thickBot="1" x14ac:dyDescent="0.35">
      <c r="A168" s="125" t="s">
        <v>103</v>
      </c>
      <c r="B168" s="126" t="s">
        <v>108</v>
      </c>
      <c r="C168" s="127" t="s">
        <v>221</v>
      </c>
      <c r="D168" s="128" t="s">
        <v>123</v>
      </c>
      <c r="E168" s="129"/>
      <c r="F168" s="130"/>
      <c r="G168" s="131">
        <f t="shared" si="297"/>
        <v>0</v>
      </c>
      <c r="H168" s="129"/>
      <c r="I168" s="130"/>
      <c r="J168" s="215">
        <f t="shared" si="298"/>
        <v>0</v>
      </c>
      <c r="K168" s="214"/>
      <c r="L168" s="130"/>
      <c r="M168" s="215">
        <f t="shared" si="299"/>
        <v>0</v>
      </c>
      <c r="N168" s="129"/>
      <c r="O168" s="130"/>
      <c r="P168" s="215">
        <f t="shared" si="300"/>
        <v>0</v>
      </c>
      <c r="Q168" s="214"/>
      <c r="R168" s="130"/>
      <c r="S168" s="215">
        <f t="shared" si="301"/>
        <v>0</v>
      </c>
      <c r="T168" s="129"/>
      <c r="U168" s="130"/>
      <c r="V168" s="215">
        <f t="shared" si="302"/>
        <v>0</v>
      </c>
      <c r="W168" s="214"/>
      <c r="X168" s="130"/>
      <c r="Y168" s="215">
        <f t="shared" si="303"/>
        <v>0</v>
      </c>
      <c r="Z168" s="129"/>
      <c r="AA168" s="130"/>
      <c r="AB168" s="215">
        <f t="shared" si="304"/>
        <v>0</v>
      </c>
      <c r="AC168" s="132">
        <f t="shared" si="284"/>
        <v>0</v>
      </c>
      <c r="AD168" s="328">
        <f t="shared" si="285"/>
        <v>0</v>
      </c>
      <c r="AE168" s="132">
        <f t="shared" si="286"/>
        <v>0</v>
      </c>
      <c r="AF168" s="259" t="e">
        <f t="shared" si="305"/>
        <v>#DIV/0!</v>
      </c>
      <c r="AG168" s="327"/>
      <c r="AH168" s="99"/>
      <c r="AI168" s="99"/>
      <c r="AJ168" s="397"/>
    </row>
    <row r="169" spans="1:36" ht="15" customHeight="1" x14ac:dyDescent="0.3">
      <c r="A169" s="100" t="s">
        <v>100</v>
      </c>
      <c r="B169" s="101" t="s">
        <v>222</v>
      </c>
      <c r="C169" s="231" t="s">
        <v>223</v>
      </c>
      <c r="D169" s="103"/>
      <c r="E169" s="104">
        <f t="shared" ref="E169:AB169" si="306">SUM(E170:E174)</f>
        <v>0</v>
      </c>
      <c r="F169" s="105">
        <f t="shared" si="306"/>
        <v>0</v>
      </c>
      <c r="G169" s="106">
        <f t="shared" si="306"/>
        <v>0</v>
      </c>
      <c r="H169" s="104">
        <f t="shared" si="306"/>
        <v>0</v>
      </c>
      <c r="I169" s="105">
        <f t="shared" si="306"/>
        <v>0</v>
      </c>
      <c r="J169" s="137">
        <f t="shared" si="306"/>
        <v>0</v>
      </c>
      <c r="K169" s="190">
        <f t="shared" si="306"/>
        <v>0</v>
      </c>
      <c r="L169" s="105">
        <f t="shared" si="306"/>
        <v>0</v>
      </c>
      <c r="M169" s="137">
        <f t="shared" si="306"/>
        <v>0</v>
      </c>
      <c r="N169" s="104">
        <f t="shared" si="306"/>
        <v>0</v>
      </c>
      <c r="O169" s="105">
        <f t="shared" si="306"/>
        <v>0</v>
      </c>
      <c r="P169" s="137">
        <f t="shared" si="306"/>
        <v>0</v>
      </c>
      <c r="Q169" s="190">
        <f t="shared" si="306"/>
        <v>0</v>
      </c>
      <c r="R169" s="105">
        <f t="shared" si="306"/>
        <v>0</v>
      </c>
      <c r="S169" s="137">
        <f t="shared" si="306"/>
        <v>0</v>
      </c>
      <c r="T169" s="104">
        <f t="shared" si="306"/>
        <v>0</v>
      </c>
      <c r="U169" s="105">
        <f t="shared" si="306"/>
        <v>0</v>
      </c>
      <c r="V169" s="137">
        <f t="shared" si="306"/>
        <v>0</v>
      </c>
      <c r="W169" s="190">
        <f t="shared" si="306"/>
        <v>0</v>
      </c>
      <c r="X169" s="105">
        <f t="shared" si="306"/>
        <v>0</v>
      </c>
      <c r="Y169" s="137">
        <f t="shared" si="306"/>
        <v>0</v>
      </c>
      <c r="Z169" s="104">
        <f t="shared" si="306"/>
        <v>0</v>
      </c>
      <c r="AA169" s="105">
        <f t="shared" si="306"/>
        <v>0</v>
      </c>
      <c r="AB169" s="106">
        <f t="shared" si="306"/>
        <v>0</v>
      </c>
      <c r="AC169" s="324">
        <f t="shared" si="284"/>
        <v>0</v>
      </c>
      <c r="AD169" s="329">
        <f t="shared" si="285"/>
        <v>0</v>
      </c>
      <c r="AE169" s="324">
        <f t="shared" si="286"/>
        <v>0</v>
      </c>
      <c r="AF169" s="259" t="e">
        <f t="shared" si="305"/>
        <v>#DIV/0!</v>
      </c>
      <c r="AG169" s="326"/>
      <c r="AH169" s="112"/>
      <c r="AI169" s="112"/>
      <c r="AJ169" s="397"/>
    </row>
    <row r="170" spans="1:36" ht="30" customHeight="1" x14ac:dyDescent="0.3">
      <c r="A170" s="113" t="s">
        <v>103</v>
      </c>
      <c r="B170" s="114" t="s">
        <v>104</v>
      </c>
      <c r="C170" s="115" t="s">
        <v>224</v>
      </c>
      <c r="D170" s="116" t="s">
        <v>225</v>
      </c>
      <c r="E170" s="117"/>
      <c r="F170" s="118"/>
      <c r="G170" s="119">
        <f t="shared" ref="G170:G174" si="307">E170*F170</f>
        <v>0</v>
      </c>
      <c r="H170" s="117"/>
      <c r="I170" s="118"/>
      <c r="J170" s="138">
        <f t="shared" ref="J170:J174" si="308">H170*I170</f>
        <v>0</v>
      </c>
      <c r="K170" s="192"/>
      <c r="L170" s="118"/>
      <c r="M170" s="138">
        <f t="shared" ref="M170:M174" si="309">K170*L170</f>
        <v>0</v>
      </c>
      <c r="N170" s="117"/>
      <c r="O170" s="118"/>
      <c r="P170" s="138">
        <f t="shared" ref="P170:P174" si="310">N170*O170</f>
        <v>0</v>
      </c>
      <c r="Q170" s="192"/>
      <c r="R170" s="118"/>
      <c r="S170" s="138">
        <f t="shared" ref="S170:S174" si="311">Q170*R170</f>
        <v>0</v>
      </c>
      <c r="T170" s="117"/>
      <c r="U170" s="118"/>
      <c r="V170" s="138">
        <f t="shared" ref="V170:V174" si="312">T170*U170</f>
        <v>0</v>
      </c>
      <c r="W170" s="192"/>
      <c r="X170" s="118"/>
      <c r="Y170" s="138">
        <f t="shared" ref="Y170:Y174" si="313">W170*X170</f>
        <v>0</v>
      </c>
      <c r="Z170" s="117"/>
      <c r="AA170" s="118"/>
      <c r="AB170" s="119">
        <f t="shared" ref="AB170:AB174" si="314">Z170*AA170</f>
        <v>0</v>
      </c>
      <c r="AC170" s="120">
        <f t="shared" si="284"/>
        <v>0</v>
      </c>
      <c r="AD170" s="307">
        <f t="shared" si="285"/>
        <v>0</v>
      </c>
      <c r="AE170" s="120">
        <f t="shared" si="286"/>
        <v>0</v>
      </c>
      <c r="AF170" s="259" t="e">
        <f t="shared" si="305"/>
        <v>#DIV/0!</v>
      </c>
      <c r="AG170" s="260"/>
      <c r="AH170" s="99"/>
      <c r="AI170" s="99"/>
      <c r="AJ170" s="397"/>
    </row>
    <row r="171" spans="1:36" ht="30" customHeight="1" x14ac:dyDescent="0.3">
      <c r="A171" s="113" t="s">
        <v>103</v>
      </c>
      <c r="B171" s="114" t="s">
        <v>107</v>
      </c>
      <c r="C171" s="115" t="s">
        <v>226</v>
      </c>
      <c r="D171" s="116" t="s">
        <v>225</v>
      </c>
      <c r="E171" s="117"/>
      <c r="F171" s="118"/>
      <c r="G171" s="119">
        <f t="shared" si="307"/>
        <v>0</v>
      </c>
      <c r="H171" s="117"/>
      <c r="I171" s="118"/>
      <c r="J171" s="138">
        <f t="shared" si="308"/>
        <v>0</v>
      </c>
      <c r="K171" s="192"/>
      <c r="L171" s="118"/>
      <c r="M171" s="138">
        <f t="shared" si="309"/>
        <v>0</v>
      </c>
      <c r="N171" s="117"/>
      <c r="O171" s="118"/>
      <c r="P171" s="138">
        <f t="shared" si="310"/>
        <v>0</v>
      </c>
      <c r="Q171" s="192"/>
      <c r="R171" s="118"/>
      <c r="S171" s="138">
        <f t="shared" si="311"/>
        <v>0</v>
      </c>
      <c r="T171" s="117"/>
      <c r="U171" s="118"/>
      <c r="V171" s="138">
        <f t="shared" si="312"/>
        <v>0</v>
      </c>
      <c r="W171" s="192"/>
      <c r="X171" s="118"/>
      <c r="Y171" s="138">
        <f t="shared" si="313"/>
        <v>0</v>
      </c>
      <c r="Z171" s="117"/>
      <c r="AA171" s="118"/>
      <c r="AB171" s="119">
        <f t="shared" si="314"/>
        <v>0</v>
      </c>
      <c r="AC171" s="120">
        <f t="shared" si="284"/>
        <v>0</v>
      </c>
      <c r="AD171" s="307">
        <f t="shared" si="285"/>
        <v>0</v>
      </c>
      <c r="AE171" s="120">
        <f t="shared" si="286"/>
        <v>0</v>
      </c>
      <c r="AF171" s="259" t="e">
        <f t="shared" si="305"/>
        <v>#DIV/0!</v>
      </c>
      <c r="AG171" s="260"/>
      <c r="AH171" s="99"/>
      <c r="AI171" s="99"/>
      <c r="AJ171" s="397"/>
    </row>
    <row r="172" spans="1:36" ht="30" customHeight="1" x14ac:dyDescent="0.3">
      <c r="A172" s="113" t="s">
        <v>103</v>
      </c>
      <c r="B172" s="114" t="s">
        <v>108</v>
      </c>
      <c r="C172" s="115" t="s">
        <v>227</v>
      </c>
      <c r="D172" s="116" t="s">
        <v>225</v>
      </c>
      <c r="E172" s="117"/>
      <c r="F172" s="118"/>
      <c r="G172" s="119">
        <f t="shared" si="307"/>
        <v>0</v>
      </c>
      <c r="H172" s="117"/>
      <c r="I172" s="118"/>
      <c r="J172" s="138">
        <f t="shared" si="308"/>
        <v>0</v>
      </c>
      <c r="K172" s="192"/>
      <c r="L172" s="118"/>
      <c r="M172" s="138">
        <f t="shared" si="309"/>
        <v>0</v>
      </c>
      <c r="N172" s="117"/>
      <c r="O172" s="118"/>
      <c r="P172" s="138">
        <f t="shared" si="310"/>
        <v>0</v>
      </c>
      <c r="Q172" s="192"/>
      <c r="R172" s="118"/>
      <c r="S172" s="138">
        <f t="shared" si="311"/>
        <v>0</v>
      </c>
      <c r="T172" s="117"/>
      <c r="U172" s="118"/>
      <c r="V172" s="138">
        <f t="shared" si="312"/>
        <v>0</v>
      </c>
      <c r="W172" s="192"/>
      <c r="X172" s="118"/>
      <c r="Y172" s="138">
        <f t="shared" si="313"/>
        <v>0</v>
      </c>
      <c r="Z172" s="117"/>
      <c r="AA172" s="118"/>
      <c r="AB172" s="119">
        <f t="shared" si="314"/>
        <v>0</v>
      </c>
      <c r="AC172" s="120">
        <f t="shared" si="284"/>
        <v>0</v>
      </c>
      <c r="AD172" s="307">
        <f t="shared" si="285"/>
        <v>0</v>
      </c>
      <c r="AE172" s="120">
        <f t="shared" si="286"/>
        <v>0</v>
      </c>
      <c r="AF172" s="259" t="e">
        <f t="shared" si="305"/>
        <v>#DIV/0!</v>
      </c>
      <c r="AG172" s="260"/>
      <c r="AH172" s="99"/>
      <c r="AI172" s="99"/>
      <c r="AJ172" s="397"/>
    </row>
    <row r="173" spans="1:36" ht="30" customHeight="1" x14ac:dyDescent="0.3">
      <c r="A173" s="113" t="s">
        <v>103</v>
      </c>
      <c r="B173" s="114" t="s">
        <v>182</v>
      </c>
      <c r="C173" s="115" t="s">
        <v>228</v>
      </c>
      <c r="D173" s="116" t="s">
        <v>225</v>
      </c>
      <c r="E173" s="117"/>
      <c r="F173" s="118"/>
      <c r="G173" s="119">
        <f t="shared" si="307"/>
        <v>0</v>
      </c>
      <c r="H173" s="117"/>
      <c r="I173" s="118"/>
      <c r="J173" s="138">
        <f t="shared" si="308"/>
        <v>0</v>
      </c>
      <c r="K173" s="192"/>
      <c r="L173" s="118"/>
      <c r="M173" s="138">
        <f t="shared" si="309"/>
        <v>0</v>
      </c>
      <c r="N173" s="117"/>
      <c r="O173" s="118"/>
      <c r="P173" s="138">
        <f t="shared" si="310"/>
        <v>0</v>
      </c>
      <c r="Q173" s="192"/>
      <c r="R173" s="118"/>
      <c r="S173" s="138">
        <f t="shared" si="311"/>
        <v>0</v>
      </c>
      <c r="T173" s="117"/>
      <c r="U173" s="118"/>
      <c r="V173" s="138">
        <f t="shared" si="312"/>
        <v>0</v>
      </c>
      <c r="W173" s="192"/>
      <c r="X173" s="118"/>
      <c r="Y173" s="138">
        <f t="shared" si="313"/>
        <v>0</v>
      </c>
      <c r="Z173" s="117"/>
      <c r="AA173" s="118"/>
      <c r="AB173" s="119">
        <f t="shared" si="314"/>
        <v>0</v>
      </c>
      <c r="AC173" s="120">
        <f t="shared" si="284"/>
        <v>0</v>
      </c>
      <c r="AD173" s="307">
        <f t="shared" si="285"/>
        <v>0</v>
      </c>
      <c r="AE173" s="120">
        <f t="shared" si="286"/>
        <v>0</v>
      </c>
      <c r="AF173" s="259" t="e">
        <f t="shared" si="305"/>
        <v>#DIV/0!</v>
      </c>
      <c r="AG173" s="260"/>
      <c r="AH173" s="99"/>
      <c r="AI173" s="99"/>
      <c r="AJ173" s="397"/>
    </row>
    <row r="174" spans="1:36" ht="30" customHeight="1" thickBot="1" x14ac:dyDescent="0.35">
      <c r="A174" s="139" t="s">
        <v>103</v>
      </c>
      <c r="B174" s="140" t="s">
        <v>183</v>
      </c>
      <c r="C174" s="141" t="s">
        <v>229</v>
      </c>
      <c r="D174" s="142" t="s">
        <v>225</v>
      </c>
      <c r="E174" s="143"/>
      <c r="F174" s="144"/>
      <c r="G174" s="145">
        <f t="shared" si="307"/>
        <v>0</v>
      </c>
      <c r="H174" s="143"/>
      <c r="I174" s="144"/>
      <c r="J174" s="146">
        <f t="shared" si="308"/>
        <v>0</v>
      </c>
      <c r="K174" s="194"/>
      <c r="L174" s="144"/>
      <c r="M174" s="146">
        <f t="shared" si="309"/>
        <v>0</v>
      </c>
      <c r="N174" s="143"/>
      <c r="O174" s="144"/>
      <c r="P174" s="146">
        <f t="shared" si="310"/>
        <v>0</v>
      </c>
      <c r="Q174" s="194"/>
      <c r="R174" s="144"/>
      <c r="S174" s="146">
        <f t="shared" si="311"/>
        <v>0</v>
      </c>
      <c r="T174" s="143"/>
      <c r="U174" s="144"/>
      <c r="V174" s="146">
        <f t="shared" si="312"/>
        <v>0</v>
      </c>
      <c r="W174" s="194"/>
      <c r="X174" s="144"/>
      <c r="Y174" s="146">
        <f t="shared" si="313"/>
        <v>0</v>
      </c>
      <c r="Z174" s="143"/>
      <c r="AA174" s="144"/>
      <c r="AB174" s="145">
        <f t="shared" si="314"/>
        <v>0</v>
      </c>
      <c r="AC174" s="132">
        <f t="shared" si="284"/>
        <v>0</v>
      </c>
      <c r="AD174" s="328">
        <f t="shared" si="285"/>
        <v>0</v>
      </c>
      <c r="AE174" s="132">
        <f t="shared" si="286"/>
        <v>0</v>
      </c>
      <c r="AF174" s="259" t="e">
        <f t="shared" si="305"/>
        <v>#DIV/0!</v>
      </c>
      <c r="AG174" s="327"/>
      <c r="AH174" s="99"/>
      <c r="AI174" s="99"/>
      <c r="AJ174" s="397"/>
    </row>
    <row r="175" spans="1:36" ht="15" customHeight="1" x14ac:dyDescent="0.3">
      <c r="A175" s="364" t="s">
        <v>100</v>
      </c>
      <c r="B175" s="365" t="s">
        <v>230</v>
      </c>
      <c r="C175" s="425" t="s">
        <v>215</v>
      </c>
      <c r="D175" s="367"/>
      <c r="E175" s="426">
        <f t="shared" ref="E175:AB175" si="315">SUM(E176:E181)</f>
        <v>16</v>
      </c>
      <c r="F175" s="427">
        <f t="shared" si="315"/>
        <v>26500</v>
      </c>
      <c r="G175" s="368">
        <f t="shared" si="315"/>
        <v>99100</v>
      </c>
      <c r="H175" s="426">
        <f t="shared" si="315"/>
        <v>11</v>
      </c>
      <c r="I175" s="427">
        <f t="shared" si="315"/>
        <v>29215</v>
      </c>
      <c r="J175" s="428">
        <f t="shared" si="315"/>
        <v>96315</v>
      </c>
      <c r="K175" s="429">
        <f t="shared" si="315"/>
        <v>25000000</v>
      </c>
      <c r="L175" s="427">
        <f t="shared" si="315"/>
        <v>0</v>
      </c>
      <c r="M175" s="428">
        <f t="shared" si="315"/>
        <v>0</v>
      </c>
      <c r="N175" s="426">
        <f t="shared" si="315"/>
        <v>0</v>
      </c>
      <c r="O175" s="427">
        <f t="shared" si="315"/>
        <v>0</v>
      </c>
      <c r="P175" s="428">
        <f t="shared" si="315"/>
        <v>0</v>
      </c>
      <c r="Q175" s="429">
        <f t="shared" si="315"/>
        <v>0</v>
      </c>
      <c r="R175" s="427">
        <f t="shared" si="315"/>
        <v>0</v>
      </c>
      <c r="S175" s="428">
        <f t="shared" si="315"/>
        <v>0</v>
      </c>
      <c r="T175" s="426">
        <f t="shared" si="315"/>
        <v>0</v>
      </c>
      <c r="U175" s="427">
        <f t="shared" si="315"/>
        <v>0</v>
      </c>
      <c r="V175" s="428">
        <f t="shared" si="315"/>
        <v>0</v>
      </c>
      <c r="W175" s="429">
        <f t="shared" si="315"/>
        <v>0</v>
      </c>
      <c r="X175" s="427">
        <f t="shared" si="315"/>
        <v>0</v>
      </c>
      <c r="Y175" s="428">
        <f t="shared" si="315"/>
        <v>0</v>
      </c>
      <c r="Z175" s="426">
        <f t="shared" si="315"/>
        <v>0</v>
      </c>
      <c r="AA175" s="427">
        <f t="shared" si="315"/>
        <v>0</v>
      </c>
      <c r="AB175" s="368">
        <f t="shared" si="315"/>
        <v>0</v>
      </c>
      <c r="AC175" s="107">
        <f t="shared" si="284"/>
        <v>99100</v>
      </c>
      <c r="AD175" s="430">
        <f t="shared" si="285"/>
        <v>96315</v>
      </c>
      <c r="AE175" s="107">
        <f t="shared" si="286"/>
        <v>2785</v>
      </c>
      <c r="AF175" s="431">
        <f t="shared" ref="AF175:AF181" si="316">AE175/AC175</f>
        <v>2.8102926337033301E-2</v>
      </c>
      <c r="AG175" s="326"/>
      <c r="AH175" s="112"/>
      <c r="AI175" s="112"/>
      <c r="AJ175" s="397"/>
    </row>
    <row r="176" spans="1:36" s="363" customFormat="1" ht="46" customHeight="1" x14ac:dyDescent="0.3">
      <c r="A176" s="369" t="s">
        <v>103</v>
      </c>
      <c r="B176" s="370" t="s">
        <v>104</v>
      </c>
      <c r="C176" s="434" t="s">
        <v>297</v>
      </c>
      <c r="D176" s="372" t="s">
        <v>205</v>
      </c>
      <c r="E176" s="373">
        <v>3</v>
      </c>
      <c r="F176" s="373">
        <v>800</v>
      </c>
      <c r="G176" s="373">
        <f>E176*F176</f>
        <v>2400</v>
      </c>
      <c r="H176" s="373"/>
      <c r="I176" s="373"/>
      <c r="J176" s="373">
        <f t="shared" ref="J176:J178" si="317">H176*I176</f>
        <v>0</v>
      </c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435">
        <f t="shared" si="284"/>
        <v>2400</v>
      </c>
      <c r="AD176" s="435">
        <f t="shared" si="285"/>
        <v>0</v>
      </c>
      <c r="AE176" s="435">
        <f t="shared" si="286"/>
        <v>2400</v>
      </c>
      <c r="AF176" s="436">
        <f t="shared" si="316"/>
        <v>1</v>
      </c>
      <c r="AG176" s="424" t="s">
        <v>359</v>
      </c>
      <c r="AH176" s="99"/>
      <c r="AI176" s="99"/>
      <c r="AJ176" s="397"/>
    </row>
    <row r="177" spans="1:36" s="412" customFormat="1" ht="119.5" customHeight="1" x14ac:dyDescent="0.3">
      <c r="A177" s="369" t="s">
        <v>103</v>
      </c>
      <c r="B177" s="370" t="s">
        <v>107</v>
      </c>
      <c r="C177" s="434" t="s">
        <v>356</v>
      </c>
      <c r="D177" s="372" t="s">
        <v>211</v>
      </c>
      <c r="E177" s="373">
        <v>1</v>
      </c>
      <c r="F177" s="373">
        <v>6900</v>
      </c>
      <c r="G177" s="373">
        <f>E177*F177</f>
        <v>6900</v>
      </c>
      <c r="H177" s="373">
        <v>1</v>
      </c>
      <c r="I177" s="373">
        <v>6900</v>
      </c>
      <c r="J177" s="373">
        <f t="shared" si="317"/>
        <v>6900</v>
      </c>
      <c r="K177" s="373"/>
      <c r="L177" s="373"/>
      <c r="M177" s="373"/>
      <c r="N177" s="373"/>
      <c r="O177" s="373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435">
        <f t="shared" si="284"/>
        <v>6900</v>
      </c>
      <c r="AD177" s="435">
        <f t="shared" si="285"/>
        <v>6900</v>
      </c>
      <c r="AE177" s="435">
        <f t="shared" si="286"/>
        <v>0</v>
      </c>
      <c r="AF177" s="436">
        <f t="shared" si="316"/>
        <v>0</v>
      </c>
      <c r="AG177" s="424" t="s">
        <v>360</v>
      </c>
      <c r="AH177" s="99"/>
      <c r="AI177" s="99"/>
    </row>
    <row r="178" spans="1:36" s="412" customFormat="1" ht="50.5" customHeight="1" x14ac:dyDescent="0.3">
      <c r="A178" s="369" t="s">
        <v>103</v>
      </c>
      <c r="B178" s="370" t="s">
        <v>108</v>
      </c>
      <c r="C178" s="434" t="s">
        <v>298</v>
      </c>
      <c r="D178" s="372" t="s">
        <v>211</v>
      </c>
      <c r="E178" s="373">
        <v>2</v>
      </c>
      <c r="F178" s="373">
        <v>1400</v>
      </c>
      <c r="G178" s="373">
        <f>E178*F178</f>
        <v>2800</v>
      </c>
      <c r="H178" s="373"/>
      <c r="I178" s="373"/>
      <c r="J178" s="373">
        <f t="shared" si="317"/>
        <v>0</v>
      </c>
      <c r="K178" s="373"/>
      <c r="L178" s="373"/>
      <c r="M178" s="373"/>
      <c r="N178" s="373"/>
      <c r="O178" s="373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435">
        <f t="shared" si="284"/>
        <v>2800</v>
      </c>
      <c r="AD178" s="435">
        <f t="shared" si="285"/>
        <v>0</v>
      </c>
      <c r="AE178" s="435">
        <f t="shared" si="286"/>
        <v>2800</v>
      </c>
      <c r="AF178" s="436">
        <f t="shared" si="316"/>
        <v>1</v>
      </c>
      <c r="AG178" s="424" t="s">
        <v>363</v>
      </c>
      <c r="AH178" s="99"/>
      <c r="AI178" s="99"/>
    </row>
    <row r="179" spans="1:36" s="412" customFormat="1" ht="81" customHeight="1" x14ac:dyDescent="0.3">
      <c r="A179" s="369" t="s">
        <v>103</v>
      </c>
      <c r="B179" s="370" t="s">
        <v>182</v>
      </c>
      <c r="C179" s="434" t="s">
        <v>296</v>
      </c>
      <c r="D179" s="372" t="s">
        <v>259</v>
      </c>
      <c r="E179" s="437">
        <v>5</v>
      </c>
      <c r="F179" s="373">
        <v>2500</v>
      </c>
      <c r="G179" s="373">
        <f>E179*F179</f>
        <v>12500</v>
      </c>
      <c r="H179" s="373">
        <v>4</v>
      </c>
      <c r="I179" s="373">
        <v>2500</v>
      </c>
      <c r="J179" s="373">
        <f>H179*I179</f>
        <v>10000</v>
      </c>
      <c r="K179" s="373">
        <f t="shared" ref="K179" si="318">I179*J179</f>
        <v>25000000</v>
      </c>
      <c r="L179" s="373"/>
      <c r="M179" s="373"/>
      <c r="N179" s="373"/>
      <c r="O179" s="373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435">
        <f t="shared" si="284"/>
        <v>12500</v>
      </c>
      <c r="AD179" s="435">
        <f t="shared" si="285"/>
        <v>10000</v>
      </c>
      <c r="AE179" s="435">
        <f t="shared" si="286"/>
        <v>2500</v>
      </c>
      <c r="AF179" s="436">
        <f t="shared" si="316"/>
        <v>0.2</v>
      </c>
      <c r="AG179" s="424" t="s">
        <v>361</v>
      </c>
      <c r="AH179" s="99"/>
      <c r="AI179" s="99"/>
    </row>
    <row r="180" spans="1:36" s="412" customFormat="1" ht="31.5" customHeight="1" x14ac:dyDescent="0.3">
      <c r="A180" s="369" t="s">
        <v>103</v>
      </c>
      <c r="B180" s="370" t="s">
        <v>183</v>
      </c>
      <c r="C180" s="434" t="s">
        <v>271</v>
      </c>
      <c r="D180" s="372" t="s">
        <v>106</v>
      </c>
      <c r="E180" s="437">
        <v>5</v>
      </c>
      <c r="F180" s="373">
        <v>14900</v>
      </c>
      <c r="G180" s="373">
        <f>E180*F180</f>
        <v>74500</v>
      </c>
      <c r="H180" s="373">
        <v>5</v>
      </c>
      <c r="I180" s="373">
        <v>14900</v>
      </c>
      <c r="J180" s="373">
        <f>H180*I180</f>
        <v>74500</v>
      </c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435">
        <f t="shared" si="284"/>
        <v>74500</v>
      </c>
      <c r="AD180" s="435">
        <f t="shared" si="285"/>
        <v>74500</v>
      </c>
      <c r="AE180" s="435">
        <f t="shared" si="286"/>
        <v>0</v>
      </c>
      <c r="AF180" s="436">
        <f t="shared" si="316"/>
        <v>0</v>
      </c>
      <c r="AG180" s="424" t="s">
        <v>542</v>
      </c>
      <c r="AH180" s="99"/>
      <c r="AI180" s="99"/>
    </row>
    <row r="181" spans="1:36" s="390" customFormat="1" ht="230" customHeight="1" x14ac:dyDescent="0.3">
      <c r="A181" s="369" t="s">
        <v>103</v>
      </c>
      <c r="B181" s="370" t="s">
        <v>185</v>
      </c>
      <c r="C181" s="438" t="s">
        <v>289</v>
      </c>
      <c r="D181" s="439" t="s">
        <v>211</v>
      </c>
      <c r="E181" s="440"/>
      <c r="F181" s="440"/>
      <c r="G181" s="440">
        <f t="shared" ref="G181" si="319">E181*F181</f>
        <v>0</v>
      </c>
      <c r="H181" s="440">
        <v>1</v>
      </c>
      <c r="I181" s="440">
        <v>4915</v>
      </c>
      <c r="J181" s="440">
        <f t="shared" ref="J181" si="320">H181*I181</f>
        <v>4915</v>
      </c>
      <c r="K181" s="373"/>
      <c r="L181" s="373"/>
      <c r="M181" s="373">
        <f t="shared" ref="M181" si="321">K181*L181</f>
        <v>0</v>
      </c>
      <c r="N181" s="373"/>
      <c r="O181" s="373"/>
      <c r="P181" s="373">
        <f t="shared" ref="P181" si="322">N181*O181</f>
        <v>0</v>
      </c>
      <c r="Q181" s="373"/>
      <c r="R181" s="373"/>
      <c r="S181" s="373">
        <f t="shared" ref="S181" si="323">Q181*R181</f>
        <v>0</v>
      </c>
      <c r="T181" s="373"/>
      <c r="U181" s="373"/>
      <c r="V181" s="373">
        <f t="shared" ref="V181" si="324">T181*U181</f>
        <v>0</v>
      </c>
      <c r="W181" s="373"/>
      <c r="X181" s="373"/>
      <c r="Y181" s="373">
        <f t="shared" ref="Y181" si="325">W181*X181</f>
        <v>0</v>
      </c>
      <c r="Z181" s="373"/>
      <c r="AA181" s="373"/>
      <c r="AB181" s="373">
        <f t="shared" ref="AB181" si="326">Z181*AA181</f>
        <v>0</v>
      </c>
      <c r="AC181" s="435">
        <f t="shared" si="284"/>
        <v>0</v>
      </c>
      <c r="AD181" s="435">
        <f t="shared" si="285"/>
        <v>4915</v>
      </c>
      <c r="AE181" s="435">
        <f t="shared" si="286"/>
        <v>-4915</v>
      </c>
      <c r="AF181" s="436" t="e">
        <f t="shared" si="316"/>
        <v>#DIV/0!</v>
      </c>
      <c r="AG181" s="424" t="s">
        <v>545</v>
      </c>
      <c r="AH181" s="99"/>
      <c r="AI181" s="99"/>
      <c r="AJ181" s="397"/>
    </row>
    <row r="182" spans="1:36" ht="15.75" customHeight="1" thickBot="1" x14ac:dyDescent="0.35">
      <c r="A182" s="597" t="s">
        <v>231</v>
      </c>
      <c r="B182" s="598"/>
      <c r="C182" s="598"/>
      <c r="D182" s="432"/>
      <c r="E182" s="314">
        <f t="shared" ref="E182:AB182" si="327">E175+E169+E165+E161</f>
        <v>16</v>
      </c>
      <c r="F182" s="314">
        <f t="shared" si="327"/>
        <v>26500</v>
      </c>
      <c r="G182" s="314">
        <f t="shared" si="327"/>
        <v>99100</v>
      </c>
      <c r="H182" s="314">
        <f t="shared" si="327"/>
        <v>11</v>
      </c>
      <c r="I182" s="314">
        <f t="shared" si="327"/>
        <v>29215</v>
      </c>
      <c r="J182" s="314">
        <f t="shared" si="327"/>
        <v>96315</v>
      </c>
      <c r="K182" s="433">
        <f t="shared" si="327"/>
        <v>25000000</v>
      </c>
      <c r="L182" s="314">
        <f t="shared" si="327"/>
        <v>0</v>
      </c>
      <c r="M182" s="314">
        <f t="shared" si="327"/>
        <v>0</v>
      </c>
      <c r="N182" s="314">
        <f t="shared" si="327"/>
        <v>0</v>
      </c>
      <c r="O182" s="314">
        <f t="shared" si="327"/>
        <v>0</v>
      </c>
      <c r="P182" s="314">
        <f t="shared" si="327"/>
        <v>0</v>
      </c>
      <c r="Q182" s="433">
        <f t="shared" si="327"/>
        <v>0</v>
      </c>
      <c r="R182" s="314">
        <f t="shared" si="327"/>
        <v>0</v>
      </c>
      <c r="S182" s="314">
        <f t="shared" si="327"/>
        <v>0</v>
      </c>
      <c r="T182" s="314">
        <f t="shared" si="327"/>
        <v>0</v>
      </c>
      <c r="U182" s="314">
        <f t="shared" si="327"/>
        <v>0</v>
      </c>
      <c r="V182" s="314">
        <f t="shared" si="327"/>
        <v>0</v>
      </c>
      <c r="W182" s="433">
        <f t="shared" si="327"/>
        <v>0</v>
      </c>
      <c r="X182" s="314">
        <f t="shared" si="327"/>
        <v>0</v>
      </c>
      <c r="Y182" s="314">
        <f t="shared" si="327"/>
        <v>0</v>
      </c>
      <c r="Z182" s="314">
        <f t="shared" si="327"/>
        <v>0</v>
      </c>
      <c r="AA182" s="314">
        <f t="shared" si="327"/>
        <v>0</v>
      </c>
      <c r="AB182" s="314">
        <f t="shared" si="327"/>
        <v>0</v>
      </c>
      <c r="AC182" s="270">
        <f t="shared" si="284"/>
        <v>99100</v>
      </c>
      <c r="AD182" s="317">
        <f t="shared" si="285"/>
        <v>96315</v>
      </c>
      <c r="AE182" s="322">
        <f t="shared" si="286"/>
        <v>2785</v>
      </c>
      <c r="AF182" s="330">
        <f>AE182/AC182</f>
        <v>2.8102926337033301E-2</v>
      </c>
      <c r="AG182" s="331"/>
      <c r="AH182" s="99"/>
      <c r="AI182" s="99"/>
    </row>
    <row r="183" spans="1:36" ht="15.75" customHeight="1" thickBot="1" x14ac:dyDescent="0.35">
      <c r="A183" s="332" t="s">
        <v>232</v>
      </c>
      <c r="B183" s="333"/>
      <c r="C183" s="334"/>
      <c r="D183" s="335"/>
      <c r="E183" s="336"/>
      <c r="F183" s="336"/>
      <c r="G183" s="337">
        <f>G29+G39+G53+G69+G91+G97+G119+G132+G140+G144+G148+G153+G159+G182</f>
        <v>1267780</v>
      </c>
      <c r="H183" s="338"/>
      <c r="I183" s="338"/>
      <c r="J183" s="337">
        <f>J29+J39+J53+J69+J91+J97+J119+J132+J140+J144+J148+J153+J159+J182</f>
        <v>1215111.5897645</v>
      </c>
      <c r="K183" s="336"/>
      <c r="L183" s="336"/>
      <c r="M183" s="337">
        <f>M29+M39+M53+M69+M91+M97+M119+M132+M140+M144+M148+M153+M159+M182</f>
        <v>0</v>
      </c>
      <c r="N183" s="336"/>
      <c r="O183" s="336"/>
      <c r="P183" s="337">
        <f>P29+P39+P53+P69+P91+P97+P119+P132+P140+P144+P148+P153+P159+P182</f>
        <v>0</v>
      </c>
      <c r="Q183" s="336"/>
      <c r="R183" s="336"/>
      <c r="S183" s="337">
        <f>S29+S39+S53+S69+S91+S97+S119+S132+S140+S144+S148+S153+S159+S182</f>
        <v>0</v>
      </c>
      <c r="T183" s="336"/>
      <c r="U183" s="336"/>
      <c r="V183" s="337">
        <f>V29+V39+V53+V69+V91+V97+V119+V132+V140+V144+V148+V153+V159+V182</f>
        <v>0</v>
      </c>
      <c r="W183" s="336"/>
      <c r="X183" s="336"/>
      <c r="Y183" s="337">
        <f>Y29+Y39+Y53+Y69+Y91+Y97+Y119+Y132+Y140+Y144+Y148+Y153+Y159+Y182</f>
        <v>1</v>
      </c>
      <c r="Z183" s="336"/>
      <c r="AA183" s="336"/>
      <c r="AB183" s="337">
        <f>AB29+AB39+AB53+AB69+AB91+AB97+AB119+AB132+AB140+AB144+AB148+AB153+AB159+AB182</f>
        <v>0</v>
      </c>
      <c r="AC183" s="337">
        <f>AC29+AC39+AC53+AC69+AC91+AC97+AC119+AC132+AC140+AC144+AC148+AC153+AC159+AC182</f>
        <v>1267780</v>
      </c>
      <c r="AD183" s="337">
        <f>AD29+AD39+AD53+AD69+AD91+AD97+AD119+AD132+AD140+AD144+AD148+AD153+AD159+AD182</f>
        <v>1215111.5897645</v>
      </c>
      <c r="AE183" s="337">
        <f t="shared" si="286"/>
        <v>52668.410235499963</v>
      </c>
      <c r="AF183" s="339">
        <f>AE183/AC183</f>
        <v>4.1543809048494189E-2</v>
      </c>
      <c r="AG183" s="340"/>
      <c r="AH183" s="341"/>
      <c r="AI183" s="341"/>
    </row>
    <row r="184" spans="1:36" ht="15.75" customHeight="1" x14ac:dyDescent="0.35">
      <c r="A184" s="599"/>
      <c r="B184" s="572"/>
      <c r="C184" s="572"/>
      <c r="D184" s="342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4"/>
      <c r="AD184" s="344"/>
      <c r="AE184" s="344"/>
      <c r="AF184" s="345"/>
      <c r="AG184" s="346"/>
      <c r="AH184" s="3"/>
      <c r="AI184" s="3"/>
    </row>
    <row r="185" spans="1:36" ht="15.75" customHeight="1" x14ac:dyDescent="0.35">
      <c r="A185" s="600" t="s">
        <v>233</v>
      </c>
      <c r="B185" s="589"/>
      <c r="C185" s="590"/>
      <c r="D185" s="347"/>
      <c r="E185" s="348"/>
      <c r="F185" s="348"/>
      <c r="G185" s="348">
        <f>Фінансування!C20-Витрати!G183</f>
        <v>0</v>
      </c>
      <c r="H185" s="348"/>
      <c r="I185" s="348"/>
      <c r="J185" s="348">
        <f>Фінансування!C21-Витрати!J183</f>
        <v>0</v>
      </c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348"/>
      <c r="Y185" s="348"/>
      <c r="Z185" s="348"/>
      <c r="AA185" s="348"/>
      <c r="AB185" s="348"/>
      <c r="AC185" s="348">
        <f>Фінансування!N20-Витрати!AC183</f>
        <v>0</v>
      </c>
      <c r="AD185" s="348">
        <f>Фінансування!N21-Витрати!AD183</f>
        <v>0</v>
      </c>
      <c r="AE185" s="349"/>
      <c r="AF185" s="350"/>
      <c r="AG185" s="351"/>
      <c r="AH185" s="3"/>
      <c r="AI185" s="3"/>
    </row>
    <row r="186" spans="1:36" ht="15.75" customHeight="1" x14ac:dyDescent="0.3">
      <c r="A186" s="13"/>
      <c r="B186" s="352"/>
      <c r="C186" s="353"/>
      <c r="D186" s="13"/>
      <c r="E186" s="13"/>
      <c r="F186" s="13"/>
      <c r="G186" s="13"/>
      <c r="H186" s="13"/>
      <c r="I186" s="13"/>
      <c r="J186" s="13"/>
      <c r="K186" s="354"/>
      <c r="L186" s="354"/>
      <c r="M186" s="354"/>
      <c r="N186" s="354"/>
      <c r="O186" s="354"/>
      <c r="P186" s="354"/>
      <c r="Q186" s="354"/>
      <c r="R186" s="354"/>
      <c r="S186" s="354"/>
      <c r="T186" s="354"/>
      <c r="U186" s="354"/>
      <c r="V186" s="354"/>
      <c r="W186" s="354"/>
      <c r="X186" s="354"/>
      <c r="Y186" s="354"/>
      <c r="Z186" s="354"/>
      <c r="AA186" s="354"/>
      <c r="AB186" s="354"/>
      <c r="AC186" s="355"/>
      <c r="AD186" s="355"/>
      <c r="AE186" s="355"/>
      <c r="AF186" s="355"/>
      <c r="AG186" s="356"/>
    </row>
    <row r="187" spans="1:36" ht="15.75" customHeight="1" x14ac:dyDescent="0.3">
      <c r="A187" s="13"/>
      <c r="B187" s="352"/>
      <c r="C187" s="353"/>
      <c r="D187" s="13"/>
      <c r="E187" s="13"/>
      <c r="F187" s="13"/>
      <c r="G187" s="13"/>
      <c r="H187" s="13"/>
      <c r="I187" s="13"/>
      <c r="J187" s="9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8"/>
    </row>
    <row r="188" spans="1:36" ht="15.75" customHeight="1" x14ac:dyDescent="0.3">
      <c r="A188" s="13"/>
      <c r="B188" s="352"/>
      <c r="C188" s="353"/>
      <c r="D188" s="13"/>
      <c r="E188" s="13"/>
      <c r="F188" s="13"/>
      <c r="G188" s="13"/>
      <c r="H188" s="13"/>
      <c r="I188" s="13"/>
      <c r="J188" s="411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48"/>
    </row>
    <row r="189" spans="1:36" ht="15.75" customHeight="1" x14ac:dyDescent="0.3">
      <c r="A189" s="13"/>
      <c r="B189" s="352"/>
      <c r="C189" s="35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48"/>
    </row>
    <row r="190" spans="1:36" ht="15.75" customHeight="1" x14ac:dyDescent="0.35">
      <c r="A190" s="13"/>
      <c r="B190" s="352"/>
      <c r="C190" s="357" t="s">
        <v>234</v>
      </c>
      <c r="D190" s="358"/>
      <c r="E190" s="358"/>
      <c r="G190" s="358" t="s">
        <v>561</v>
      </c>
      <c r="H190" s="358"/>
      <c r="I190" s="358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48"/>
    </row>
    <row r="191" spans="1:36" ht="15.75" customHeight="1" x14ac:dyDescent="0.35">
      <c r="A191" s="13"/>
      <c r="B191" s="352"/>
      <c r="D191" s="357" t="s">
        <v>37</v>
      </c>
      <c r="G191" s="357" t="s">
        <v>38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48"/>
    </row>
    <row r="192" spans="1:36" ht="15.75" customHeight="1" x14ac:dyDescent="0.3">
      <c r="A192" s="13"/>
      <c r="B192" s="352"/>
      <c r="C192" s="35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8"/>
    </row>
    <row r="193" spans="1:33" ht="15.75" customHeight="1" x14ac:dyDescent="0.3">
      <c r="A193" s="13"/>
      <c r="B193" s="352"/>
      <c r="C193" s="35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8"/>
    </row>
    <row r="194" spans="1:33" ht="15.75" customHeight="1" x14ac:dyDescent="0.35">
      <c r="A194" s="46"/>
      <c r="B194" s="359"/>
      <c r="C194" s="360"/>
      <c r="AG194" s="360"/>
    </row>
    <row r="195" spans="1:33" ht="15.75" customHeight="1" x14ac:dyDescent="0.35">
      <c r="A195" s="46"/>
      <c r="B195" s="359"/>
      <c r="C195" s="360"/>
      <c r="AG195" s="360"/>
    </row>
    <row r="196" spans="1:33" ht="15.75" customHeight="1" x14ac:dyDescent="0.35">
      <c r="A196" s="46"/>
      <c r="B196" s="359"/>
      <c r="C196" s="360"/>
      <c r="AG196" s="360"/>
    </row>
    <row r="197" spans="1:33" ht="15.75" customHeight="1" x14ac:dyDescent="0.35">
      <c r="A197" s="46"/>
      <c r="B197" s="359"/>
      <c r="C197" s="360"/>
      <c r="AG197" s="360"/>
    </row>
    <row r="198" spans="1:33" ht="15.75" customHeight="1" x14ac:dyDescent="0.35">
      <c r="A198" s="46"/>
      <c r="B198" s="359"/>
      <c r="C198" s="360"/>
      <c r="AG198" s="360"/>
    </row>
    <row r="199" spans="1:33" ht="15.75" customHeight="1" x14ac:dyDescent="0.35">
      <c r="A199" s="46"/>
      <c r="B199" s="359"/>
      <c r="C199" s="360"/>
      <c r="AG199" s="360"/>
    </row>
    <row r="200" spans="1:33" ht="15.75" customHeight="1" x14ac:dyDescent="0.35">
      <c r="A200" s="46"/>
      <c r="B200" s="359"/>
      <c r="C200" s="360"/>
      <c r="AG200" s="360"/>
    </row>
    <row r="201" spans="1:33" ht="15.75" customHeight="1" x14ac:dyDescent="0.35">
      <c r="A201" s="46"/>
      <c r="B201" s="359"/>
      <c r="C201" s="360"/>
      <c r="AG201" s="360"/>
    </row>
    <row r="202" spans="1:33" ht="15.75" customHeight="1" x14ac:dyDescent="0.35">
      <c r="A202" s="46"/>
      <c r="B202" s="359"/>
      <c r="C202" s="360"/>
      <c r="AG202" s="360"/>
    </row>
    <row r="203" spans="1:33" ht="15.75" customHeight="1" x14ac:dyDescent="0.35">
      <c r="A203" s="46"/>
      <c r="B203" s="359"/>
      <c r="C203" s="360"/>
      <c r="AG203" s="360"/>
    </row>
    <row r="204" spans="1:33" ht="15.75" customHeight="1" x14ac:dyDescent="0.35">
      <c r="A204" s="46"/>
      <c r="B204" s="359"/>
      <c r="C204" s="360"/>
      <c r="AG204" s="360"/>
    </row>
    <row r="205" spans="1:33" ht="15.75" customHeight="1" x14ac:dyDescent="0.35">
      <c r="A205" s="46"/>
      <c r="B205" s="359"/>
      <c r="C205" s="360"/>
      <c r="AG205" s="360"/>
    </row>
    <row r="206" spans="1:33" ht="15.75" customHeight="1" x14ac:dyDescent="0.35">
      <c r="A206" s="46"/>
      <c r="B206" s="359"/>
      <c r="C206" s="360"/>
      <c r="AG206" s="360"/>
    </row>
    <row r="207" spans="1:33" ht="15.75" customHeight="1" x14ac:dyDescent="0.35">
      <c r="A207" s="46"/>
      <c r="B207" s="359"/>
      <c r="C207" s="360"/>
      <c r="AG207" s="360"/>
    </row>
    <row r="208" spans="1:33" ht="15.75" customHeight="1" x14ac:dyDescent="0.35">
      <c r="A208" s="46"/>
      <c r="B208" s="359"/>
      <c r="C208" s="360"/>
      <c r="AG208" s="360"/>
    </row>
    <row r="209" spans="1:33" ht="15.75" customHeight="1" x14ac:dyDescent="0.35">
      <c r="A209" s="46"/>
      <c r="B209" s="359"/>
      <c r="C209" s="360"/>
      <c r="AG209" s="360"/>
    </row>
    <row r="210" spans="1:33" ht="15.75" customHeight="1" x14ac:dyDescent="0.35">
      <c r="A210" s="46"/>
      <c r="B210" s="359"/>
      <c r="C210" s="360"/>
      <c r="AG210" s="360"/>
    </row>
    <row r="211" spans="1:33" ht="15.75" customHeight="1" x14ac:dyDescent="0.35">
      <c r="A211" s="46"/>
      <c r="B211" s="359"/>
      <c r="C211" s="360"/>
      <c r="AG211" s="360"/>
    </row>
    <row r="212" spans="1:33" ht="15.75" customHeight="1" x14ac:dyDescent="0.35">
      <c r="A212" s="46"/>
      <c r="B212" s="359"/>
      <c r="C212" s="360"/>
      <c r="AG212" s="360"/>
    </row>
    <row r="213" spans="1:33" ht="15.75" customHeight="1" x14ac:dyDescent="0.35">
      <c r="A213" s="46"/>
      <c r="B213" s="359"/>
      <c r="C213" s="360"/>
      <c r="AG213" s="360"/>
    </row>
    <row r="214" spans="1:33" ht="15.75" customHeight="1" x14ac:dyDescent="0.35">
      <c r="A214" s="46"/>
      <c r="B214" s="359"/>
      <c r="C214" s="360"/>
      <c r="AG214" s="360"/>
    </row>
    <row r="215" spans="1:33" ht="15.75" customHeight="1" x14ac:dyDescent="0.35">
      <c r="A215" s="46"/>
      <c r="B215" s="359"/>
      <c r="C215" s="360"/>
      <c r="AG215" s="360"/>
    </row>
    <row r="216" spans="1:33" ht="15.75" customHeight="1" x14ac:dyDescent="0.35">
      <c r="A216" s="46"/>
      <c r="B216" s="359"/>
      <c r="C216" s="360"/>
      <c r="AG216" s="360"/>
    </row>
    <row r="217" spans="1:33" ht="15.75" customHeight="1" x14ac:dyDescent="0.35">
      <c r="A217" s="46"/>
      <c r="B217" s="359"/>
      <c r="C217" s="360"/>
      <c r="AG217" s="360"/>
    </row>
    <row r="218" spans="1:33" ht="15.75" customHeight="1" x14ac:dyDescent="0.35">
      <c r="A218" s="46"/>
      <c r="B218" s="359"/>
      <c r="C218" s="360"/>
      <c r="AG218" s="360"/>
    </row>
    <row r="219" spans="1:33" ht="15.75" customHeight="1" x14ac:dyDescent="0.35">
      <c r="A219" s="46"/>
      <c r="B219" s="359"/>
      <c r="C219" s="360"/>
      <c r="AG219" s="360"/>
    </row>
    <row r="220" spans="1:33" ht="15.75" customHeight="1" x14ac:dyDescent="0.35">
      <c r="A220" s="46"/>
      <c r="B220" s="359"/>
      <c r="C220" s="360"/>
      <c r="AG220" s="360"/>
    </row>
    <row r="221" spans="1:33" ht="15.75" customHeight="1" x14ac:dyDescent="0.35">
      <c r="A221" s="46"/>
      <c r="B221" s="359"/>
      <c r="C221" s="360"/>
      <c r="AG221" s="360"/>
    </row>
    <row r="222" spans="1:33" ht="15.75" customHeight="1" x14ac:dyDescent="0.35">
      <c r="A222" s="46"/>
      <c r="B222" s="359"/>
      <c r="C222" s="360"/>
      <c r="AG222" s="360"/>
    </row>
    <row r="223" spans="1:33" ht="15.75" customHeight="1" x14ac:dyDescent="0.35">
      <c r="A223" s="46"/>
      <c r="B223" s="359"/>
      <c r="C223" s="360"/>
      <c r="AG223" s="360"/>
    </row>
    <row r="224" spans="1:33" ht="15.75" customHeight="1" x14ac:dyDescent="0.35">
      <c r="A224" s="46"/>
      <c r="B224" s="359"/>
      <c r="C224" s="360"/>
      <c r="AG224" s="360"/>
    </row>
    <row r="225" spans="1:33" ht="15.75" customHeight="1" x14ac:dyDescent="0.35">
      <c r="A225" s="46"/>
      <c r="B225" s="359"/>
      <c r="C225" s="360"/>
      <c r="AG225" s="360"/>
    </row>
    <row r="226" spans="1:33" ht="15.75" customHeight="1" x14ac:dyDescent="0.35">
      <c r="A226" s="46"/>
      <c r="B226" s="359"/>
      <c r="C226" s="360"/>
      <c r="AG226" s="360"/>
    </row>
    <row r="227" spans="1:33" ht="15.75" customHeight="1" x14ac:dyDescent="0.35">
      <c r="A227" s="46"/>
      <c r="B227" s="359"/>
      <c r="C227" s="360"/>
      <c r="AG227" s="360"/>
    </row>
    <row r="228" spans="1:33" ht="15.75" customHeight="1" x14ac:dyDescent="0.35">
      <c r="A228" s="46"/>
      <c r="B228" s="359"/>
      <c r="C228" s="360"/>
      <c r="AG228" s="360"/>
    </row>
    <row r="229" spans="1:33" ht="15.75" customHeight="1" x14ac:dyDescent="0.35">
      <c r="A229" s="46"/>
      <c r="B229" s="359"/>
      <c r="C229" s="360"/>
      <c r="AG229" s="360"/>
    </row>
    <row r="230" spans="1:33" ht="15.75" customHeight="1" x14ac:dyDescent="0.35">
      <c r="A230" s="46"/>
      <c r="B230" s="359"/>
      <c r="C230" s="360"/>
      <c r="AG230" s="360"/>
    </row>
    <row r="231" spans="1:33" ht="15.75" customHeight="1" x14ac:dyDescent="0.35">
      <c r="A231" s="46"/>
      <c r="B231" s="359"/>
      <c r="C231" s="360"/>
      <c r="AG231" s="360"/>
    </row>
    <row r="232" spans="1:33" ht="15.75" customHeight="1" x14ac:dyDescent="0.35">
      <c r="A232" s="46"/>
      <c r="B232" s="359"/>
      <c r="C232" s="360"/>
      <c r="AG232" s="360"/>
    </row>
    <row r="233" spans="1:33" ht="15.75" customHeight="1" x14ac:dyDescent="0.35">
      <c r="A233" s="46"/>
      <c r="B233" s="359"/>
      <c r="C233" s="360"/>
      <c r="AG233" s="360"/>
    </row>
    <row r="234" spans="1:33" ht="15.75" customHeight="1" x14ac:dyDescent="0.35">
      <c r="A234" s="46"/>
      <c r="B234" s="359"/>
      <c r="C234" s="360"/>
      <c r="AG234" s="360"/>
    </row>
    <row r="235" spans="1:33" ht="15.75" customHeight="1" x14ac:dyDescent="0.35">
      <c r="A235" s="46"/>
      <c r="B235" s="359"/>
      <c r="C235" s="360"/>
      <c r="AG235" s="360"/>
    </row>
    <row r="236" spans="1:33" ht="15.75" customHeight="1" x14ac:dyDescent="0.35">
      <c r="A236" s="46"/>
      <c r="B236" s="359"/>
      <c r="C236" s="360"/>
      <c r="AG236" s="360"/>
    </row>
    <row r="237" spans="1:33" ht="15.75" customHeight="1" x14ac:dyDescent="0.35">
      <c r="A237" s="46"/>
      <c r="B237" s="359"/>
      <c r="C237" s="360"/>
      <c r="AG237" s="360"/>
    </row>
    <row r="238" spans="1:33" ht="15.75" customHeight="1" x14ac:dyDescent="0.35">
      <c r="A238" s="46"/>
      <c r="B238" s="359"/>
      <c r="C238" s="360"/>
      <c r="AG238" s="360"/>
    </row>
    <row r="239" spans="1:33" ht="15.75" customHeight="1" x14ac:dyDescent="0.35">
      <c r="A239" s="46"/>
      <c r="B239" s="359"/>
      <c r="C239" s="360"/>
      <c r="AG239" s="360"/>
    </row>
    <row r="240" spans="1:33" ht="15.75" customHeight="1" x14ac:dyDescent="0.35">
      <c r="A240" s="46"/>
      <c r="B240" s="359"/>
      <c r="C240" s="360"/>
      <c r="AG240" s="360"/>
    </row>
    <row r="241" spans="1:33" ht="15.75" customHeight="1" x14ac:dyDescent="0.35">
      <c r="A241" s="46"/>
      <c r="B241" s="359"/>
      <c r="C241" s="360"/>
      <c r="AG241" s="360"/>
    </row>
    <row r="242" spans="1:33" ht="15.75" customHeight="1" x14ac:dyDescent="0.35">
      <c r="A242" s="46"/>
      <c r="B242" s="359"/>
      <c r="C242" s="360"/>
      <c r="AG242" s="360"/>
    </row>
    <row r="243" spans="1:33" ht="15.75" customHeight="1" x14ac:dyDescent="0.35">
      <c r="A243" s="46"/>
      <c r="B243" s="359"/>
      <c r="C243" s="360"/>
      <c r="AG243" s="360"/>
    </row>
    <row r="244" spans="1:33" ht="15.75" customHeight="1" x14ac:dyDescent="0.35">
      <c r="A244" s="46"/>
      <c r="B244" s="359"/>
      <c r="C244" s="360"/>
      <c r="AG244" s="360"/>
    </row>
    <row r="245" spans="1:33" ht="15.75" customHeight="1" x14ac:dyDescent="0.35">
      <c r="A245" s="46"/>
      <c r="B245" s="359"/>
      <c r="C245" s="360"/>
      <c r="AG245" s="360"/>
    </row>
    <row r="246" spans="1:33" ht="15.75" customHeight="1" x14ac:dyDescent="0.35">
      <c r="A246" s="46"/>
      <c r="B246" s="359"/>
      <c r="C246" s="360"/>
      <c r="AG246" s="360"/>
    </row>
    <row r="247" spans="1:33" ht="15.75" customHeight="1" x14ac:dyDescent="0.35">
      <c r="A247" s="46"/>
      <c r="B247" s="359"/>
      <c r="C247" s="360"/>
      <c r="AG247" s="360"/>
    </row>
    <row r="248" spans="1:33" ht="15.75" customHeight="1" x14ac:dyDescent="0.35">
      <c r="A248" s="46"/>
      <c r="B248" s="359"/>
      <c r="C248" s="360"/>
      <c r="AG248" s="360"/>
    </row>
    <row r="249" spans="1:33" ht="15.75" customHeight="1" x14ac:dyDescent="0.35">
      <c r="A249" s="46"/>
      <c r="B249" s="359"/>
      <c r="C249" s="360"/>
      <c r="AG249" s="360"/>
    </row>
    <row r="250" spans="1:33" ht="15.75" customHeight="1" x14ac:dyDescent="0.35">
      <c r="A250" s="46"/>
      <c r="B250" s="359"/>
      <c r="C250" s="360"/>
      <c r="AG250" s="360"/>
    </row>
    <row r="251" spans="1:33" ht="15.75" customHeight="1" x14ac:dyDescent="0.35">
      <c r="A251" s="46"/>
      <c r="B251" s="359"/>
      <c r="C251" s="360"/>
      <c r="AG251" s="360"/>
    </row>
    <row r="252" spans="1:33" ht="15.75" customHeight="1" x14ac:dyDescent="0.35">
      <c r="A252" s="46"/>
      <c r="B252" s="359"/>
      <c r="C252" s="360"/>
      <c r="AG252" s="360"/>
    </row>
    <row r="253" spans="1:33" ht="15.75" customHeight="1" x14ac:dyDescent="0.35">
      <c r="A253" s="46"/>
      <c r="B253" s="359"/>
      <c r="C253" s="360"/>
      <c r="AG253" s="360"/>
    </row>
    <row r="254" spans="1:33" ht="15.75" customHeight="1" x14ac:dyDescent="0.35">
      <c r="A254" s="46"/>
      <c r="B254" s="359"/>
      <c r="C254" s="360"/>
      <c r="AG254" s="360"/>
    </row>
    <row r="255" spans="1:33" ht="15.75" customHeight="1" x14ac:dyDescent="0.35">
      <c r="A255" s="46"/>
      <c r="B255" s="359"/>
      <c r="C255" s="360"/>
      <c r="AG255" s="360"/>
    </row>
    <row r="256" spans="1:33" ht="15.75" customHeight="1" x14ac:dyDescent="0.35">
      <c r="A256" s="46"/>
      <c r="B256" s="359"/>
      <c r="C256" s="360"/>
      <c r="AG256" s="360"/>
    </row>
    <row r="257" spans="1:33" ht="15.75" customHeight="1" x14ac:dyDescent="0.35">
      <c r="A257" s="46"/>
      <c r="B257" s="359"/>
      <c r="C257" s="360"/>
      <c r="AG257" s="360"/>
    </row>
    <row r="258" spans="1:33" ht="15.75" customHeight="1" x14ac:dyDescent="0.35">
      <c r="A258" s="46"/>
      <c r="B258" s="359"/>
      <c r="C258" s="360"/>
      <c r="AG258" s="360"/>
    </row>
    <row r="259" spans="1:33" ht="15.75" customHeight="1" x14ac:dyDescent="0.35">
      <c r="A259" s="46"/>
      <c r="B259" s="359"/>
      <c r="C259" s="360"/>
      <c r="AG259" s="360"/>
    </row>
    <row r="260" spans="1:33" ht="15.75" customHeight="1" x14ac:dyDescent="0.35">
      <c r="A260" s="46"/>
      <c r="B260" s="359"/>
      <c r="C260" s="360"/>
      <c r="AG260" s="360"/>
    </row>
    <row r="261" spans="1:33" ht="15.75" customHeight="1" x14ac:dyDescent="0.35">
      <c r="A261" s="46"/>
      <c r="B261" s="359"/>
      <c r="C261" s="360"/>
      <c r="AG261" s="360"/>
    </row>
    <row r="262" spans="1:33" ht="15.75" customHeight="1" x14ac:dyDescent="0.35">
      <c r="A262" s="46"/>
      <c r="B262" s="359"/>
      <c r="C262" s="360"/>
      <c r="AG262" s="360"/>
    </row>
    <row r="263" spans="1:33" ht="15.75" customHeight="1" x14ac:dyDescent="0.35">
      <c r="A263" s="46"/>
      <c r="B263" s="359"/>
      <c r="C263" s="360"/>
      <c r="AG263" s="360"/>
    </row>
    <row r="264" spans="1:33" ht="15.75" customHeight="1" x14ac:dyDescent="0.35">
      <c r="A264" s="46"/>
      <c r="B264" s="359"/>
      <c r="C264" s="360"/>
      <c r="AG264" s="360"/>
    </row>
    <row r="265" spans="1:33" ht="15.75" customHeight="1" x14ac:dyDescent="0.35">
      <c r="A265" s="46"/>
      <c r="B265" s="359"/>
      <c r="C265" s="360"/>
      <c r="AG265" s="360"/>
    </row>
    <row r="266" spans="1:33" ht="15.75" customHeight="1" x14ac:dyDescent="0.35">
      <c r="A266" s="46"/>
      <c r="B266" s="359"/>
      <c r="C266" s="360"/>
      <c r="AG266" s="360"/>
    </row>
    <row r="267" spans="1:33" ht="15.75" customHeight="1" x14ac:dyDescent="0.35">
      <c r="A267" s="46"/>
      <c r="B267" s="359"/>
      <c r="C267" s="360"/>
      <c r="AG267" s="360"/>
    </row>
    <row r="268" spans="1:33" ht="15.75" customHeight="1" x14ac:dyDescent="0.35">
      <c r="A268" s="46"/>
      <c r="B268" s="359"/>
      <c r="C268" s="360"/>
      <c r="AG268" s="360"/>
    </row>
    <row r="269" spans="1:33" ht="15.75" customHeight="1" x14ac:dyDescent="0.35">
      <c r="A269" s="46"/>
      <c r="B269" s="359"/>
      <c r="C269" s="360"/>
      <c r="AG269" s="360"/>
    </row>
    <row r="270" spans="1:33" ht="15.75" customHeight="1" x14ac:dyDescent="0.35">
      <c r="A270" s="46"/>
      <c r="B270" s="359"/>
      <c r="C270" s="360"/>
      <c r="AG270" s="360"/>
    </row>
    <row r="271" spans="1:33" ht="15.75" customHeight="1" x14ac:dyDescent="0.35">
      <c r="A271" s="46"/>
      <c r="B271" s="359"/>
      <c r="C271" s="360"/>
      <c r="AG271" s="360"/>
    </row>
    <row r="272" spans="1:33" ht="15.75" customHeight="1" x14ac:dyDescent="0.35">
      <c r="A272" s="46"/>
      <c r="B272" s="359"/>
      <c r="C272" s="360"/>
      <c r="AG272" s="360"/>
    </row>
    <row r="273" spans="1:33" ht="15.75" customHeight="1" x14ac:dyDescent="0.35">
      <c r="A273" s="46"/>
      <c r="B273" s="359"/>
      <c r="C273" s="360"/>
      <c r="AG273" s="360"/>
    </row>
    <row r="274" spans="1:33" ht="15.75" customHeight="1" x14ac:dyDescent="0.35">
      <c r="A274" s="46"/>
      <c r="B274" s="359"/>
      <c r="C274" s="360"/>
      <c r="AG274" s="360"/>
    </row>
    <row r="275" spans="1:33" ht="15.75" customHeight="1" x14ac:dyDescent="0.35">
      <c r="A275" s="46"/>
      <c r="B275" s="359"/>
      <c r="C275" s="360"/>
      <c r="AG275" s="360"/>
    </row>
    <row r="276" spans="1:33" ht="15.75" customHeight="1" x14ac:dyDescent="0.35">
      <c r="A276" s="46"/>
      <c r="B276" s="359"/>
      <c r="C276" s="360"/>
      <c r="AG276" s="360"/>
    </row>
    <row r="277" spans="1:33" ht="15.75" customHeight="1" x14ac:dyDescent="0.35">
      <c r="A277" s="46"/>
      <c r="B277" s="359"/>
      <c r="C277" s="360"/>
      <c r="AG277" s="360"/>
    </row>
    <row r="278" spans="1:33" ht="15.75" customHeight="1" x14ac:dyDescent="0.35">
      <c r="A278" s="46"/>
      <c r="B278" s="359"/>
      <c r="C278" s="360"/>
      <c r="AG278" s="360"/>
    </row>
    <row r="279" spans="1:33" ht="15.75" customHeight="1" x14ac:dyDescent="0.35">
      <c r="A279" s="46"/>
      <c r="B279" s="359"/>
      <c r="C279" s="360"/>
      <c r="AG279" s="360"/>
    </row>
    <row r="280" spans="1:33" ht="15.75" customHeight="1" x14ac:dyDescent="0.35">
      <c r="A280" s="46"/>
      <c r="B280" s="359"/>
      <c r="C280" s="360"/>
      <c r="AG280" s="360"/>
    </row>
    <row r="281" spans="1:33" ht="15.75" customHeight="1" x14ac:dyDescent="0.35">
      <c r="A281" s="46"/>
      <c r="B281" s="359"/>
      <c r="C281" s="360"/>
      <c r="AG281" s="360"/>
    </row>
    <row r="282" spans="1:33" ht="15.75" customHeight="1" x14ac:dyDescent="0.35">
      <c r="A282" s="46"/>
      <c r="B282" s="359"/>
      <c r="C282" s="360"/>
      <c r="AG282" s="360"/>
    </row>
    <row r="283" spans="1:33" ht="15.75" customHeight="1" x14ac:dyDescent="0.35">
      <c r="A283" s="46"/>
      <c r="B283" s="359"/>
      <c r="C283" s="360"/>
      <c r="AG283" s="360"/>
    </row>
    <row r="284" spans="1:33" ht="15.75" customHeight="1" x14ac:dyDescent="0.35">
      <c r="A284" s="46"/>
      <c r="B284" s="359"/>
      <c r="C284" s="360"/>
      <c r="AG284" s="360"/>
    </row>
    <row r="285" spans="1:33" ht="15.75" customHeight="1" x14ac:dyDescent="0.35">
      <c r="A285" s="46"/>
      <c r="B285" s="359"/>
      <c r="C285" s="360"/>
      <c r="AG285" s="360"/>
    </row>
    <row r="286" spans="1:33" ht="15.75" customHeight="1" x14ac:dyDescent="0.35">
      <c r="A286" s="46"/>
      <c r="B286" s="359"/>
      <c r="C286" s="360"/>
      <c r="AG286" s="360"/>
    </row>
    <row r="287" spans="1:33" ht="15.75" customHeight="1" x14ac:dyDescent="0.35">
      <c r="A287" s="46"/>
      <c r="B287" s="359"/>
      <c r="C287" s="360"/>
      <c r="AG287" s="360"/>
    </row>
    <row r="288" spans="1:33" ht="15.75" customHeight="1" x14ac:dyDescent="0.35">
      <c r="A288" s="46"/>
      <c r="B288" s="359"/>
      <c r="C288" s="360"/>
      <c r="AG288" s="360"/>
    </row>
    <row r="289" spans="1:33" ht="15.75" customHeight="1" x14ac:dyDescent="0.35">
      <c r="A289" s="46"/>
      <c r="B289" s="359"/>
      <c r="C289" s="360"/>
      <c r="AG289" s="360"/>
    </row>
    <row r="290" spans="1:33" ht="15.75" customHeight="1" x14ac:dyDescent="0.35">
      <c r="A290" s="46"/>
      <c r="B290" s="359"/>
      <c r="C290" s="360"/>
      <c r="AG290" s="360"/>
    </row>
    <row r="291" spans="1:33" ht="15.75" customHeight="1" x14ac:dyDescent="0.35">
      <c r="A291" s="46"/>
      <c r="B291" s="359"/>
      <c r="C291" s="360"/>
      <c r="AG291" s="360"/>
    </row>
    <row r="292" spans="1:33" ht="15.75" customHeight="1" x14ac:dyDescent="0.35">
      <c r="A292" s="46"/>
      <c r="B292" s="359"/>
      <c r="C292" s="360"/>
      <c r="AG292" s="360"/>
    </row>
    <row r="293" spans="1:33" ht="15.75" customHeight="1" x14ac:dyDescent="0.35">
      <c r="A293" s="46"/>
      <c r="B293" s="359"/>
      <c r="C293" s="360"/>
      <c r="AG293" s="360"/>
    </row>
    <row r="294" spans="1:33" ht="15.75" customHeight="1" x14ac:dyDescent="0.35">
      <c r="A294" s="46"/>
      <c r="B294" s="359"/>
      <c r="C294" s="360"/>
      <c r="AG294" s="360"/>
    </row>
    <row r="295" spans="1:33" ht="15.75" customHeight="1" x14ac:dyDescent="0.35">
      <c r="A295" s="46"/>
      <c r="B295" s="359"/>
      <c r="C295" s="360"/>
      <c r="AG295" s="360"/>
    </row>
    <row r="296" spans="1:33" ht="15.75" customHeight="1" x14ac:dyDescent="0.35">
      <c r="A296" s="46"/>
      <c r="B296" s="359"/>
      <c r="C296" s="360"/>
      <c r="AG296" s="360"/>
    </row>
    <row r="297" spans="1:33" ht="15.75" customHeight="1" x14ac:dyDescent="0.35">
      <c r="A297" s="46"/>
      <c r="B297" s="359"/>
      <c r="C297" s="360"/>
      <c r="AG297" s="360"/>
    </row>
    <row r="298" spans="1:33" ht="15.75" customHeight="1" x14ac:dyDescent="0.35">
      <c r="A298" s="46"/>
      <c r="B298" s="359"/>
      <c r="C298" s="360"/>
      <c r="AG298" s="360"/>
    </row>
    <row r="299" spans="1:33" ht="15.75" customHeight="1" x14ac:dyDescent="0.35">
      <c r="A299" s="46"/>
      <c r="B299" s="359"/>
      <c r="C299" s="360"/>
      <c r="AG299" s="360"/>
    </row>
    <row r="300" spans="1:33" ht="15.75" customHeight="1" x14ac:dyDescent="0.35">
      <c r="A300" s="46"/>
      <c r="B300" s="359"/>
      <c r="C300" s="360"/>
      <c r="AG300" s="360"/>
    </row>
    <row r="301" spans="1:33" ht="15.75" customHeight="1" x14ac:dyDescent="0.35">
      <c r="A301" s="46"/>
      <c r="B301" s="359"/>
      <c r="C301" s="360"/>
      <c r="AG301" s="360"/>
    </row>
    <row r="302" spans="1:33" ht="15.75" customHeight="1" x14ac:dyDescent="0.35">
      <c r="A302" s="46"/>
      <c r="B302" s="359"/>
      <c r="C302" s="360"/>
      <c r="AG302" s="360"/>
    </row>
    <row r="303" spans="1:33" ht="15.75" customHeight="1" x14ac:dyDescent="0.35">
      <c r="A303" s="46"/>
      <c r="B303" s="359"/>
      <c r="C303" s="360"/>
      <c r="AG303" s="360"/>
    </row>
    <row r="304" spans="1:33" ht="15.75" customHeight="1" x14ac:dyDescent="0.35">
      <c r="A304" s="46"/>
      <c r="B304" s="359"/>
      <c r="C304" s="360"/>
      <c r="AG304" s="360"/>
    </row>
    <row r="305" spans="1:33" ht="15.75" customHeight="1" x14ac:dyDescent="0.35">
      <c r="A305" s="46"/>
      <c r="B305" s="359"/>
      <c r="C305" s="360"/>
      <c r="AG305" s="360"/>
    </row>
    <row r="306" spans="1:33" ht="15.75" customHeight="1" x14ac:dyDescent="0.35">
      <c r="A306" s="46"/>
      <c r="B306" s="359"/>
      <c r="C306" s="360"/>
      <c r="AG306" s="360"/>
    </row>
    <row r="307" spans="1:33" ht="15.75" customHeight="1" x14ac:dyDescent="0.35">
      <c r="A307" s="46"/>
      <c r="B307" s="359"/>
      <c r="C307" s="360"/>
      <c r="AG307" s="360"/>
    </row>
    <row r="308" spans="1:33" ht="15.75" customHeight="1" x14ac:dyDescent="0.35">
      <c r="A308" s="46"/>
      <c r="B308" s="359"/>
      <c r="C308" s="360"/>
      <c r="AG308" s="360"/>
    </row>
    <row r="309" spans="1:33" ht="15.75" customHeight="1" x14ac:dyDescent="0.35">
      <c r="A309" s="46"/>
      <c r="B309" s="359"/>
      <c r="C309" s="360"/>
      <c r="AG309" s="360"/>
    </row>
    <row r="310" spans="1:33" ht="15.75" customHeight="1" x14ac:dyDescent="0.35">
      <c r="A310" s="46"/>
      <c r="B310" s="359"/>
      <c r="C310" s="360"/>
      <c r="AG310" s="360"/>
    </row>
    <row r="311" spans="1:33" ht="15.75" customHeight="1" x14ac:dyDescent="0.35">
      <c r="A311" s="46"/>
      <c r="B311" s="359"/>
      <c r="C311" s="360"/>
      <c r="AG311" s="360"/>
    </row>
    <row r="312" spans="1:33" ht="15.75" customHeight="1" x14ac:dyDescent="0.35">
      <c r="A312" s="46"/>
      <c r="B312" s="359"/>
      <c r="C312" s="360"/>
      <c r="AG312" s="360"/>
    </row>
    <row r="313" spans="1:33" ht="15.75" customHeight="1" x14ac:dyDescent="0.35">
      <c r="A313" s="46"/>
      <c r="B313" s="359"/>
      <c r="C313" s="360"/>
      <c r="AG313" s="360"/>
    </row>
    <row r="314" spans="1:33" ht="15.75" customHeight="1" x14ac:dyDescent="0.35">
      <c r="A314" s="46"/>
      <c r="B314" s="359"/>
      <c r="C314" s="360"/>
      <c r="AG314" s="360"/>
    </row>
    <row r="315" spans="1:33" ht="15.75" customHeight="1" x14ac:dyDescent="0.35">
      <c r="A315" s="46"/>
      <c r="B315" s="359"/>
      <c r="C315" s="360"/>
      <c r="AG315" s="360"/>
    </row>
    <row r="316" spans="1:33" ht="15.75" customHeight="1" x14ac:dyDescent="0.35">
      <c r="A316" s="46"/>
      <c r="B316" s="359"/>
      <c r="C316" s="360"/>
      <c r="AG316" s="360"/>
    </row>
    <row r="317" spans="1:33" ht="15.75" customHeight="1" x14ac:dyDescent="0.35">
      <c r="A317" s="46"/>
      <c r="B317" s="359"/>
      <c r="C317" s="360"/>
      <c r="AG317" s="360"/>
    </row>
    <row r="318" spans="1:33" ht="15.75" customHeight="1" x14ac:dyDescent="0.35">
      <c r="A318" s="46"/>
      <c r="B318" s="359"/>
      <c r="C318" s="360"/>
      <c r="AG318" s="360"/>
    </row>
    <row r="319" spans="1:33" ht="15.75" customHeight="1" x14ac:dyDescent="0.35">
      <c r="A319" s="46"/>
      <c r="B319" s="359"/>
      <c r="C319" s="360"/>
      <c r="AG319" s="360"/>
    </row>
    <row r="320" spans="1:33" ht="15.75" customHeight="1" x14ac:dyDescent="0.35">
      <c r="A320" s="46"/>
      <c r="B320" s="359"/>
      <c r="C320" s="360"/>
      <c r="AG320" s="360"/>
    </row>
    <row r="321" spans="1:33" ht="15.75" customHeight="1" x14ac:dyDescent="0.35">
      <c r="A321" s="46"/>
      <c r="B321" s="359"/>
      <c r="C321" s="360"/>
      <c r="AG321" s="360"/>
    </row>
    <row r="322" spans="1:33" ht="15.75" customHeight="1" x14ac:dyDescent="0.35">
      <c r="A322" s="46"/>
      <c r="B322" s="359"/>
      <c r="C322" s="360"/>
      <c r="AG322" s="360"/>
    </row>
    <row r="323" spans="1:33" ht="15.75" customHeight="1" x14ac:dyDescent="0.35">
      <c r="A323" s="46"/>
      <c r="B323" s="359"/>
      <c r="C323" s="360"/>
      <c r="AG323" s="360"/>
    </row>
    <row r="324" spans="1:33" ht="15.75" customHeight="1" x14ac:dyDescent="0.35">
      <c r="A324" s="46"/>
      <c r="B324" s="359"/>
      <c r="C324" s="360"/>
      <c r="AG324" s="360"/>
    </row>
    <row r="325" spans="1:33" ht="15.75" customHeight="1" x14ac:dyDescent="0.35">
      <c r="A325" s="46"/>
      <c r="B325" s="359"/>
      <c r="C325" s="360"/>
      <c r="AG325" s="360"/>
    </row>
    <row r="326" spans="1:33" ht="15.75" customHeight="1" x14ac:dyDescent="0.35">
      <c r="A326" s="46"/>
      <c r="B326" s="359"/>
      <c r="C326" s="360"/>
      <c r="AG326" s="360"/>
    </row>
    <row r="327" spans="1:33" ht="15.75" customHeight="1" x14ac:dyDescent="0.35">
      <c r="A327" s="46"/>
      <c r="B327" s="359"/>
      <c r="C327" s="360"/>
      <c r="AG327" s="360"/>
    </row>
    <row r="328" spans="1:33" ht="15.75" customHeight="1" x14ac:dyDescent="0.35">
      <c r="A328" s="46"/>
      <c r="B328" s="359"/>
      <c r="C328" s="360"/>
      <c r="AG328" s="360"/>
    </row>
    <row r="329" spans="1:33" ht="15.75" customHeight="1" x14ac:dyDescent="0.35">
      <c r="A329" s="46"/>
      <c r="B329" s="359"/>
      <c r="C329" s="360"/>
      <c r="AG329" s="360"/>
    </row>
    <row r="330" spans="1:33" ht="15.75" customHeight="1" x14ac:dyDescent="0.35">
      <c r="A330" s="46"/>
      <c r="B330" s="359"/>
      <c r="C330" s="360"/>
      <c r="AG330" s="360"/>
    </row>
    <row r="331" spans="1:33" ht="15.75" customHeight="1" x14ac:dyDescent="0.35">
      <c r="A331" s="46"/>
      <c r="B331" s="359"/>
      <c r="C331" s="360"/>
      <c r="AG331" s="360"/>
    </row>
    <row r="332" spans="1:33" ht="15.75" customHeight="1" x14ac:dyDescent="0.35">
      <c r="A332" s="46"/>
      <c r="B332" s="359"/>
      <c r="C332" s="360"/>
      <c r="AG332" s="360"/>
    </row>
    <row r="333" spans="1:33" ht="15.75" customHeight="1" x14ac:dyDescent="0.35">
      <c r="A333" s="46"/>
      <c r="B333" s="359"/>
      <c r="C333" s="360"/>
      <c r="AG333" s="360"/>
    </row>
    <row r="334" spans="1:33" ht="15.75" customHeight="1" x14ac:dyDescent="0.35">
      <c r="A334" s="46"/>
      <c r="B334" s="359"/>
      <c r="C334" s="360"/>
      <c r="AG334" s="360"/>
    </row>
    <row r="335" spans="1:33" ht="15.75" customHeight="1" x14ac:dyDescent="0.35">
      <c r="A335" s="46"/>
      <c r="B335" s="359"/>
      <c r="C335" s="360"/>
      <c r="AG335" s="360"/>
    </row>
    <row r="336" spans="1:33" ht="15.75" customHeight="1" x14ac:dyDescent="0.35">
      <c r="A336" s="46"/>
      <c r="B336" s="359"/>
      <c r="C336" s="360"/>
      <c r="AG336" s="360"/>
    </row>
    <row r="337" spans="1:33" ht="15.75" customHeight="1" x14ac:dyDescent="0.35">
      <c r="A337" s="46"/>
      <c r="B337" s="359"/>
      <c r="C337" s="360"/>
      <c r="AG337" s="360"/>
    </row>
    <row r="338" spans="1:33" ht="15.75" customHeight="1" x14ac:dyDescent="0.35">
      <c r="A338" s="46"/>
      <c r="B338" s="359"/>
      <c r="C338" s="360"/>
      <c r="AG338" s="360"/>
    </row>
    <row r="339" spans="1:33" ht="15.75" customHeight="1" x14ac:dyDescent="0.35">
      <c r="A339" s="46"/>
      <c r="B339" s="359"/>
      <c r="C339" s="360"/>
      <c r="AG339" s="360"/>
    </row>
    <row r="340" spans="1:33" ht="15.75" customHeight="1" x14ac:dyDescent="0.35">
      <c r="A340" s="46"/>
      <c r="B340" s="359"/>
      <c r="C340" s="360"/>
      <c r="AG340" s="360"/>
    </row>
    <row r="341" spans="1:33" ht="15.75" customHeight="1" x14ac:dyDescent="0.35">
      <c r="A341" s="46"/>
      <c r="B341" s="359"/>
      <c r="C341" s="360"/>
      <c r="AG341" s="360"/>
    </row>
    <row r="342" spans="1:33" ht="15.75" customHeight="1" x14ac:dyDescent="0.35">
      <c r="A342" s="46"/>
      <c r="B342" s="359"/>
      <c r="C342" s="360"/>
      <c r="AG342" s="360"/>
    </row>
    <row r="343" spans="1:33" ht="15.75" customHeight="1" x14ac:dyDescent="0.35">
      <c r="A343" s="46"/>
      <c r="B343" s="359"/>
      <c r="C343" s="360"/>
      <c r="AG343" s="360"/>
    </row>
    <row r="344" spans="1:33" ht="15.75" customHeight="1" x14ac:dyDescent="0.35">
      <c r="A344" s="46"/>
      <c r="B344" s="359"/>
      <c r="C344" s="360"/>
      <c r="AG344" s="360"/>
    </row>
    <row r="345" spans="1:33" ht="15.75" customHeight="1" x14ac:dyDescent="0.35">
      <c r="A345" s="46"/>
      <c r="B345" s="359"/>
      <c r="C345" s="360"/>
      <c r="AG345" s="360"/>
    </row>
    <row r="346" spans="1:33" ht="15.75" customHeight="1" x14ac:dyDescent="0.35">
      <c r="A346" s="46"/>
      <c r="B346" s="359"/>
      <c r="C346" s="360"/>
      <c r="AG346" s="360"/>
    </row>
    <row r="347" spans="1:33" ht="15.75" customHeight="1" x14ac:dyDescent="0.35">
      <c r="A347" s="46"/>
      <c r="B347" s="359"/>
      <c r="C347" s="360"/>
      <c r="AG347" s="360"/>
    </row>
    <row r="348" spans="1:33" ht="15.75" customHeight="1" x14ac:dyDescent="0.35">
      <c r="A348" s="46"/>
      <c r="B348" s="359"/>
      <c r="C348" s="360"/>
      <c r="AG348" s="360"/>
    </row>
    <row r="349" spans="1:33" ht="15.75" customHeight="1" x14ac:dyDescent="0.35">
      <c r="A349" s="46"/>
      <c r="B349" s="359"/>
      <c r="C349" s="360"/>
      <c r="AG349" s="360"/>
    </row>
    <row r="350" spans="1:33" ht="15.75" customHeight="1" x14ac:dyDescent="0.35">
      <c r="A350" s="46"/>
      <c r="B350" s="359"/>
      <c r="C350" s="360"/>
      <c r="AG350" s="360"/>
    </row>
    <row r="351" spans="1:33" ht="15.75" customHeight="1" x14ac:dyDescent="0.35">
      <c r="A351" s="46"/>
      <c r="B351" s="359"/>
      <c r="C351" s="360"/>
      <c r="AG351" s="360"/>
    </row>
    <row r="352" spans="1:33" ht="15.75" customHeight="1" x14ac:dyDescent="0.35">
      <c r="A352" s="46"/>
      <c r="B352" s="359"/>
      <c r="C352" s="360"/>
      <c r="AG352" s="360"/>
    </row>
    <row r="353" spans="1:33" ht="15.75" customHeight="1" x14ac:dyDescent="0.35">
      <c r="A353" s="46"/>
      <c r="B353" s="359"/>
      <c r="C353" s="360"/>
      <c r="AG353" s="360"/>
    </row>
    <row r="354" spans="1:33" ht="15.75" customHeight="1" x14ac:dyDescent="0.35">
      <c r="A354" s="46"/>
      <c r="B354" s="359"/>
      <c r="C354" s="360"/>
      <c r="AG354" s="360"/>
    </row>
    <row r="355" spans="1:33" ht="15.75" customHeight="1" x14ac:dyDescent="0.35">
      <c r="A355" s="46"/>
      <c r="B355" s="359"/>
      <c r="C355" s="360"/>
      <c r="AG355" s="360"/>
    </row>
    <row r="356" spans="1:33" ht="15.75" customHeight="1" x14ac:dyDescent="0.35">
      <c r="A356" s="46"/>
      <c r="B356" s="359"/>
      <c r="C356" s="360"/>
      <c r="AG356" s="360"/>
    </row>
    <row r="357" spans="1:33" ht="15.75" customHeight="1" x14ac:dyDescent="0.35">
      <c r="A357" s="46"/>
      <c r="B357" s="359"/>
      <c r="C357" s="360"/>
      <c r="AG357" s="360"/>
    </row>
    <row r="358" spans="1:33" ht="15.75" customHeight="1" x14ac:dyDescent="0.35">
      <c r="A358" s="46"/>
      <c r="B358" s="359"/>
      <c r="C358" s="360"/>
      <c r="AG358" s="360"/>
    </row>
    <row r="359" spans="1:33" ht="15.75" customHeight="1" x14ac:dyDescent="0.35">
      <c r="A359" s="46"/>
      <c r="B359" s="359"/>
      <c r="C359" s="360"/>
      <c r="AG359" s="360"/>
    </row>
    <row r="360" spans="1:33" ht="15.75" customHeight="1" x14ac:dyDescent="0.35">
      <c r="A360" s="46"/>
      <c r="B360" s="359"/>
      <c r="C360" s="360"/>
      <c r="AG360" s="360"/>
    </row>
    <row r="361" spans="1:33" ht="15.75" customHeight="1" x14ac:dyDescent="0.35">
      <c r="A361" s="46"/>
      <c r="B361" s="359"/>
      <c r="C361" s="360"/>
      <c r="AG361" s="360"/>
    </row>
    <row r="362" spans="1:33" ht="15.75" customHeight="1" x14ac:dyDescent="0.35">
      <c r="A362" s="46"/>
      <c r="B362" s="359"/>
      <c r="C362" s="360"/>
      <c r="AG362" s="360"/>
    </row>
    <row r="363" spans="1:33" ht="15.75" customHeight="1" x14ac:dyDescent="0.35">
      <c r="A363" s="46"/>
      <c r="B363" s="359"/>
      <c r="C363" s="360"/>
      <c r="AG363" s="360"/>
    </row>
    <row r="364" spans="1:33" ht="15.75" customHeight="1" x14ac:dyDescent="0.35">
      <c r="A364" s="46"/>
      <c r="B364" s="359"/>
      <c r="C364" s="360"/>
      <c r="AG364" s="360"/>
    </row>
    <row r="365" spans="1:33" ht="15.75" customHeight="1" x14ac:dyDescent="0.35">
      <c r="A365" s="46"/>
      <c r="B365" s="359"/>
      <c r="C365" s="360"/>
      <c r="AG365" s="360"/>
    </row>
    <row r="366" spans="1:33" ht="15.75" customHeight="1" x14ac:dyDescent="0.35">
      <c r="A366" s="46"/>
      <c r="B366" s="359"/>
      <c r="C366" s="360"/>
      <c r="AG366" s="360"/>
    </row>
    <row r="367" spans="1:33" ht="15.75" customHeight="1" x14ac:dyDescent="0.35">
      <c r="A367" s="46"/>
      <c r="B367" s="359"/>
      <c r="C367" s="360"/>
      <c r="AG367" s="360"/>
    </row>
    <row r="368" spans="1:33" ht="15.75" customHeight="1" x14ac:dyDescent="0.35">
      <c r="A368" s="46"/>
      <c r="B368" s="359"/>
      <c r="C368" s="360"/>
      <c r="AG368" s="360"/>
    </row>
    <row r="369" spans="1:33" ht="15.75" customHeight="1" x14ac:dyDescent="0.35">
      <c r="A369" s="46"/>
      <c r="B369" s="359"/>
      <c r="C369" s="360"/>
      <c r="AG369" s="360"/>
    </row>
    <row r="370" spans="1:33" ht="15.75" customHeight="1" x14ac:dyDescent="0.35">
      <c r="A370" s="46"/>
      <c r="B370" s="359"/>
      <c r="C370" s="360"/>
      <c r="AG370" s="360"/>
    </row>
    <row r="371" spans="1:33" ht="15.75" customHeight="1" x14ac:dyDescent="0.35">
      <c r="A371" s="46"/>
      <c r="B371" s="359"/>
      <c r="C371" s="360"/>
      <c r="AG371" s="360"/>
    </row>
    <row r="372" spans="1:33" ht="15.75" customHeight="1" x14ac:dyDescent="0.35">
      <c r="A372" s="46"/>
      <c r="B372" s="359"/>
      <c r="C372" s="360"/>
      <c r="AG372" s="360"/>
    </row>
    <row r="373" spans="1:33" ht="15.75" customHeight="1" x14ac:dyDescent="0.35">
      <c r="A373" s="46"/>
      <c r="B373" s="359"/>
      <c r="C373" s="360"/>
      <c r="AG373" s="360"/>
    </row>
    <row r="374" spans="1:33" ht="15.75" customHeight="1" x14ac:dyDescent="0.35">
      <c r="A374" s="46"/>
      <c r="B374" s="359"/>
      <c r="C374" s="360"/>
      <c r="AG374" s="360"/>
    </row>
    <row r="375" spans="1:33" ht="15.75" customHeight="1" x14ac:dyDescent="0.35">
      <c r="A375" s="46"/>
      <c r="B375" s="359"/>
      <c r="C375" s="360"/>
      <c r="AG375" s="360"/>
    </row>
    <row r="376" spans="1:33" ht="15.75" customHeight="1" x14ac:dyDescent="0.35">
      <c r="A376" s="46"/>
      <c r="B376" s="359"/>
      <c r="C376" s="360"/>
      <c r="AG376" s="360"/>
    </row>
    <row r="377" spans="1:33" ht="15.75" customHeight="1" x14ac:dyDescent="0.35">
      <c r="A377" s="46"/>
      <c r="B377" s="359"/>
      <c r="C377" s="360"/>
      <c r="AG377" s="360"/>
    </row>
    <row r="378" spans="1:33" ht="15.75" customHeight="1" x14ac:dyDescent="0.35">
      <c r="A378" s="46"/>
      <c r="B378" s="359"/>
      <c r="C378" s="360"/>
      <c r="AG378" s="360"/>
    </row>
    <row r="379" spans="1:33" ht="15.75" customHeight="1" x14ac:dyDescent="0.35">
      <c r="A379" s="46"/>
      <c r="B379" s="359"/>
      <c r="C379" s="360"/>
      <c r="AG379" s="360"/>
    </row>
    <row r="380" spans="1:33" ht="15.75" customHeight="1" x14ac:dyDescent="0.35">
      <c r="A380" s="46"/>
      <c r="B380" s="359"/>
      <c r="C380" s="360"/>
      <c r="AG380" s="360"/>
    </row>
    <row r="381" spans="1:33" ht="15.75" customHeight="1" x14ac:dyDescent="0.35">
      <c r="A381" s="46"/>
      <c r="B381" s="359"/>
      <c r="C381" s="360"/>
      <c r="AG381" s="360"/>
    </row>
    <row r="382" spans="1:33" ht="15.75" customHeight="1" x14ac:dyDescent="0.35">
      <c r="A382" s="46"/>
      <c r="B382" s="359"/>
      <c r="C382" s="360"/>
      <c r="AG382" s="360"/>
    </row>
    <row r="383" spans="1:33" ht="15.75" customHeight="1" x14ac:dyDescent="0.35">
      <c r="A383" s="46"/>
      <c r="B383" s="359"/>
      <c r="C383" s="360"/>
      <c r="AG383" s="360"/>
    </row>
    <row r="384" spans="1:33" ht="15.75" customHeight="1" x14ac:dyDescent="0.35">
      <c r="A384" s="46"/>
      <c r="B384" s="359"/>
      <c r="C384" s="360"/>
      <c r="AG384" s="360"/>
    </row>
    <row r="385" spans="1:33" ht="15.75" customHeight="1" x14ac:dyDescent="0.35">
      <c r="A385" s="46"/>
      <c r="B385" s="359"/>
      <c r="C385" s="360"/>
      <c r="AG385" s="360"/>
    </row>
    <row r="386" spans="1:33" ht="15.75" customHeight="1" x14ac:dyDescent="0.35">
      <c r="A386" s="46"/>
      <c r="B386" s="359"/>
      <c r="C386" s="360"/>
      <c r="AG386" s="360"/>
    </row>
    <row r="387" spans="1:33" ht="15.75" customHeight="1" x14ac:dyDescent="0.35">
      <c r="A387" s="46"/>
      <c r="B387" s="359"/>
      <c r="C387" s="360"/>
      <c r="AG387" s="360"/>
    </row>
    <row r="388" spans="1:33" ht="15.75" customHeight="1" x14ac:dyDescent="0.35">
      <c r="A388" s="46"/>
      <c r="B388" s="359"/>
      <c r="C388" s="360"/>
      <c r="AG388" s="360"/>
    </row>
    <row r="389" spans="1:33" ht="15.75" customHeight="1" x14ac:dyDescent="0.35">
      <c r="A389" s="46"/>
      <c r="B389" s="359"/>
      <c r="C389" s="360"/>
      <c r="AG389" s="360"/>
    </row>
    <row r="390" spans="1:33" ht="15.75" customHeight="1" x14ac:dyDescent="0.35">
      <c r="A390" s="46"/>
      <c r="B390" s="359"/>
      <c r="C390" s="360"/>
      <c r="AG390" s="360"/>
    </row>
    <row r="391" spans="1:33" ht="15.75" customHeight="1" x14ac:dyDescent="0.35">
      <c r="A391" s="46"/>
      <c r="B391" s="359"/>
      <c r="C391" s="360"/>
      <c r="AG391" s="360"/>
    </row>
    <row r="392" spans="1:33" ht="15.75" customHeight="1" x14ac:dyDescent="0.35">
      <c r="A392" s="46"/>
      <c r="B392" s="359"/>
      <c r="C392" s="360"/>
      <c r="AG392" s="360"/>
    </row>
    <row r="393" spans="1:33" ht="15.75" customHeight="1" x14ac:dyDescent="0.35">
      <c r="A393" s="46"/>
      <c r="B393" s="359"/>
      <c r="C393" s="360"/>
      <c r="AG393" s="360"/>
    </row>
    <row r="394" spans="1:33" ht="15.75" customHeight="1" x14ac:dyDescent="0.35">
      <c r="A394" s="46"/>
      <c r="B394" s="359"/>
      <c r="C394" s="360"/>
      <c r="AG394" s="360"/>
    </row>
    <row r="395" spans="1:33" ht="15.75" customHeight="1" x14ac:dyDescent="0.35">
      <c r="A395" s="46"/>
      <c r="B395" s="359"/>
      <c r="C395" s="360"/>
      <c r="AG395" s="360"/>
    </row>
    <row r="396" spans="1:33" ht="15.75" customHeight="1" x14ac:dyDescent="0.35">
      <c r="A396" s="46"/>
      <c r="B396" s="359"/>
      <c r="C396" s="360"/>
      <c r="AG396" s="360"/>
    </row>
    <row r="397" spans="1:33" ht="15.75" customHeight="1" x14ac:dyDescent="0.35">
      <c r="A397" s="46"/>
      <c r="B397" s="359"/>
      <c r="C397" s="360"/>
      <c r="AG397" s="360"/>
    </row>
    <row r="398" spans="1:33" ht="15.75" customHeight="1" x14ac:dyDescent="0.35">
      <c r="A398" s="46"/>
      <c r="B398" s="359"/>
      <c r="C398" s="360"/>
      <c r="AG398" s="360"/>
    </row>
    <row r="399" spans="1:33" ht="15.75" customHeight="1" x14ac:dyDescent="0.35">
      <c r="A399" s="46"/>
      <c r="B399" s="359"/>
      <c r="C399" s="360"/>
      <c r="AG399" s="360"/>
    </row>
    <row r="400" spans="1:33" ht="15.75" customHeight="1" x14ac:dyDescent="0.35">
      <c r="A400" s="46"/>
      <c r="B400" s="359"/>
      <c r="C400" s="360"/>
      <c r="AG400" s="360"/>
    </row>
    <row r="401" spans="1:33" ht="15.75" customHeight="1" x14ac:dyDescent="0.35">
      <c r="A401" s="46"/>
      <c r="B401" s="359"/>
      <c r="C401" s="360"/>
      <c r="AG401" s="360"/>
    </row>
    <row r="402" spans="1:33" ht="15.75" customHeight="1" x14ac:dyDescent="0.35">
      <c r="A402" s="46"/>
      <c r="B402" s="359"/>
      <c r="C402" s="360"/>
      <c r="AG402" s="360"/>
    </row>
    <row r="403" spans="1:33" ht="15.75" customHeight="1" x14ac:dyDescent="0.35">
      <c r="A403" s="46"/>
      <c r="B403" s="359"/>
      <c r="C403" s="360"/>
      <c r="AG403" s="360"/>
    </row>
    <row r="404" spans="1:33" ht="15.75" customHeight="1" x14ac:dyDescent="0.35">
      <c r="A404" s="46"/>
      <c r="B404" s="359"/>
      <c r="C404" s="360"/>
      <c r="AG404" s="360"/>
    </row>
    <row r="405" spans="1:33" ht="15.75" customHeight="1" x14ac:dyDescent="0.35">
      <c r="A405" s="46"/>
      <c r="B405" s="359"/>
      <c r="C405" s="360"/>
      <c r="AG405" s="360"/>
    </row>
    <row r="406" spans="1:33" ht="15.75" customHeight="1" x14ac:dyDescent="0.35">
      <c r="A406" s="46"/>
      <c r="B406" s="359"/>
      <c r="C406" s="360"/>
      <c r="AG406" s="360"/>
    </row>
    <row r="407" spans="1:33" ht="15.75" customHeight="1" x14ac:dyDescent="0.35">
      <c r="A407" s="46"/>
      <c r="B407" s="359"/>
      <c r="C407" s="360"/>
      <c r="AG407" s="360"/>
    </row>
    <row r="408" spans="1:33" ht="15.75" customHeight="1" x14ac:dyDescent="0.35">
      <c r="A408" s="46"/>
      <c r="B408" s="359"/>
      <c r="C408" s="360"/>
      <c r="AG408" s="360"/>
    </row>
    <row r="409" spans="1:33" ht="15.75" customHeight="1" x14ac:dyDescent="0.35">
      <c r="A409" s="46"/>
      <c r="B409" s="359"/>
      <c r="C409" s="360"/>
      <c r="AG409" s="360"/>
    </row>
    <row r="410" spans="1:33" ht="15.75" customHeight="1" x14ac:dyDescent="0.35">
      <c r="A410" s="46"/>
      <c r="B410" s="359"/>
      <c r="C410" s="360"/>
      <c r="AG410" s="360"/>
    </row>
    <row r="411" spans="1:33" ht="15.75" customHeight="1" x14ac:dyDescent="0.35">
      <c r="A411" s="46"/>
      <c r="B411" s="359"/>
      <c r="C411" s="360"/>
      <c r="AG411" s="360"/>
    </row>
    <row r="412" spans="1:33" ht="15.75" customHeight="1" x14ac:dyDescent="0.35">
      <c r="A412" s="46"/>
      <c r="B412" s="359"/>
      <c r="C412" s="360"/>
      <c r="AG412" s="360"/>
    </row>
    <row r="413" spans="1:33" ht="15.75" customHeight="1" x14ac:dyDescent="0.35">
      <c r="A413" s="46"/>
      <c r="B413" s="359"/>
      <c r="C413" s="360"/>
      <c r="AG413" s="360"/>
    </row>
    <row r="414" spans="1:33" ht="15.75" customHeight="1" x14ac:dyDescent="0.35">
      <c r="A414" s="46"/>
      <c r="B414" s="359"/>
      <c r="C414" s="360"/>
      <c r="AG414" s="360"/>
    </row>
    <row r="415" spans="1:33" ht="15.75" customHeight="1" x14ac:dyDescent="0.35">
      <c r="A415" s="46"/>
      <c r="B415" s="359"/>
      <c r="C415" s="360"/>
      <c r="AG415" s="360"/>
    </row>
    <row r="416" spans="1:33" ht="15.75" customHeight="1" x14ac:dyDescent="0.35">
      <c r="A416" s="46"/>
      <c r="B416" s="359"/>
      <c r="C416" s="360"/>
      <c r="AG416" s="360"/>
    </row>
    <row r="417" spans="1:33" ht="15.75" customHeight="1" x14ac:dyDescent="0.35">
      <c r="A417" s="46"/>
      <c r="B417" s="359"/>
      <c r="C417" s="360"/>
      <c r="AG417" s="360"/>
    </row>
    <row r="418" spans="1:33" ht="15.75" customHeight="1" x14ac:dyDescent="0.35">
      <c r="A418" s="46"/>
      <c r="B418" s="359"/>
      <c r="C418" s="360"/>
      <c r="AG418" s="360"/>
    </row>
    <row r="419" spans="1:33" ht="15.75" customHeight="1" x14ac:dyDescent="0.35">
      <c r="A419" s="46"/>
      <c r="B419" s="359"/>
      <c r="C419" s="360"/>
      <c r="AG419" s="360"/>
    </row>
    <row r="420" spans="1:33" ht="15.75" customHeight="1" x14ac:dyDescent="0.35">
      <c r="A420" s="46"/>
      <c r="B420" s="359"/>
      <c r="C420" s="360"/>
      <c r="AG420" s="360"/>
    </row>
    <row r="421" spans="1:33" ht="15.75" customHeight="1" x14ac:dyDescent="0.35">
      <c r="A421" s="46"/>
      <c r="B421" s="359"/>
      <c r="C421" s="360"/>
      <c r="AG421" s="360"/>
    </row>
    <row r="422" spans="1:33" ht="15.75" customHeight="1" x14ac:dyDescent="0.35">
      <c r="A422" s="46"/>
      <c r="B422" s="359"/>
      <c r="C422" s="360"/>
      <c r="AG422" s="360"/>
    </row>
    <row r="423" spans="1:33" ht="15.75" customHeight="1" x14ac:dyDescent="0.35">
      <c r="A423" s="46"/>
      <c r="B423" s="359"/>
      <c r="C423" s="360"/>
      <c r="AG423" s="360"/>
    </row>
    <row r="424" spans="1:33" ht="15.75" customHeight="1" x14ac:dyDescent="0.35">
      <c r="A424" s="46"/>
      <c r="B424" s="359"/>
      <c r="C424" s="360"/>
      <c r="AG424" s="360"/>
    </row>
    <row r="425" spans="1:33" ht="15.75" customHeight="1" x14ac:dyDescent="0.35">
      <c r="A425" s="46"/>
      <c r="B425" s="359"/>
      <c r="C425" s="360"/>
      <c r="AG425" s="360"/>
    </row>
    <row r="426" spans="1:33" ht="15.75" customHeight="1" x14ac:dyDescent="0.35">
      <c r="A426" s="46"/>
      <c r="B426" s="359"/>
      <c r="C426" s="360"/>
      <c r="AG426" s="360"/>
    </row>
    <row r="427" spans="1:33" ht="15.75" customHeight="1" x14ac:dyDescent="0.35">
      <c r="A427" s="46"/>
      <c r="B427" s="359"/>
      <c r="C427" s="360"/>
      <c r="AG427" s="360"/>
    </row>
    <row r="428" spans="1:33" ht="15.75" customHeight="1" x14ac:dyDescent="0.35">
      <c r="A428" s="46"/>
      <c r="B428" s="359"/>
      <c r="C428" s="360"/>
      <c r="AG428" s="360"/>
    </row>
    <row r="429" spans="1:33" ht="15.75" customHeight="1" x14ac:dyDescent="0.35">
      <c r="A429" s="46"/>
      <c r="B429" s="359"/>
      <c r="C429" s="360"/>
      <c r="AG429" s="360"/>
    </row>
    <row r="430" spans="1:33" ht="15.75" customHeight="1" x14ac:dyDescent="0.35">
      <c r="A430" s="46"/>
      <c r="B430" s="359"/>
      <c r="C430" s="360"/>
      <c r="AG430" s="360"/>
    </row>
    <row r="431" spans="1:33" ht="15.75" customHeight="1" x14ac:dyDescent="0.35">
      <c r="A431" s="46"/>
      <c r="B431" s="359"/>
      <c r="C431" s="360"/>
      <c r="AG431" s="360"/>
    </row>
    <row r="432" spans="1:33" ht="15.75" customHeight="1" x14ac:dyDescent="0.35">
      <c r="A432" s="46"/>
      <c r="B432" s="359"/>
      <c r="C432" s="360"/>
      <c r="AG432" s="360"/>
    </row>
    <row r="433" spans="1:33" ht="15.75" customHeight="1" x14ac:dyDescent="0.35">
      <c r="A433" s="46"/>
      <c r="B433" s="359"/>
      <c r="C433" s="360"/>
      <c r="AG433" s="360"/>
    </row>
    <row r="434" spans="1:33" ht="15.75" customHeight="1" x14ac:dyDescent="0.35">
      <c r="A434" s="46"/>
      <c r="B434" s="359"/>
      <c r="C434" s="360"/>
      <c r="AG434" s="360"/>
    </row>
    <row r="435" spans="1:33" ht="15.75" customHeight="1" x14ac:dyDescent="0.35">
      <c r="A435" s="46"/>
      <c r="B435" s="359"/>
      <c r="C435" s="360"/>
      <c r="AG435" s="360"/>
    </row>
    <row r="436" spans="1:33" ht="15.75" customHeight="1" x14ac:dyDescent="0.35">
      <c r="A436" s="46"/>
      <c r="B436" s="359"/>
      <c r="C436" s="360"/>
      <c r="AG436" s="360"/>
    </row>
    <row r="437" spans="1:33" ht="15.75" customHeight="1" x14ac:dyDescent="0.35">
      <c r="A437" s="46"/>
      <c r="B437" s="359"/>
      <c r="C437" s="360"/>
      <c r="AG437" s="360"/>
    </row>
    <row r="438" spans="1:33" ht="15.75" customHeight="1" x14ac:dyDescent="0.35">
      <c r="A438" s="46"/>
      <c r="B438" s="359"/>
      <c r="C438" s="360"/>
      <c r="AG438" s="360"/>
    </row>
    <row r="439" spans="1:33" ht="15.75" customHeight="1" x14ac:dyDescent="0.35">
      <c r="A439" s="46"/>
      <c r="B439" s="359"/>
      <c r="C439" s="360"/>
      <c r="AG439" s="360"/>
    </row>
    <row r="440" spans="1:33" ht="15.75" customHeight="1" x14ac:dyDescent="0.35">
      <c r="A440" s="46"/>
      <c r="B440" s="359"/>
      <c r="C440" s="360"/>
      <c r="AG440" s="360"/>
    </row>
    <row r="441" spans="1:33" ht="15.75" customHeight="1" x14ac:dyDescent="0.35">
      <c r="A441" s="46"/>
      <c r="B441" s="359"/>
      <c r="C441" s="360"/>
      <c r="AG441" s="360"/>
    </row>
    <row r="442" spans="1:33" ht="15.75" customHeight="1" x14ac:dyDescent="0.35">
      <c r="A442" s="46"/>
      <c r="B442" s="359"/>
      <c r="C442" s="360"/>
      <c r="AG442" s="360"/>
    </row>
    <row r="443" spans="1:33" ht="15.75" customHeight="1" x14ac:dyDescent="0.35">
      <c r="A443" s="46"/>
      <c r="B443" s="359"/>
      <c r="C443" s="360"/>
      <c r="AG443" s="360"/>
    </row>
    <row r="444" spans="1:33" ht="15.75" customHeight="1" x14ac:dyDescent="0.35">
      <c r="A444" s="46"/>
      <c r="B444" s="359"/>
      <c r="C444" s="360"/>
      <c r="AG444" s="360"/>
    </row>
    <row r="445" spans="1:33" ht="15.75" customHeight="1" x14ac:dyDescent="0.35">
      <c r="A445" s="46"/>
      <c r="B445" s="359"/>
      <c r="C445" s="360"/>
      <c r="AG445" s="360"/>
    </row>
    <row r="446" spans="1:33" ht="15.75" customHeight="1" x14ac:dyDescent="0.35">
      <c r="A446" s="46"/>
      <c r="B446" s="359"/>
      <c r="C446" s="360"/>
      <c r="AG446" s="360"/>
    </row>
    <row r="447" spans="1:33" ht="15.75" customHeight="1" x14ac:dyDescent="0.35">
      <c r="A447" s="46"/>
      <c r="B447" s="359"/>
      <c r="C447" s="360"/>
      <c r="AG447" s="360"/>
    </row>
    <row r="448" spans="1:33" ht="15.75" customHeight="1" x14ac:dyDescent="0.35">
      <c r="A448" s="46"/>
      <c r="B448" s="359"/>
      <c r="C448" s="360"/>
      <c r="AG448" s="360"/>
    </row>
    <row r="449" spans="1:33" ht="15.75" customHeight="1" x14ac:dyDescent="0.35">
      <c r="A449" s="46"/>
      <c r="B449" s="359"/>
      <c r="C449" s="360"/>
      <c r="AG449" s="360"/>
    </row>
    <row r="450" spans="1:33" ht="15.75" customHeight="1" x14ac:dyDescent="0.35">
      <c r="A450" s="46"/>
      <c r="B450" s="359"/>
      <c r="C450" s="360"/>
      <c r="AG450" s="360"/>
    </row>
    <row r="451" spans="1:33" ht="15.75" customHeight="1" x14ac:dyDescent="0.35">
      <c r="A451" s="46"/>
      <c r="B451" s="359"/>
      <c r="C451" s="360"/>
      <c r="AG451" s="360"/>
    </row>
    <row r="452" spans="1:33" ht="15.75" customHeight="1" x14ac:dyDescent="0.35">
      <c r="A452" s="46"/>
      <c r="B452" s="359"/>
      <c r="C452" s="360"/>
      <c r="AG452" s="360"/>
    </row>
    <row r="453" spans="1:33" ht="15.75" customHeight="1" x14ac:dyDescent="0.35">
      <c r="A453" s="46"/>
      <c r="B453" s="359"/>
      <c r="C453" s="360"/>
      <c r="AG453" s="360"/>
    </row>
    <row r="454" spans="1:33" ht="15.75" customHeight="1" x14ac:dyDescent="0.35">
      <c r="A454" s="46"/>
      <c r="B454" s="359"/>
      <c r="C454" s="360"/>
      <c r="AG454" s="360"/>
    </row>
    <row r="455" spans="1:33" ht="15.75" customHeight="1" x14ac:dyDescent="0.35">
      <c r="A455" s="46"/>
      <c r="B455" s="359"/>
      <c r="C455" s="360"/>
      <c r="AG455" s="360"/>
    </row>
    <row r="456" spans="1:33" ht="15.75" customHeight="1" x14ac:dyDescent="0.35">
      <c r="A456" s="46"/>
      <c r="B456" s="359"/>
      <c r="C456" s="360"/>
      <c r="AG456" s="360"/>
    </row>
    <row r="457" spans="1:33" ht="15.75" customHeight="1" x14ac:dyDescent="0.35">
      <c r="A457" s="46"/>
      <c r="B457" s="359"/>
      <c r="C457" s="360"/>
      <c r="AG457" s="360"/>
    </row>
    <row r="458" spans="1:33" ht="15.75" customHeight="1" x14ac:dyDescent="0.35">
      <c r="A458" s="46"/>
      <c r="B458" s="359"/>
      <c r="C458" s="360"/>
      <c r="AG458" s="360"/>
    </row>
    <row r="459" spans="1:33" ht="15.75" customHeight="1" x14ac:dyDescent="0.35">
      <c r="A459" s="46"/>
      <c r="B459" s="359"/>
      <c r="C459" s="360"/>
      <c r="AG459" s="360"/>
    </row>
    <row r="460" spans="1:33" ht="15.75" customHeight="1" x14ac:dyDescent="0.35">
      <c r="A460" s="46"/>
      <c r="B460" s="359"/>
      <c r="C460" s="360"/>
      <c r="AG460" s="360"/>
    </row>
    <row r="461" spans="1:33" ht="15.75" customHeight="1" x14ac:dyDescent="0.35">
      <c r="A461" s="46"/>
      <c r="B461" s="359"/>
      <c r="C461" s="360"/>
      <c r="AG461" s="360"/>
    </row>
    <row r="462" spans="1:33" ht="15.75" customHeight="1" x14ac:dyDescent="0.35">
      <c r="A462" s="46"/>
      <c r="B462" s="359"/>
      <c r="C462" s="360"/>
      <c r="AG462" s="360"/>
    </row>
    <row r="463" spans="1:33" ht="15.75" customHeight="1" x14ac:dyDescent="0.35">
      <c r="A463" s="46"/>
      <c r="B463" s="359"/>
      <c r="C463" s="360"/>
      <c r="AG463" s="360"/>
    </row>
    <row r="464" spans="1:33" ht="15.75" customHeight="1" x14ac:dyDescent="0.35">
      <c r="A464" s="46"/>
      <c r="B464" s="359"/>
      <c r="C464" s="360"/>
      <c r="AG464" s="360"/>
    </row>
    <row r="465" spans="1:33" ht="15.75" customHeight="1" x14ac:dyDescent="0.35">
      <c r="A465" s="46"/>
      <c r="B465" s="359"/>
      <c r="C465" s="360"/>
      <c r="AG465" s="360"/>
    </row>
    <row r="466" spans="1:33" ht="15.75" customHeight="1" x14ac:dyDescent="0.35">
      <c r="A466" s="46"/>
      <c r="B466" s="359"/>
      <c r="C466" s="360"/>
      <c r="AG466" s="360"/>
    </row>
    <row r="467" spans="1:33" ht="15.75" customHeight="1" x14ac:dyDescent="0.35">
      <c r="A467" s="46"/>
      <c r="B467" s="359"/>
      <c r="C467" s="360"/>
      <c r="AG467" s="360"/>
    </row>
    <row r="468" spans="1:33" ht="15.75" customHeight="1" x14ac:dyDescent="0.35">
      <c r="A468" s="46"/>
      <c r="B468" s="359"/>
      <c r="C468" s="360"/>
      <c r="AG468" s="360"/>
    </row>
    <row r="469" spans="1:33" ht="15.75" customHeight="1" x14ac:dyDescent="0.35">
      <c r="A469" s="46"/>
      <c r="B469" s="359"/>
      <c r="C469" s="360"/>
      <c r="AG469" s="360"/>
    </row>
    <row r="470" spans="1:33" ht="15.75" customHeight="1" x14ac:dyDescent="0.35">
      <c r="A470" s="46"/>
      <c r="B470" s="359"/>
      <c r="C470" s="360"/>
      <c r="AG470" s="360"/>
    </row>
    <row r="471" spans="1:33" ht="15.75" customHeight="1" x14ac:dyDescent="0.35">
      <c r="A471" s="46"/>
      <c r="B471" s="359"/>
      <c r="C471" s="360"/>
      <c r="AG471" s="360"/>
    </row>
    <row r="472" spans="1:33" ht="15.75" customHeight="1" x14ac:dyDescent="0.35">
      <c r="A472" s="46"/>
      <c r="B472" s="359"/>
      <c r="C472" s="360"/>
      <c r="AG472" s="360"/>
    </row>
    <row r="473" spans="1:33" ht="15.75" customHeight="1" x14ac:dyDescent="0.35">
      <c r="A473" s="46"/>
      <c r="B473" s="359"/>
      <c r="C473" s="360"/>
      <c r="AG473" s="360"/>
    </row>
    <row r="474" spans="1:33" ht="15.75" customHeight="1" x14ac:dyDescent="0.35">
      <c r="A474" s="46"/>
      <c r="B474" s="359"/>
      <c r="C474" s="360"/>
      <c r="AG474" s="360"/>
    </row>
    <row r="475" spans="1:33" ht="15.75" customHeight="1" x14ac:dyDescent="0.35">
      <c r="A475" s="46"/>
      <c r="B475" s="359"/>
      <c r="C475" s="360"/>
      <c r="AG475" s="360"/>
    </row>
    <row r="476" spans="1:33" ht="15.75" customHeight="1" x14ac:dyDescent="0.35">
      <c r="A476" s="46"/>
      <c r="B476" s="359"/>
      <c r="C476" s="360"/>
      <c r="AG476" s="360"/>
    </row>
    <row r="477" spans="1:33" ht="15.75" customHeight="1" x14ac:dyDescent="0.35">
      <c r="A477" s="46"/>
      <c r="B477" s="359"/>
      <c r="C477" s="360"/>
      <c r="AG477" s="360"/>
    </row>
    <row r="478" spans="1:33" ht="15.75" customHeight="1" x14ac:dyDescent="0.35">
      <c r="A478" s="46"/>
      <c r="B478" s="359"/>
      <c r="C478" s="360"/>
      <c r="AG478" s="360"/>
    </row>
    <row r="479" spans="1:33" ht="15.75" customHeight="1" x14ac:dyDescent="0.35">
      <c r="A479" s="46"/>
      <c r="B479" s="359"/>
      <c r="C479" s="360"/>
      <c r="AG479" s="360"/>
    </row>
    <row r="480" spans="1:33" ht="15.75" customHeight="1" x14ac:dyDescent="0.35">
      <c r="A480" s="46"/>
      <c r="B480" s="359"/>
      <c r="C480" s="360"/>
      <c r="AG480" s="360"/>
    </row>
    <row r="481" spans="1:33" ht="15.75" customHeight="1" x14ac:dyDescent="0.35">
      <c r="A481" s="46"/>
      <c r="B481" s="359"/>
      <c r="C481" s="360"/>
      <c r="AG481" s="360"/>
    </row>
    <row r="482" spans="1:33" ht="15.75" customHeight="1" x14ac:dyDescent="0.35">
      <c r="A482" s="46"/>
      <c r="B482" s="359"/>
      <c r="C482" s="360"/>
      <c r="AG482" s="360"/>
    </row>
    <row r="483" spans="1:33" ht="15.75" customHeight="1" x14ac:dyDescent="0.35">
      <c r="A483" s="46"/>
      <c r="B483" s="359"/>
      <c r="C483" s="360"/>
      <c r="AG483" s="360"/>
    </row>
    <row r="484" spans="1:33" ht="15.75" customHeight="1" x14ac:dyDescent="0.35">
      <c r="A484" s="46"/>
      <c r="B484" s="359"/>
      <c r="C484" s="360"/>
      <c r="AG484" s="360"/>
    </row>
    <row r="485" spans="1:33" ht="15.75" customHeight="1" x14ac:dyDescent="0.35">
      <c r="A485" s="46"/>
      <c r="B485" s="359"/>
      <c r="C485" s="360"/>
      <c r="AG485" s="360"/>
    </row>
    <row r="486" spans="1:33" ht="15.75" customHeight="1" x14ac:dyDescent="0.35">
      <c r="A486" s="46"/>
      <c r="B486" s="359"/>
      <c r="C486" s="360"/>
      <c r="AG486" s="360"/>
    </row>
    <row r="487" spans="1:33" ht="15.75" customHeight="1" x14ac:dyDescent="0.35">
      <c r="A487" s="46"/>
      <c r="B487" s="359"/>
      <c r="C487" s="360"/>
      <c r="AG487" s="360"/>
    </row>
    <row r="488" spans="1:33" ht="15.75" customHeight="1" x14ac:dyDescent="0.35">
      <c r="A488" s="46"/>
      <c r="B488" s="359"/>
      <c r="C488" s="360"/>
      <c r="AG488" s="360"/>
    </row>
    <row r="489" spans="1:33" ht="15.75" customHeight="1" x14ac:dyDescent="0.35">
      <c r="A489" s="46"/>
      <c r="B489" s="359"/>
      <c r="C489" s="360"/>
      <c r="AG489" s="360"/>
    </row>
    <row r="490" spans="1:33" ht="15.75" customHeight="1" x14ac:dyDescent="0.35">
      <c r="A490" s="46"/>
      <c r="B490" s="359"/>
      <c r="C490" s="360"/>
      <c r="AG490" s="360"/>
    </row>
    <row r="491" spans="1:33" ht="15.75" customHeight="1" x14ac:dyDescent="0.35">
      <c r="A491" s="46"/>
      <c r="B491" s="359"/>
      <c r="C491" s="360"/>
      <c r="AG491" s="360"/>
    </row>
    <row r="492" spans="1:33" ht="15.75" customHeight="1" x14ac:dyDescent="0.35">
      <c r="A492" s="46"/>
      <c r="B492" s="359"/>
      <c r="C492" s="360"/>
      <c r="AG492" s="360"/>
    </row>
    <row r="493" spans="1:33" ht="15.75" customHeight="1" x14ac:dyDescent="0.35">
      <c r="A493" s="46"/>
      <c r="B493" s="359"/>
      <c r="C493" s="360"/>
      <c r="AG493" s="360"/>
    </row>
    <row r="494" spans="1:33" ht="15.75" customHeight="1" x14ac:dyDescent="0.35">
      <c r="A494" s="46"/>
      <c r="B494" s="359"/>
      <c r="C494" s="360"/>
      <c r="AG494" s="360"/>
    </row>
    <row r="495" spans="1:33" ht="15.75" customHeight="1" x14ac:dyDescent="0.35">
      <c r="A495" s="46"/>
      <c r="B495" s="359"/>
      <c r="C495" s="360"/>
      <c r="AG495" s="360"/>
    </row>
    <row r="496" spans="1:33" ht="15.75" customHeight="1" x14ac:dyDescent="0.35">
      <c r="A496" s="46"/>
      <c r="B496" s="359"/>
      <c r="C496" s="360"/>
      <c r="AG496" s="360"/>
    </row>
    <row r="497" spans="1:33" ht="15.75" customHeight="1" x14ac:dyDescent="0.35">
      <c r="A497" s="46"/>
      <c r="B497" s="359"/>
      <c r="C497" s="360"/>
      <c r="AG497" s="360"/>
    </row>
    <row r="498" spans="1:33" ht="15.75" customHeight="1" x14ac:dyDescent="0.35">
      <c r="A498" s="46"/>
      <c r="B498" s="359"/>
      <c r="C498" s="360"/>
      <c r="AG498" s="360"/>
    </row>
    <row r="499" spans="1:33" ht="15.75" customHeight="1" x14ac:dyDescent="0.35">
      <c r="A499" s="46"/>
      <c r="B499" s="359"/>
      <c r="C499" s="360"/>
      <c r="AG499" s="360"/>
    </row>
    <row r="500" spans="1:33" ht="15.75" customHeight="1" x14ac:dyDescent="0.35">
      <c r="A500" s="46"/>
      <c r="B500" s="359"/>
      <c r="C500" s="360"/>
      <c r="AG500" s="360"/>
    </row>
    <row r="501" spans="1:33" ht="15.75" customHeight="1" x14ac:dyDescent="0.35">
      <c r="A501" s="46"/>
      <c r="B501" s="359"/>
      <c r="C501" s="360"/>
      <c r="AG501" s="360"/>
    </row>
    <row r="502" spans="1:33" ht="15.75" customHeight="1" x14ac:dyDescent="0.35">
      <c r="A502" s="46"/>
      <c r="B502" s="359"/>
      <c r="C502" s="360"/>
      <c r="AG502" s="360"/>
    </row>
    <row r="503" spans="1:33" ht="15.75" customHeight="1" x14ac:dyDescent="0.35">
      <c r="A503" s="46"/>
      <c r="B503" s="359"/>
      <c r="C503" s="360"/>
      <c r="AG503" s="360"/>
    </row>
    <row r="504" spans="1:33" ht="15.75" customHeight="1" x14ac:dyDescent="0.35">
      <c r="A504" s="46"/>
      <c r="B504" s="359"/>
      <c r="C504" s="360"/>
      <c r="AG504" s="360"/>
    </row>
    <row r="505" spans="1:33" ht="15.75" customHeight="1" x14ac:dyDescent="0.35">
      <c r="A505" s="46"/>
      <c r="B505" s="359"/>
      <c r="C505" s="360"/>
      <c r="AG505" s="360"/>
    </row>
    <row r="506" spans="1:33" ht="15.75" customHeight="1" x14ac:dyDescent="0.35">
      <c r="A506" s="46"/>
      <c r="B506" s="359"/>
      <c r="C506" s="360"/>
      <c r="AG506" s="360"/>
    </row>
    <row r="507" spans="1:33" ht="15.75" customHeight="1" x14ac:dyDescent="0.35">
      <c r="A507" s="46"/>
      <c r="B507" s="359"/>
      <c r="C507" s="360"/>
      <c r="AG507" s="360"/>
    </row>
    <row r="508" spans="1:33" ht="15.75" customHeight="1" x14ac:dyDescent="0.35">
      <c r="A508" s="46"/>
      <c r="B508" s="359"/>
      <c r="C508" s="360"/>
      <c r="AG508" s="360"/>
    </row>
    <row r="509" spans="1:33" ht="15.75" customHeight="1" x14ac:dyDescent="0.35">
      <c r="A509" s="46"/>
      <c r="B509" s="359"/>
      <c r="C509" s="360"/>
      <c r="AG509" s="360"/>
    </row>
    <row r="510" spans="1:33" ht="15.75" customHeight="1" x14ac:dyDescent="0.35">
      <c r="A510" s="46"/>
      <c r="B510" s="359"/>
      <c r="C510" s="360"/>
      <c r="AG510" s="360"/>
    </row>
    <row r="511" spans="1:33" ht="15.75" customHeight="1" x14ac:dyDescent="0.35">
      <c r="A511" s="46"/>
      <c r="B511" s="359"/>
      <c r="C511" s="360"/>
      <c r="AG511" s="360"/>
    </row>
    <row r="512" spans="1:33" ht="15.75" customHeight="1" x14ac:dyDescent="0.35">
      <c r="A512" s="46"/>
      <c r="B512" s="359"/>
      <c r="C512" s="360"/>
      <c r="AG512" s="360"/>
    </row>
    <row r="513" spans="1:33" ht="15.75" customHeight="1" x14ac:dyDescent="0.35">
      <c r="A513" s="46"/>
      <c r="B513" s="359"/>
      <c r="C513" s="360"/>
      <c r="AG513" s="360"/>
    </row>
    <row r="514" spans="1:33" ht="15.75" customHeight="1" x14ac:dyDescent="0.35">
      <c r="A514" s="46"/>
      <c r="B514" s="359"/>
      <c r="C514" s="360"/>
      <c r="AG514" s="360"/>
    </row>
    <row r="515" spans="1:33" ht="15.75" customHeight="1" x14ac:dyDescent="0.35">
      <c r="A515" s="46"/>
      <c r="B515" s="359"/>
      <c r="C515" s="360"/>
      <c r="AG515" s="360"/>
    </row>
    <row r="516" spans="1:33" ht="15.75" customHeight="1" x14ac:dyDescent="0.35">
      <c r="A516" s="46"/>
      <c r="B516" s="359"/>
      <c r="C516" s="360"/>
      <c r="AG516" s="360"/>
    </row>
    <row r="517" spans="1:33" ht="15.75" customHeight="1" x14ac:dyDescent="0.35">
      <c r="A517" s="46"/>
      <c r="B517" s="359"/>
      <c r="C517" s="360"/>
      <c r="AG517" s="360"/>
    </row>
    <row r="518" spans="1:33" ht="15.75" customHeight="1" x14ac:dyDescent="0.35">
      <c r="A518" s="46"/>
      <c r="B518" s="359"/>
      <c r="C518" s="360"/>
      <c r="AG518" s="360"/>
    </row>
    <row r="519" spans="1:33" ht="15.75" customHeight="1" x14ac:dyDescent="0.35">
      <c r="A519" s="46"/>
      <c r="B519" s="359"/>
      <c r="C519" s="360"/>
      <c r="AG519" s="360"/>
    </row>
    <row r="520" spans="1:33" ht="15.75" customHeight="1" x14ac:dyDescent="0.35">
      <c r="A520" s="46"/>
      <c r="B520" s="359"/>
      <c r="C520" s="360"/>
      <c r="AG520" s="360"/>
    </row>
    <row r="521" spans="1:33" ht="15.75" customHeight="1" x14ac:dyDescent="0.35">
      <c r="A521" s="46"/>
      <c r="B521" s="359"/>
      <c r="C521" s="360"/>
      <c r="AG521" s="360"/>
    </row>
    <row r="522" spans="1:33" ht="15.75" customHeight="1" x14ac:dyDescent="0.35">
      <c r="A522" s="46"/>
      <c r="B522" s="359"/>
      <c r="C522" s="360"/>
      <c r="AG522" s="360"/>
    </row>
    <row r="523" spans="1:33" ht="15.75" customHeight="1" x14ac:dyDescent="0.35">
      <c r="A523" s="46"/>
      <c r="B523" s="359"/>
      <c r="C523" s="360"/>
      <c r="AG523" s="360"/>
    </row>
    <row r="524" spans="1:33" ht="15.75" customHeight="1" x14ac:dyDescent="0.35">
      <c r="A524" s="46"/>
      <c r="B524" s="359"/>
      <c r="C524" s="360"/>
      <c r="AG524" s="360"/>
    </row>
    <row r="525" spans="1:33" ht="15.75" customHeight="1" x14ac:dyDescent="0.35">
      <c r="A525" s="46"/>
      <c r="B525" s="359"/>
      <c r="C525" s="360"/>
      <c r="AG525" s="360"/>
    </row>
    <row r="526" spans="1:33" ht="15.75" customHeight="1" x14ac:dyDescent="0.35">
      <c r="A526" s="46"/>
      <c r="B526" s="359"/>
      <c r="C526" s="360"/>
      <c r="AG526" s="360"/>
    </row>
    <row r="527" spans="1:33" ht="15.75" customHeight="1" x14ac:dyDescent="0.35">
      <c r="A527" s="46"/>
      <c r="B527" s="359"/>
      <c r="C527" s="360"/>
      <c r="AG527" s="360"/>
    </row>
    <row r="528" spans="1:33" ht="15.75" customHeight="1" x14ac:dyDescent="0.35">
      <c r="A528" s="46"/>
      <c r="B528" s="359"/>
      <c r="C528" s="360"/>
      <c r="AG528" s="360"/>
    </row>
    <row r="529" spans="1:33" ht="15.75" customHeight="1" x14ac:dyDescent="0.35">
      <c r="A529" s="46"/>
      <c r="B529" s="359"/>
      <c r="C529" s="360"/>
      <c r="AG529" s="360"/>
    </row>
    <row r="530" spans="1:33" ht="15.75" customHeight="1" x14ac:dyDescent="0.35">
      <c r="A530" s="46"/>
      <c r="B530" s="359"/>
      <c r="C530" s="360"/>
      <c r="AG530" s="360"/>
    </row>
    <row r="531" spans="1:33" ht="15.75" customHeight="1" x14ac:dyDescent="0.35">
      <c r="A531" s="46"/>
      <c r="B531" s="359"/>
      <c r="C531" s="360"/>
      <c r="AG531" s="360"/>
    </row>
    <row r="532" spans="1:33" ht="15.75" customHeight="1" x14ac:dyDescent="0.35">
      <c r="A532" s="46"/>
      <c r="B532" s="359"/>
      <c r="C532" s="360"/>
      <c r="AG532" s="360"/>
    </row>
    <row r="533" spans="1:33" ht="15.75" customHeight="1" x14ac:dyDescent="0.35">
      <c r="A533" s="46"/>
      <c r="B533" s="359"/>
      <c r="C533" s="360"/>
      <c r="AG533" s="360"/>
    </row>
    <row r="534" spans="1:33" ht="15.75" customHeight="1" x14ac:dyDescent="0.35">
      <c r="A534" s="46"/>
      <c r="B534" s="359"/>
      <c r="C534" s="360"/>
      <c r="AG534" s="360"/>
    </row>
    <row r="535" spans="1:33" ht="15.75" customHeight="1" x14ac:dyDescent="0.35">
      <c r="A535" s="46"/>
      <c r="B535" s="359"/>
      <c r="C535" s="360"/>
      <c r="AG535" s="360"/>
    </row>
    <row r="536" spans="1:33" ht="15.75" customHeight="1" x14ac:dyDescent="0.35">
      <c r="A536" s="46"/>
      <c r="B536" s="359"/>
      <c r="C536" s="360"/>
      <c r="AG536" s="360"/>
    </row>
    <row r="537" spans="1:33" ht="15.75" customHeight="1" x14ac:dyDescent="0.35">
      <c r="A537" s="46"/>
      <c r="B537" s="359"/>
      <c r="C537" s="360"/>
      <c r="AG537" s="360"/>
    </row>
    <row r="538" spans="1:33" ht="15.75" customHeight="1" x14ac:dyDescent="0.35">
      <c r="A538" s="46"/>
      <c r="B538" s="359"/>
      <c r="C538" s="360"/>
      <c r="AG538" s="360"/>
    </row>
    <row r="539" spans="1:33" ht="15.75" customHeight="1" x14ac:dyDescent="0.35">
      <c r="A539" s="46"/>
      <c r="B539" s="359"/>
      <c r="C539" s="360"/>
      <c r="AG539" s="360"/>
    </row>
    <row r="540" spans="1:33" ht="15.75" customHeight="1" x14ac:dyDescent="0.35">
      <c r="A540" s="46"/>
      <c r="B540" s="359"/>
      <c r="C540" s="360"/>
      <c r="AG540" s="360"/>
    </row>
    <row r="541" spans="1:33" ht="15.75" customHeight="1" x14ac:dyDescent="0.35">
      <c r="A541" s="46"/>
      <c r="B541" s="359"/>
      <c r="C541" s="360"/>
      <c r="AG541" s="360"/>
    </row>
    <row r="542" spans="1:33" ht="15.75" customHeight="1" x14ac:dyDescent="0.35">
      <c r="A542" s="46"/>
      <c r="B542" s="359"/>
      <c r="C542" s="360"/>
      <c r="AG542" s="360"/>
    </row>
    <row r="543" spans="1:33" ht="15.75" customHeight="1" x14ac:dyDescent="0.35">
      <c r="A543" s="46"/>
      <c r="B543" s="359"/>
      <c r="C543" s="360"/>
      <c r="AG543" s="360"/>
    </row>
    <row r="544" spans="1:33" ht="15.75" customHeight="1" x14ac:dyDescent="0.35">
      <c r="A544" s="46"/>
      <c r="B544" s="359"/>
      <c r="C544" s="360"/>
      <c r="AG544" s="360"/>
    </row>
    <row r="545" spans="1:33" ht="15.75" customHeight="1" x14ac:dyDescent="0.35">
      <c r="A545" s="46"/>
      <c r="B545" s="359"/>
      <c r="C545" s="360"/>
      <c r="AG545" s="360"/>
    </row>
    <row r="546" spans="1:33" ht="15.75" customHeight="1" x14ac:dyDescent="0.35">
      <c r="A546" s="46"/>
      <c r="B546" s="359"/>
      <c r="C546" s="360"/>
      <c r="AG546" s="360"/>
    </row>
    <row r="547" spans="1:33" ht="15.75" customHeight="1" x14ac:dyDescent="0.35">
      <c r="A547" s="46"/>
      <c r="B547" s="359"/>
      <c r="C547" s="360"/>
      <c r="AG547" s="360"/>
    </row>
    <row r="548" spans="1:33" ht="15.75" customHeight="1" x14ac:dyDescent="0.35">
      <c r="A548" s="46"/>
      <c r="B548" s="359"/>
      <c r="C548" s="360"/>
      <c r="AG548" s="360"/>
    </row>
    <row r="549" spans="1:33" ht="15.75" customHeight="1" x14ac:dyDescent="0.35">
      <c r="A549" s="46"/>
      <c r="B549" s="359"/>
      <c r="C549" s="360"/>
      <c r="AG549" s="360"/>
    </row>
    <row r="550" spans="1:33" ht="15.75" customHeight="1" x14ac:dyDescent="0.35">
      <c r="A550" s="46"/>
      <c r="B550" s="359"/>
      <c r="C550" s="360"/>
      <c r="AG550" s="360"/>
    </row>
    <row r="551" spans="1:33" ht="15.75" customHeight="1" x14ac:dyDescent="0.35">
      <c r="A551" s="46"/>
      <c r="B551" s="359"/>
      <c r="C551" s="360"/>
      <c r="AG551" s="360"/>
    </row>
    <row r="552" spans="1:33" ht="15.75" customHeight="1" x14ac:dyDescent="0.35">
      <c r="A552" s="46"/>
      <c r="B552" s="359"/>
      <c r="C552" s="360"/>
      <c r="AG552" s="360"/>
    </row>
    <row r="553" spans="1:33" ht="15.75" customHeight="1" x14ac:dyDescent="0.35">
      <c r="A553" s="46"/>
      <c r="B553" s="359"/>
      <c r="C553" s="360"/>
      <c r="AG553" s="360"/>
    </row>
    <row r="554" spans="1:33" ht="15.75" customHeight="1" x14ac:dyDescent="0.35">
      <c r="A554" s="46"/>
      <c r="B554" s="359"/>
      <c r="C554" s="360"/>
      <c r="AG554" s="360"/>
    </row>
    <row r="555" spans="1:33" ht="15.75" customHeight="1" x14ac:dyDescent="0.35">
      <c r="A555" s="46"/>
      <c r="B555" s="359"/>
      <c r="C555" s="360"/>
      <c r="AG555" s="360"/>
    </row>
    <row r="556" spans="1:33" ht="15.75" customHeight="1" x14ac:dyDescent="0.35">
      <c r="A556" s="46"/>
      <c r="B556" s="359"/>
      <c r="C556" s="360"/>
      <c r="AG556" s="360"/>
    </row>
    <row r="557" spans="1:33" ht="15.75" customHeight="1" x14ac:dyDescent="0.35">
      <c r="A557" s="46"/>
      <c r="B557" s="359"/>
      <c r="C557" s="360"/>
      <c r="AG557" s="360"/>
    </row>
    <row r="558" spans="1:33" ht="15.75" customHeight="1" x14ac:dyDescent="0.35">
      <c r="A558" s="46"/>
      <c r="B558" s="359"/>
      <c r="C558" s="360"/>
      <c r="AG558" s="360"/>
    </row>
    <row r="559" spans="1:33" ht="15.75" customHeight="1" x14ac:dyDescent="0.35">
      <c r="A559" s="46"/>
      <c r="B559" s="359"/>
      <c r="C559" s="360"/>
      <c r="AG559" s="360"/>
    </row>
    <row r="560" spans="1:33" ht="15.75" customHeight="1" x14ac:dyDescent="0.35">
      <c r="A560" s="46"/>
      <c r="B560" s="359"/>
      <c r="C560" s="360"/>
      <c r="AG560" s="360"/>
    </row>
    <row r="561" spans="1:33" ht="15.75" customHeight="1" x14ac:dyDescent="0.35">
      <c r="A561" s="46"/>
      <c r="B561" s="359"/>
      <c r="C561" s="360"/>
      <c r="AG561" s="360"/>
    </row>
    <row r="562" spans="1:33" ht="15.75" customHeight="1" x14ac:dyDescent="0.35">
      <c r="A562" s="46"/>
      <c r="B562" s="359"/>
      <c r="C562" s="360"/>
      <c r="AG562" s="360"/>
    </row>
    <row r="563" spans="1:33" ht="15.75" customHeight="1" x14ac:dyDescent="0.35">
      <c r="A563" s="46"/>
      <c r="B563" s="359"/>
      <c r="C563" s="360"/>
      <c r="AG563" s="360"/>
    </row>
    <row r="564" spans="1:33" ht="15.75" customHeight="1" x14ac:dyDescent="0.35">
      <c r="A564" s="46"/>
      <c r="B564" s="359"/>
      <c r="C564" s="360"/>
      <c r="AG564" s="360"/>
    </row>
    <row r="565" spans="1:33" ht="15.75" customHeight="1" x14ac:dyDescent="0.35">
      <c r="A565" s="46"/>
      <c r="B565" s="359"/>
      <c r="C565" s="360"/>
      <c r="AG565" s="360"/>
    </row>
    <row r="566" spans="1:33" ht="15.75" customHeight="1" x14ac:dyDescent="0.35">
      <c r="A566" s="46"/>
      <c r="B566" s="359"/>
      <c r="C566" s="360"/>
      <c r="AG566" s="360"/>
    </row>
    <row r="567" spans="1:33" ht="15.75" customHeight="1" x14ac:dyDescent="0.35">
      <c r="A567" s="46"/>
      <c r="B567" s="359"/>
      <c r="C567" s="360"/>
      <c r="AG567" s="360"/>
    </row>
    <row r="568" spans="1:33" ht="15.75" customHeight="1" x14ac:dyDescent="0.35">
      <c r="A568" s="46"/>
      <c r="B568" s="359"/>
      <c r="C568" s="360"/>
      <c r="AG568" s="360"/>
    </row>
    <row r="569" spans="1:33" ht="15.75" customHeight="1" x14ac:dyDescent="0.35">
      <c r="A569" s="46"/>
      <c r="B569" s="359"/>
      <c r="C569" s="360"/>
      <c r="AG569" s="360"/>
    </row>
    <row r="570" spans="1:33" ht="15.75" customHeight="1" x14ac:dyDescent="0.35">
      <c r="A570" s="46"/>
      <c r="B570" s="359"/>
      <c r="C570" s="360"/>
      <c r="AG570" s="360"/>
    </row>
    <row r="571" spans="1:33" ht="15.75" customHeight="1" x14ac:dyDescent="0.35">
      <c r="A571" s="46"/>
      <c r="B571" s="359"/>
      <c r="C571" s="360"/>
      <c r="AG571" s="360"/>
    </row>
    <row r="572" spans="1:33" ht="15.75" customHeight="1" x14ac:dyDescent="0.35">
      <c r="A572" s="46"/>
      <c r="B572" s="359"/>
      <c r="C572" s="360"/>
      <c r="AG572" s="360"/>
    </row>
    <row r="573" spans="1:33" ht="15.75" customHeight="1" x14ac:dyDescent="0.35">
      <c r="A573" s="46"/>
      <c r="B573" s="359"/>
      <c r="C573" s="360"/>
      <c r="AG573" s="360"/>
    </row>
    <row r="574" spans="1:33" ht="15.75" customHeight="1" x14ac:dyDescent="0.35">
      <c r="A574" s="46"/>
      <c r="B574" s="359"/>
      <c r="C574" s="360"/>
      <c r="AG574" s="360"/>
    </row>
    <row r="575" spans="1:33" ht="15.75" customHeight="1" x14ac:dyDescent="0.35">
      <c r="A575" s="46"/>
      <c r="B575" s="359"/>
      <c r="C575" s="360"/>
      <c r="AG575" s="360"/>
    </row>
    <row r="576" spans="1:33" ht="15.75" customHeight="1" x14ac:dyDescent="0.35">
      <c r="A576" s="46"/>
      <c r="B576" s="359"/>
      <c r="C576" s="360"/>
      <c r="AG576" s="360"/>
    </row>
    <row r="577" spans="1:33" ht="15.75" customHeight="1" x14ac:dyDescent="0.35">
      <c r="A577" s="46"/>
      <c r="B577" s="359"/>
      <c r="C577" s="360"/>
      <c r="AG577" s="360"/>
    </row>
    <row r="578" spans="1:33" ht="15.75" customHeight="1" x14ac:dyDescent="0.35">
      <c r="A578" s="46"/>
      <c r="B578" s="359"/>
      <c r="C578" s="360"/>
      <c r="AG578" s="360"/>
    </row>
    <row r="579" spans="1:33" ht="15.75" customHeight="1" x14ac:dyDescent="0.35">
      <c r="A579" s="46"/>
      <c r="B579" s="359"/>
      <c r="C579" s="360"/>
      <c r="AG579" s="360"/>
    </row>
    <row r="580" spans="1:33" ht="15.75" customHeight="1" x14ac:dyDescent="0.35">
      <c r="A580" s="46"/>
      <c r="B580" s="359"/>
      <c r="C580" s="360"/>
      <c r="AG580" s="360"/>
    </row>
    <row r="581" spans="1:33" ht="15.75" customHeight="1" x14ac:dyDescent="0.35">
      <c r="A581" s="46"/>
      <c r="B581" s="359"/>
      <c r="C581" s="360"/>
      <c r="AG581" s="360"/>
    </row>
    <row r="582" spans="1:33" ht="15.75" customHeight="1" x14ac:dyDescent="0.35">
      <c r="A582" s="46"/>
      <c r="B582" s="359"/>
      <c r="C582" s="360"/>
      <c r="AG582" s="360"/>
    </row>
    <row r="583" spans="1:33" ht="15.75" customHeight="1" x14ac:dyDescent="0.35">
      <c r="A583" s="46"/>
      <c r="B583" s="359"/>
      <c r="C583" s="360"/>
      <c r="AG583" s="360"/>
    </row>
    <row r="584" spans="1:33" ht="15.75" customHeight="1" x14ac:dyDescent="0.35">
      <c r="A584" s="46"/>
      <c r="B584" s="359"/>
      <c r="C584" s="360"/>
      <c r="AG584" s="360"/>
    </row>
    <row r="585" spans="1:33" ht="15.75" customHeight="1" x14ac:dyDescent="0.35">
      <c r="A585" s="46"/>
      <c r="B585" s="359"/>
      <c r="C585" s="360"/>
      <c r="AG585" s="360"/>
    </row>
    <row r="586" spans="1:33" ht="15.75" customHeight="1" x14ac:dyDescent="0.35">
      <c r="A586" s="46"/>
      <c r="B586" s="359"/>
      <c r="C586" s="360"/>
      <c r="AG586" s="360"/>
    </row>
    <row r="587" spans="1:33" ht="15.75" customHeight="1" x14ac:dyDescent="0.35">
      <c r="A587" s="46"/>
      <c r="B587" s="359"/>
      <c r="C587" s="360"/>
      <c r="AG587" s="360"/>
    </row>
    <row r="588" spans="1:33" ht="15.75" customHeight="1" x14ac:dyDescent="0.35">
      <c r="A588" s="46"/>
      <c r="B588" s="359"/>
      <c r="C588" s="360"/>
      <c r="AG588" s="360"/>
    </row>
    <row r="589" spans="1:33" ht="15.75" customHeight="1" x14ac:dyDescent="0.35">
      <c r="A589" s="46"/>
      <c r="B589" s="359"/>
      <c r="C589" s="360"/>
      <c r="AG589" s="360"/>
    </row>
    <row r="590" spans="1:33" ht="15.75" customHeight="1" x14ac:dyDescent="0.35">
      <c r="A590" s="46"/>
      <c r="B590" s="359"/>
      <c r="C590" s="360"/>
      <c r="AG590" s="360"/>
    </row>
    <row r="591" spans="1:33" ht="15.75" customHeight="1" x14ac:dyDescent="0.35">
      <c r="A591" s="46"/>
      <c r="B591" s="359"/>
      <c r="C591" s="360"/>
      <c r="AG591" s="360"/>
    </row>
    <row r="592" spans="1:33" ht="15.75" customHeight="1" x14ac:dyDescent="0.35">
      <c r="A592" s="46"/>
      <c r="B592" s="359"/>
      <c r="C592" s="360"/>
      <c r="AG592" s="360"/>
    </row>
    <row r="593" spans="1:33" ht="15.75" customHeight="1" x14ac:dyDescent="0.35">
      <c r="A593" s="46"/>
      <c r="B593" s="359"/>
      <c r="C593" s="360"/>
      <c r="AG593" s="360"/>
    </row>
    <row r="594" spans="1:33" ht="15.75" customHeight="1" x14ac:dyDescent="0.35">
      <c r="A594" s="46"/>
      <c r="B594" s="359"/>
      <c r="C594" s="360"/>
      <c r="AG594" s="360"/>
    </row>
    <row r="595" spans="1:33" ht="15.75" customHeight="1" x14ac:dyDescent="0.35">
      <c r="A595" s="46"/>
      <c r="B595" s="359"/>
      <c r="C595" s="360"/>
      <c r="AG595" s="360"/>
    </row>
    <row r="596" spans="1:33" ht="15.75" customHeight="1" x14ac:dyDescent="0.35">
      <c r="A596" s="46"/>
      <c r="B596" s="359"/>
      <c r="C596" s="360"/>
      <c r="AG596" s="360"/>
    </row>
    <row r="597" spans="1:33" ht="15.75" customHeight="1" x14ac:dyDescent="0.35">
      <c r="A597" s="46"/>
      <c r="B597" s="359"/>
      <c r="C597" s="360"/>
      <c r="AG597" s="360"/>
    </row>
    <row r="598" spans="1:33" ht="15.75" customHeight="1" x14ac:dyDescent="0.35">
      <c r="A598" s="46"/>
      <c r="B598" s="359"/>
      <c r="C598" s="360"/>
      <c r="AG598" s="360"/>
    </row>
    <row r="599" spans="1:33" ht="15.75" customHeight="1" x14ac:dyDescent="0.35">
      <c r="A599" s="46"/>
      <c r="B599" s="359"/>
      <c r="C599" s="360"/>
      <c r="AG599" s="360"/>
    </row>
    <row r="600" spans="1:33" ht="15.75" customHeight="1" x14ac:dyDescent="0.35">
      <c r="A600" s="46"/>
      <c r="B600" s="359"/>
      <c r="C600" s="360"/>
      <c r="AG600" s="360"/>
    </row>
    <row r="601" spans="1:33" ht="15.75" customHeight="1" x14ac:dyDescent="0.35">
      <c r="A601" s="46"/>
      <c r="B601" s="359"/>
      <c r="C601" s="360"/>
      <c r="AG601" s="360"/>
    </row>
    <row r="602" spans="1:33" ht="15.75" customHeight="1" x14ac:dyDescent="0.35">
      <c r="A602" s="46"/>
      <c r="B602" s="359"/>
      <c r="C602" s="360"/>
      <c r="AG602" s="360"/>
    </row>
    <row r="603" spans="1:33" ht="15.75" customHeight="1" x14ac:dyDescent="0.35">
      <c r="A603" s="46"/>
      <c r="B603" s="359"/>
      <c r="C603" s="360"/>
      <c r="AG603" s="360"/>
    </row>
    <row r="604" spans="1:33" ht="15.75" customHeight="1" x14ac:dyDescent="0.35">
      <c r="A604" s="46"/>
      <c r="B604" s="359"/>
      <c r="C604" s="360"/>
      <c r="AG604" s="360"/>
    </row>
    <row r="605" spans="1:33" ht="15.75" customHeight="1" x14ac:dyDescent="0.35">
      <c r="A605" s="46"/>
      <c r="B605" s="359"/>
      <c r="C605" s="360"/>
      <c r="AG605" s="360"/>
    </row>
    <row r="606" spans="1:33" ht="15.75" customHeight="1" x14ac:dyDescent="0.35">
      <c r="A606" s="46"/>
      <c r="B606" s="359"/>
      <c r="C606" s="360"/>
      <c r="AG606" s="360"/>
    </row>
    <row r="607" spans="1:33" ht="15.75" customHeight="1" x14ac:dyDescent="0.35">
      <c r="A607" s="46"/>
      <c r="B607" s="359"/>
      <c r="C607" s="360"/>
      <c r="AG607" s="360"/>
    </row>
    <row r="608" spans="1:33" ht="15.75" customHeight="1" x14ac:dyDescent="0.35">
      <c r="A608" s="46"/>
      <c r="B608" s="359"/>
      <c r="C608" s="360"/>
      <c r="AG608" s="360"/>
    </row>
    <row r="609" spans="1:33" ht="15.75" customHeight="1" x14ac:dyDescent="0.35">
      <c r="A609" s="46"/>
      <c r="B609" s="359"/>
      <c r="C609" s="360"/>
      <c r="AG609" s="360"/>
    </row>
    <row r="610" spans="1:33" ht="15.75" customHeight="1" x14ac:dyDescent="0.35">
      <c r="A610" s="46"/>
      <c r="B610" s="359"/>
      <c r="C610" s="360"/>
      <c r="AG610" s="360"/>
    </row>
    <row r="611" spans="1:33" ht="15.75" customHeight="1" x14ac:dyDescent="0.35">
      <c r="A611" s="46"/>
      <c r="B611" s="359"/>
      <c r="C611" s="360"/>
      <c r="AG611" s="360"/>
    </row>
    <row r="612" spans="1:33" ht="15.75" customHeight="1" x14ac:dyDescent="0.35">
      <c r="A612" s="46"/>
      <c r="B612" s="359"/>
      <c r="C612" s="360"/>
      <c r="AG612" s="360"/>
    </row>
    <row r="613" spans="1:33" ht="15.75" customHeight="1" x14ac:dyDescent="0.35">
      <c r="A613" s="46"/>
      <c r="B613" s="359"/>
      <c r="C613" s="360"/>
      <c r="AG613" s="360"/>
    </row>
    <row r="614" spans="1:33" ht="15.75" customHeight="1" x14ac:dyDescent="0.35">
      <c r="A614" s="46"/>
      <c r="B614" s="359"/>
      <c r="C614" s="360"/>
      <c r="AG614" s="360"/>
    </row>
    <row r="615" spans="1:33" ht="15.75" customHeight="1" x14ac:dyDescent="0.35">
      <c r="A615" s="46"/>
      <c r="B615" s="359"/>
      <c r="C615" s="360"/>
      <c r="AG615" s="360"/>
    </row>
    <row r="616" spans="1:33" ht="15.75" customHeight="1" x14ac:dyDescent="0.35">
      <c r="A616" s="46"/>
      <c r="B616" s="359"/>
      <c r="C616" s="360"/>
      <c r="AG616" s="360"/>
    </row>
    <row r="617" spans="1:33" ht="15.75" customHeight="1" x14ac:dyDescent="0.35">
      <c r="A617" s="46"/>
      <c r="B617" s="359"/>
      <c r="C617" s="360"/>
      <c r="AG617" s="360"/>
    </row>
    <row r="618" spans="1:33" ht="15.75" customHeight="1" x14ac:dyDescent="0.35">
      <c r="A618" s="46"/>
      <c r="B618" s="359"/>
      <c r="C618" s="360"/>
      <c r="AG618" s="360"/>
    </row>
    <row r="619" spans="1:33" ht="15.75" customHeight="1" x14ac:dyDescent="0.35">
      <c r="A619" s="46"/>
      <c r="B619" s="359"/>
      <c r="C619" s="360"/>
      <c r="AG619" s="360"/>
    </row>
    <row r="620" spans="1:33" ht="15.75" customHeight="1" x14ac:dyDescent="0.35">
      <c r="A620" s="46"/>
      <c r="B620" s="359"/>
      <c r="C620" s="360"/>
      <c r="AG620" s="360"/>
    </row>
    <row r="621" spans="1:33" ht="15.75" customHeight="1" x14ac:dyDescent="0.35">
      <c r="A621" s="46"/>
      <c r="B621" s="359"/>
      <c r="C621" s="360"/>
      <c r="AG621" s="360"/>
    </row>
    <row r="622" spans="1:33" ht="15.75" customHeight="1" x14ac:dyDescent="0.35">
      <c r="A622" s="46"/>
      <c r="B622" s="359"/>
      <c r="C622" s="360"/>
      <c r="AG622" s="360"/>
    </row>
    <row r="623" spans="1:33" ht="15.75" customHeight="1" x14ac:dyDescent="0.35">
      <c r="A623" s="46"/>
      <c r="B623" s="359"/>
      <c r="C623" s="360"/>
      <c r="AG623" s="360"/>
    </row>
    <row r="624" spans="1:33" ht="15.75" customHeight="1" x14ac:dyDescent="0.35">
      <c r="A624" s="46"/>
      <c r="B624" s="359"/>
      <c r="C624" s="360"/>
      <c r="AG624" s="360"/>
    </row>
    <row r="625" spans="1:33" ht="15.75" customHeight="1" x14ac:dyDescent="0.35">
      <c r="A625" s="46"/>
      <c r="B625" s="359"/>
      <c r="C625" s="360"/>
      <c r="AG625" s="360"/>
    </row>
    <row r="626" spans="1:33" ht="15.75" customHeight="1" x14ac:dyDescent="0.35">
      <c r="A626" s="46"/>
      <c r="B626" s="359"/>
      <c r="C626" s="360"/>
      <c r="AG626" s="360"/>
    </row>
    <row r="627" spans="1:33" ht="15.75" customHeight="1" x14ac:dyDescent="0.35">
      <c r="A627" s="46"/>
      <c r="B627" s="359"/>
      <c r="C627" s="360"/>
      <c r="AG627" s="360"/>
    </row>
    <row r="628" spans="1:33" ht="15.75" customHeight="1" x14ac:dyDescent="0.35">
      <c r="A628" s="46"/>
      <c r="B628" s="359"/>
      <c r="C628" s="360"/>
      <c r="AG628" s="360"/>
    </row>
    <row r="629" spans="1:33" ht="15.75" customHeight="1" x14ac:dyDescent="0.35">
      <c r="A629" s="46"/>
      <c r="B629" s="359"/>
      <c r="C629" s="360"/>
      <c r="AG629" s="360"/>
    </row>
    <row r="630" spans="1:33" ht="15.75" customHeight="1" x14ac:dyDescent="0.35">
      <c r="A630" s="46"/>
      <c r="B630" s="359"/>
      <c r="C630" s="360"/>
      <c r="AG630" s="360"/>
    </row>
    <row r="631" spans="1:33" ht="15.75" customHeight="1" x14ac:dyDescent="0.35">
      <c r="A631" s="46"/>
      <c r="B631" s="359"/>
      <c r="C631" s="360"/>
      <c r="AG631" s="360"/>
    </row>
    <row r="632" spans="1:33" ht="15.75" customHeight="1" x14ac:dyDescent="0.35">
      <c r="A632" s="46"/>
      <c r="B632" s="359"/>
      <c r="C632" s="360"/>
      <c r="AG632" s="360"/>
    </row>
    <row r="633" spans="1:33" ht="15.75" customHeight="1" x14ac:dyDescent="0.35">
      <c r="A633" s="46"/>
      <c r="B633" s="359"/>
      <c r="C633" s="360"/>
      <c r="AG633" s="360"/>
    </row>
    <row r="634" spans="1:33" ht="15.75" customHeight="1" x14ac:dyDescent="0.35">
      <c r="A634" s="46"/>
      <c r="B634" s="359"/>
      <c r="C634" s="360"/>
      <c r="AG634" s="360"/>
    </row>
    <row r="635" spans="1:33" ht="15.75" customHeight="1" x14ac:dyDescent="0.35">
      <c r="A635" s="46"/>
      <c r="B635" s="359"/>
      <c r="C635" s="360"/>
      <c r="AG635" s="360"/>
    </row>
    <row r="636" spans="1:33" ht="15.75" customHeight="1" x14ac:dyDescent="0.35">
      <c r="A636" s="46"/>
      <c r="B636" s="359"/>
      <c r="C636" s="360"/>
      <c r="AG636" s="360"/>
    </row>
    <row r="637" spans="1:33" ht="15.75" customHeight="1" x14ac:dyDescent="0.35">
      <c r="A637" s="46"/>
      <c r="B637" s="359"/>
      <c r="C637" s="360"/>
      <c r="AG637" s="360"/>
    </row>
    <row r="638" spans="1:33" ht="15.75" customHeight="1" x14ac:dyDescent="0.35">
      <c r="A638" s="46"/>
      <c r="B638" s="359"/>
      <c r="C638" s="360"/>
      <c r="AG638" s="360"/>
    </row>
    <row r="639" spans="1:33" ht="15.75" customHeight="1" x14ac:dyDescent="0.35">
      <c r="A639" s="46"/>
      <c r="B639" s="359"/>
      <c r="C639" s="360"/>
      <c r="AG639" s="360"/>
    </row>
    <row r="640" spans="1:33" ht="15.75" customHeight="1" x14ac:dyDescent="0.35">
      <c r="A640" s="46"/>
      <c r="B640" s="359"/>
      <c r="C640" s="360"/>
      <c r="AG640" s="360"/>
    </row>
    <row r="641" spans="1:33" ht="15.75" customHeight="1" x14ac:dyDescent="0.35">
      <c r="A641" s="46"/>
      <c r="B641" s="359"/>
      <c r="C641" s="360"/>
      <c r="AG641" s="360"/>
    </row>
    <row r="642" spans="1:33" ht="15.75" customHeight="1" x14ac:dyDescent="0.35">
      <c r="A642" s="46"/>
      <c r="B642" s="359"/>
      <c r="C642" s="360"/>
      <c r="AG642" s="360"/>
    </row>
    <row r="643" spans="1:33" ht="15.75" customHeight="1" x14ac:dyDescent="0.35">
      <c r="A643" s="46"/>
      <c r="B643" s="359"/>
      <c r="C643" s="360"/>
      <c r="AG643" s="360"/>
    </row>
    <row r="644" spans="1:33" ht="15.75" customHeight="1" x14ac:dyDescent="0.35">
      <c r="A644" s="46"/>
      <c r="B644" s="359"/>
      <c r="C644" s="360"/>
      <c r="AG644" s="360"/>
    </row>
    <row r="645" spans="1:33" ht="15.75" customHeight="1" x14ac:dyDescent="0.35">
      <c r="A645" s="46"/>
      <c r="B645" s="359"/>
      <c r="C645" s="360"/>
      <c r="AG645" s="360"/>
    </row>
    <row r="646" spans="1:33" ht="15.75" customHeight="1" x14ac:dyDescent="0.35">
      <c r="A646" s="46"/>
      <c r="B646" s="359"/>
      <c r="C646" s="360"/>
      <c r="AG646" s="360"/>
    </row>
    <row r="647" spans="1:33" ht="15.75" customHeight="1" x14ac:dyDescent="0.35">
      <c r="A647" s="46"/>
      <c r="B647" s="359"/>
      <c r="C647" s="360"/>
      <c r="AG647" s="360"/>
    </row>
    <row r="648" spans="1:33" ht="15.75" customHeight="1" x14ac:dyDescent="0.35">
      <c r="A648" s="46"/>
      <c r="B648" s="359"/>
      <c r="C648" s="360"/>
      <c r="AG648" s="360"/>
    </row>
    <row r="649" spans="1:33" ht="15.75" customHeight="1" x14ac:dyDescent="0.35">
      <c r="A649" s="46"/>
      <c r="B649" s="359"/>
      <c r="C649" s="360"/>
      <c r="AG649" s="360"/>
    </row>
    <row r="650" spans="1:33" ht="15.75" customHeight="1" x14ac:dyDescent="0.35">
      <c r="A650" s="46"/>
      <c r="B650" s="359"/>
      <c r="C650" s="360"/>
      <c r="AG650" s="360"/>
    </row>
    <row r="651" spans="1:33" ht="15.75" customHeight="1" x14ac:dyDescent="0.35">
      <c r="A651" s="46"/>
      <c r="B651" s="359"/>
      <c r="C651" s="360"/>
      <c r="AG651" s="360"/>
    </row>
    <row r="652" spans="1:33" ht="15.75" customHeight="1" x14ac:dyDescent="0.35">
      <c r="A652" s="46"/>
      <c r="B652" s="359"/>
      <c r="C652" s="360"/>
      <c r="AG652" s="360"/>
    </row>
    <row r="653" spans="1:33" ht="15.75" customHeight="1" x14ac:dyDescent="0.35">
      <c r="A653" s="46"/>
      <c r="B653" s="359"/>
      <c r="C653" s="360"/>
      <c r="AG653" s="360"/>
    </row>
    <row r="654" spans="1:33" ht="15.75" customHeight="1" x14ac:dyDescent="0.35">
      <c r="A654" s="46"/>
      <c r="B654" s="359"/>
      <c r="C654" s="360"/>
      <c r="AG654" s="360"/>
    </row>
    <row r="655" spans="1:33" ht="15.75" customHeight="1" x14ac:dyDescent="0.35">
      <c r="A655" s="46"/>
      <c r="B655" s="359"/>
      <c r="C655" s="360"/>
      <c r="AG655" s="360"/>
    </row>
    <row r="656" spans="1:33" ht="15.75" customHeight="1" x14ac:dyDescent="0.35">
      <c r="A656" s="46"/>
      <c r="B656" s="359"/>
      <c r="C656" s="360"/>
      <c r="AG656" s="360"/>
    </row>
    <row r="657" spans="1:33" ht="15.75" customHeight="1" x14ac:dyDescent="0.35">
      <c r="A657" s="46"/>
      <c r="B657" s="359"/>
      <c r="C657" s="360"/>
      <c r="AG657" s="360"/>
    </row>
    <row r="658" spans="1:33" ht="15.75" customHeight="1" x14ac:dyDescent="0.35">
      <c r="A658" s="46"/>
      <c r="B658" s="359"/>
      <c r="C658" s="360"/>
      <c r="AG658" s="360"/>
    </row>
    <row r="659" spans="1:33" ht="15.75" customHeight="1" x14ac:dyDescent="0.35">
      <c r="A659" s="46"/>
      <c r="B659" s="359"/>
      <c r="C659" s="360"/>
      <c r="AG659" s="360"/>
    </row>
    <row r="660" spans="1:33" ht="15.75" customHeight="1" x14ac:dyDescent="0.35">
      <c r="A660" s="46"/>
      <c r="B660" s="359"/>
      <c r="C660" s="360"/>
      <c r="AG660" s="360"/>
    </row>
    <row r="661" spans="1:33" ht="15.75" customHeight="1" x14ac:dyDescent="0.35">
      <c r="A661" s="46"/>
      <c r="B661" s="359"/>
      <c r="C661" s="360"/>
      <c r="AG661" s="360"/>
    </row>
    <row r="662" spans="1:33" ht="15.75" customHeight="1" x14ac:dyDescent="0.35">
      <c r="A662" s="46"/>
      <c r="B662" s="359"/>
      <c r="C662" s="360"/>
      <c r="AG662" s="360"/>
    </row>
    <row r="663" spans="1:33" ht="15.75" customHeight="1" x14ac:dyDescent="0.35">
      <c r="A663" s="46"/>
      <c r="B663" s="359"/>
      <c r="C663" s="360"/>
      <c r="AG663" s="360"/>
    </row>
    <row r="664" spans="1:33" ht="15.75" customHeight="1" x14ac:dyDescent="0.35">
      <c r="A664" s="46"/>
      <c r="B664" s="359"/>
      <c r="C664" s="360"/>
      <c r="AG664" s="360"/>
    </row>
    <row r="665" spans="1:33" ht="15.75" customHeight="1" x14ac:dyDescent="0.35">
      <c r="A665" s="46"/>
      <c r="B665" s="359"/>
      <c r="C665" s="360"/>
      <c r="AG665" s="360"/>
    </row>
    <row r="666" spans="1:33" ht="15.75" customHeight="1" x14ac:dyDescent="0.35">
      <c r="A666" s="46"/>
      <c r="B666" s="359"/>
      <c r="C666" s="360"/>
      <c r="AG666" s="360"/>
    </row>
    <row r="667" spans="1:33" ht="15.75" customHeight="1" x14ac:dyDescent="0.35">
      <c r="A667" s="46"/>
      <c r="B667" s="359"/>
      <c r="C667" s="360"/>
      <c r="AG667" s="360"/>
    </row>
    <row r="668" spans="1:33" ht="15.75" customHeight="1" x14ac:dyDescent="0.35">
      <c r="A668" s="46"/>
      <c r="B668" s="359"/>
      <c r="C668" s="360"/>
      <c r="AG668" s="360"/>
    </row>
    <row r="669" spans="1:33" ht="15.75" customHeight="1" x14ac:dyDescent="0.35">
      <c r="A669" s="46"/>
      <c r="B669" s="359"/>
      <c r="C669" s="360"/>
      <c r="AG669" s="360"/>
    </row>
    <row r="670" spans="1:33" ht="15.75" customHeight="1" x14ac:dyDescent="0.35">
      <c r="A670" s="46"/>
      <c r="B670" s="359"/>
      <c r="C670" s="360"/>
      <c r="AG670" s="360"/>
    </row>
    <row r="671" spans="1:33" ht="15.75" customHeight="1" x14ac:dyDescent="0.35">
      <c r="A671" s="46"/>
      <c r="B671" s="359"/>
      <c r="C671" s="360"/>
      <c r="AG671" s="360"/>
    </row>
    <row r="672" spans="1:33" ht="15.75" customHeight="1" x14ac:dyDescent="0.35">
      <c r="A672" s="46"/>
      <c r="B672" s="359"/>
      <c r="C672" s="360"/>
      <c r="AG672" s="360"/>
    </row>
    <row r="673" spans="1:33" ht="15.75" customHeight="1" x14ac:dyDescent="0.35">
      <c r="A673" s="46"/>
      <c r="B673" s="359"/>
      <c r="C673" s="360"/>
      <c r="AG673" s="360"/>
    </row>
    <row r="674" spans="1:33" ht="15.75" customHeight="1" x14ac:dyDescent="0.35">
      <c r="A674" s="46"/>
      <c r="B674" s="359"/>
      <c r="C674" s="360"/>
      <c r="AG674" s="360"/>
    </row>
    <row r="675" spans="1:33" ht="15.75" customHeight="1" x14ac:dyDescent="0.35">
      <c r="A675" s="46"/>
      <c r="B675" s="359"/>
      <c r="C675" s="360"/>
      <c r="AG675" s="360"/>
    </row>
    <row r="676" spans="1:33" ht="15.75" customHeight="1" x14ac:dyDescent="0.35">
      <c r="A676" s="46"/>
      <c r="B676" s="359"/>
      <c r="C676" s="360"/>
      <c r="AG676" s="360"/>
    </row>
    <row r="677" spans="1:33" ht="15.75" customHeight="1" x14ac:dyDescent="0.35">
      <c r="A677" s="46"/>
      <c r="B677" s="359"/>
      <c r="C677" s="360"/>
      <c r="AG677" s="360"/>
    </row>
    <row r="678" spans="1:33" ht="15.75" customHeight="1" x14ac:dyDescent="0.35">
      <c r="A678" s="46"/>
      <c r="B678" s="359"/>
      <c r="C678" s="360"/>
      <c r="AG678" s="360"/>
    </row>
    <row r="679" spans="1:33" ht="15.75" customHeight="1" x14ac:dyDescent="0.35">
      <c r="A679" s="46"/>
      <c r="B679" s="359"/>
      <c r="C679" s="360"/>
      <c r="AG679" s="360"/>
    </row>
    <row r="680" spans="1:33" ht="15.75" customHeight="1" x14ac:dyDescent="0.35">
      <c r="A680" s="46"/>
      <c r="B680" s="359"/>
      <c r="C680" s="360"/>
      <c r="AG680" s="360"/>
    </row>
    <row r="681" spans="1:33" ht="15.75" customHeight="1" x14ac:dyDescent="0.35">
      <c r="A681" s="46"/>
      <c r="B681" s="359"/>
      <c r="C681" s="360"/>
      <c r="AG681" s="360"/>
    </row>
    <row r="682" spans="1:33" ht="15.75" customHeight="1" x14ac:dyDescent="0.35">
      <c r="A682" s="46"/>
      <c r="B682" s="359"/>
      <c r="C682" s="360"/>
      <c r="AG682" s="360"/>
    </row>
    <row r="683" spans="1:33" ht="15.75" customHeight="1" x14ac:dyDescent="0.35">
      <c r="A683" s="46"/>
      <c r="B683" s="359"/>
      <c r="C683" s="360"/>
      <c r="AG683" s="360"/>
    </row>
    <row r="684" spans="1:33" ht="15.75" customHeight="1" x14ac:dyDescent="0.35">
      <c r="A684" s="46"/>
      <c r="B684" s="359"/>
      <c r="C684" s="360"/>
      <c r="AG684" s="360"/>
    </row>
    <row r="685" spans="1:33" ht="15.75" customHeight="1" x14ac:dyDescent="0.35">
      <c r="A685" s="46"/>
      <c r="B685" s="359"/>
      <c r="C685" s="360"/>
      <c r="AG685" s="360"/>
    </row>
    <row r="686" spans="1:33" ht="15.75" customHeight="1" x14ac:dyDescent="0.35">
      <c r="A686" s="46"/>
      <c r="B686" s="359"/>
      <c r="C686" s="360"/>
      <c r="AG686" s="360"/>
    </row>
    <row r="687" spans="1:33" ht="15.75" customHeight="1" x14ac:dyDescent="0.35">
      <c r="A687" s="46"/>
      <c r="B687" s="359"/>
      <c r="C687" s="360"/>
      <c r="AG687" s="360"/>
    </row>
    <row r="688" spans="1:33" ht="15.75" customHeight="1" x14ac:dyDescent="0.35">
      <c r="A688" s="46"/>
      <c r="B688" s="359"/>
      <c r="C688" s="360"/>
      <c r="AG688" s="360"/>
    </row>
    <row r="689" spans="1:33" ht="15.75" customHeight="1" x14ac:dyDescent="0.35">
      <c r="A689" s="46"/>
      <c r="B689" s="359"/>
      <c r="C689" s="360"/>
      <c r="AG689" s="360"/>
    </row>
    <row r="690" spans="1:33" ht="15.75" customHeight="1" x14ac:dyDescent="0.35">
      <c r="A690" s="46"/>
      <c r="B690" s="359"/>
      <c r="C690" s="360"/>
      <c r="AG690" s="360"/>
    </row>
    <row r="691" spans="1:33" ht="15.75" customHeight="1" x14ac:dyDescent="0.35">
      <c r="A691" s="46"/>
      <c r="B691" s="359"/>
      <c r="C691" s="360"/>
      <c r="AG691" s="360"/>
    </row>
    <row r="692" spans="1:33" ht="15.75" customHeight="1" x14ac:dyDescent="0.35">
      <c r="A692" s="46"/>
      <c r="B692" s="359"/>
      <c r="C692" s="360"/>
      <c r="AG692" s="360"/>
    </row>
    <row r="693" spans="1:33" ht="15.75" customHeight="1" x14ac:dyDescent="0.35">
      <c r="A693" s="46"/>
      <c r="B693" s="359"/>
      <c r="C693" s="360"/>
      <c r="AG693" s="360"/>
    </row>
    <row r="694" spans="1:33" ht="15.75" customHeight="1" x14ac:dyDescent="0.35">
      <c r="A694" s="46"/>
      <c r="B694" s="359"/>
      <c r="C694" s="360"/>
      <c r="AG694" s="360"/>
    </row>
    <row r="695" spans="1:33" ht="15.75" customHeight="1" x14ac:dyDescent="0.35">
      <c r="A695" s="46"/>
      <c r="B695" s="359"/>
      <c r="C695" s="360"/>
      <c r="AG695" s="360"/>
    </row>
    <row r="696" spans="1:33" ht="15.75" customHeight="1" x14ac:dyDescent="0.35">
      <c r="A696" s="46"/>
      <c r="B696" s="359"/>
      <c r="C696" s="360"/>
      <c r="AG696" s="360"/>
    </row>
    <row r="697" spans="1:33" ht="15.75" customHeight="1" x14ac:dyDescent="0.35">
      <c r="A697" s="46"/>
      <c r="B697" s="359"/>
      <c r="C697" s="360"/>
      <c r="AG697" s="360"/>
    </row>
    <row r="698" spans="1:33" ht="15.75" customHeight="1" x14ac:dyDescent="0.35">
      <c r="A698" s="46"/>
      <c r="B698" s="359"/>
      <c r="C698" s="360"/>
      <c r="AG698" s="360"/>
    </row>
    <row r="699" spans="1:33" ht="15.75" customHeight="1" x14ac:dyDescent="0.35">
      <c r="A699" s="46"/>
      <c r="B699" s="359"/>
      <c r="C699" s="360"/>
      <c r="AG699" s="360"/>
    </row>
    <row r="700" spans="1:33" ht="15.75" customHeight="1" x14ac:dyDescent="0.35">
      <c r="A700" s="46"/>
      <c r="B700" s="359"/>
      <c r="C700" s="360"/>
      <c r="AG700" s="360"/>
    </row>
    <row r="701" spans="1:33" ht="15.75" customHeight="1" x14ac:dyDescent="0.35">
      <c r="A701" s="46"/>
      <c r="B701" s="359"/>
      <c r="C701" s="360"/>
      <c r="AG701" s="360"/>
    </row>
    <row r="702" spans="1:33" ht="15.75" customHeight="1" x14ac:dyDescent="0.35">
      <c r="A702" s="46"/>
      <c r="B702" s="359"/>
      <c r="C702" s="360"/>
      <c r="AG702" s="360"/>
    </row>
    <row r="703" spans="1:33" ht="15.75" customHeight="1" x14ac:dyDescent="0.35">
      <c r="A703" s="46"/>
      <c r="B703" s="359"/>
      <c r="C703" s="360"/>
      <c r="AG703" s="360"/>
    </row>
    <row r="704" spans="1:33" ht="15.75" customHeight="1" x14ac:dyDescent="0.35">
      <c r="A704" s="46"/>
      <c r="B704" s="359"/>
      <c r="C704" s="360"/>
      <c r="AG704" s="360"/>
    </row>
    <row r="705" spans="1:33" ht="15.75" customHeight="1" x14ac:dyDescent="0.35">
      <c r="A705" s="46"/>
      <c r="B705" s="359"/>
      <c r="C705" s="360"/>
      <c r="AG705" s="360"/>
    </row>
    <row r="706" spans="1:33" ht="15.75" customHeight="1" x14ac:dyDescent="0.35">
      <c r="A706" s="46"/>
      <c r="B706" s="359"/>
      <c r="C706" s="360"/>
      <c r="AG706" s="360"/>
    </row>
    <row r="707" spans="1:33" ht="15.75" customHeight="1" x14ac:dyDescent="0.35">
      <c r="A707" s="46"/>
      <c r="B707" s="359"/>
      <c r="C707" s="360"/>
      <c r="AG707" s="360"/>
    </row>
    <row r="708" spans="1:33" ht="15.75" customHeight="1" x14ac:dyDescent="0.35">
      <c r="A708" s="46"/>
      <c r="B708" s="359"/>
      <c r="C708" s="360"/>
      <c r="AG708" s="360"/>
    </row>
    <row r="709" spans="1:33" ht="15.75" customHeight="1" x14ac:dyDescent="0.35">
      <c r="A709" s="46"/>
      <c r="B709" s="359"/>
      <c r="C709" s="360"/>
      <c r="AG709" s="360"/>
    </row>
    <row r="710" spans="1:33" ht="15.75" customHeight="1" x14ac:dyDescent="0.35">
      <c r="A710" s="46"/>
      <c r="B710" s="359"/>
      <c r="C710" s="360"/>
      <c r="AG710" s="360"/>
    </row>
    <row r="711" spans="1:33" ht="15.75" customHeight="1" x14ac:dyDescent="0.35">
      <c r="A711" s="46"/>
      <c r="B711" s="359"/>
      <c r="C711" s="360"/>
      <c r="AG711" s="360"/>
    </row>
    <row r="712" spans="1:33" ht="15.75" customHeight="1" x14ac:dyDescent="0.35">
      <c r="A712" s="46"/>
      <c r="B712" s="359"/>
      <c r="C712" s="360"/>
      <c r="AG712" s="360"/>
    </row>
    <row r="713" spans="1:33" ht="15.75" customHeight="1" x14ac:dyDescent="0.35">
      <c r="A713" s="46"/>
      <c r="B713" s="359"/>
      <c r="C713" s="360"/>
      <c r="AG713" s="360"/>
    </row>
    <row r="714" spans="1:33" ht="15.75" customHeight="1" x14ac:dyDescent="0.35">
      <c r="A714" s="46"/>
      <c r="B714" s="359"/>
      <c r="C714" s="360"/>
      <c r="AG714" s="360"/>
    </row>
    <row r="715" spans="1:33" ht="15.75" customHeight="1" x14ac:dyDescent="0.35">
      <c r="A715" s="46"/>
      <c r="B715" s="359"/>
      <c r="C715" s="360"/>
      <c r="AG715" s="360"/>
    </row>
    <row r="716" spans="1:33" ht="15.75" customHeight="1" x14ac:dyDescent="0.35">
      <c r="A716" s="46"/>
      <c r="B716" s="359"/>
      <c r="C716" s="360"/>
      <c r="AG716" s="360"/>
    </row>
    <row r="717" spans="1:33" ht="15.75" customHeight="1" x14ac:dyDescent="0.35">
      <c r="A717" s="46"/>
      <c r="B717" s="359"/>
      <c r="C717" s="360"/>
      <c r="AG717" s="360"/>
    </row>
    <row r="718" spans="1:33" ht="15.75" customHeight="1" x14ac:dyDescent="0.35">
      <c r="A718" s="46"/>
      <c r="B718" s="359"/>
      <c r="C718" s="360"/>
      <c r="AG718" s="360"/>
    </row>
    <row r="719" spans="1:33" ht="15.75" customHeight="1" x14ac:dyDescent="0.35">
      <c r="A719" s="46"/>
      <c r="B719" s="359"/>
      <c r="C719" s="360"/>
      <c r="AG719" s="360"/>
    </row>
    <row r="720" spans="1:33" ht="15.75" customHeight="1" x14ac:dyDescent="0.35">
      <c r="A720" s="46"/>
      <c r="B720" s="359"/>
      <c r="C720" s="360"/>
      <c r="AG720" s="360"/>
    </row>
    <row r="721" spans="1:33" ht="15.75" customHeight="1" x14ac:dyDescent="0.35">
      <c r="A721" s="46"/>
      <c r="B721" s="359"/>
      <c r="C721" s="360"/>
      <c r="AG721" s="360"/>
    </row>
    <row r="722" spans="1:33" ht="15.75" customHeight="1" x14ac:dyDescent="0.35">
      <c r="A722" s="46"/>
      <c r="B722" s="359"/>
      <c r="C722" s="360"/>
      <c r="AG722" s="360"/>
    </row>
    <row r="723" spans="1:33" ht="15.75" customHeight="1" x14ac:dyDescent="0.35">
      <c r="A723" s="46"/>
      <c r="B723" s="359"/>
      <c r="C723" s="360"/>
      <c r="AG723" s="360"/>
    </row>
    <row r="724" spans="1:33" ht="15.75" customHeight="1" x14ac:dyDescent="0.35">
      <c r="A724" s="46"/>
      <c r="B724" s="359"/>
      <c r="C724" s="360"/>
      <c r="AG724" s="360"/>
    </row>
    <row r="725" spans="1:33" ht="15.75" customHeight="1" x14ac:dyDescent="0.35">
      <c r="A725" s="46"/>
      <c r="B725" s="359"/>
      <c r="C725" s="360"/>
      <c r="AG725" s="360"/>
    </row>
    <row r="726" spans="1:33" ht="15.75" customHeight="1" x14ac:dyDescent="0.35">
      <c r="A726" s="46"/>
      <c r="B726" s="359"/>
      <c r="C726" s="360"/>
      <c r="AG726" s="360"/>
    </row>
    <row r="727" spans="1:33" ht="15.75" customHeight="1" x14ac:dyDescent="0.35">
      <c r="A727" s="46"/>
      <c r="B727" s="359"/>
      <c r="C727" s="360"/>
      <c r="AG727" s="360"/>
    </row>
    <row r="728" spans="1:33" ht="15.75" customHeight="1" x14ac:dyDescent="0.35">
      <c r="A728" s="46"/>
      <c r="B728" s="359"/>
      <c r="C728" s="360"/>
      <c r="AG728" s="360"/>
    </row>
    <row r="729" spans="1:33" ht="15.75" customHeight="1" x14ac:dyDescent="0.35">
      <c r="A729" s="46"/>
      <c r="B729" s="359"/>
      <c r="C729" s="360"/>
      <c r="AG729" s="360"/>
    </row>
    <row r="730" spans="1:33" ht="15.75" customHeight="1" x14ac:dyDescent="0.35">
      <c r="A730" s="46"/>
      <c r="B730" s="359"/>
      <c r="C730" s="360"/>
      <c r="AG730" s="360"/>
    </row>
    <row r="731" spans="1:33" ht="15.75" customHeight="1" x14ac:dyDescent="0.35">
      <c r="A731" s="46"/>
      <c r="B731" s="359"/>
      <c r="C731" s="360"/>
      <c r="AG731" s="360"/>
    </row>
    <row r="732" spans="1:33" ht="15.75" customHeight="1" x14ac:dyDescent="0.35">
      <c r="A732" s="46"/>
      <c r="B732" s="359"/>
      <c r="C732" s="360"/>
      <c r="AG732" s="360"/>
    </row>
    <row r="733" spans="1:33" ht="15.75" customHeight="1" x14ac:dyDescent="0.35">
      <c r="A733" s="46"/>
      <c r="B733" s="359"/>
      <c r="C733" s="360"/>
      <c r="AG733" s="360"/>
    </row>
    <row r="734" spans="1:33" ht="15.75" customHeight="1" x14ac:dyDescent="0.35">
      <c r="A734" s="46"/>
      <c r="B734" s="359"/>
      <c r="C734" s="360"/>
      <c r="AG734" s="360"/>
    </row>
    <row r="735" spans="1:33" ht="15.75" customHeight="1" x14ac:dyDescent="0.35">
      <c r="A735" s="46"/>
      <c r="B735" s="359"/>
      <c r="C735" s="360"/>
      <c r="AG735" s="360"/>
    </row>
    <row r="736" spans="1:33" ht="15.75" customHeight="1" x14ac:dyDescent="0.35">
      <c r="A736" s="46"/>
      <c r="B736" s="359"/>
      <c r="C736" s="360"/>
      <c r="AG736" s="360"/>
    </row>
    <row r="737" spans="1:33" ht="15.75" customHeight="1" x14ac:dyDescent="0.35">
      <c r="A737" s="46"/>
      <c r="B737" s="359"/>
      <c r="C737" s="360"/>
      <c r="AG737" s="360"/>
    </row>
    <row r="738" spans="1:33" ht="15.75" customHeight="1" x14ac:dyDescent="0.35">
      <c r="A738" s="46"/>
      <c r="B738" s="359"/>
      <c r="C738" s="360"/>
      <c r="AG738" s="360"/>
    </row>
    <row r="739" spans="1:33" ht="15.75" customHeight="1" x14ac:dyDescent="0.35">
      <c r="A739" s="46"/>
      <c r="B739" s="359"/>
      <c r="C739" s="360"/>
      <c r="AG739" s="360"/>
    </row>
    <row r="740" spans="1:33" ht="15.75" customHeight="1" x14ac:dyDescent="0.35">
      <c r="A740" s="46"/>
      <c r="B740" s="359"/>
      <c r="C740" s="360"/>
      <c r="AG740" s="360"/>
    </row>
    <row r="741" spans="1:33" ht="15.75" customHeight="1" x14ac:dyDescent="0.35">
      <c r="A741" s="46"/>
      <c r="B741" s="359"/>
      <c r="C741" s="360"/>
      <c r="AG741" s="360"/>
    </row>
    <row r="742" spans="1:33" ht="15.75" customHeight="1" x14ac:dyDescent="0.35">
      <c r="A742" s="46"/>
      <c r="B742" s="359"/>
      <c r="C742" s="360"/>
      <c r="AG742" s="360"/>
    </row>
    <row r="743" spans="1:33" ht="15.75" customHeight="1" x14ac:dyDescent="0.35">
      <c r="A743" s="46"/>
      <c r="B743" s="359"/>
      <c r="C743" s="360"/>
      <c r="AG743" s="360"/>
    </row>
    <row r="744" spans="1:33" ht="15.75" customHeight="1" x14ac:dyDescent="0.35">
      <c r="A744" s="46"/>
      <c r="B744" s="359"/>
      <c r="C744" s="360"/>
      <c r="AG744" s="360"/>
    </row>
    <row r="745" spans="1:33" ht="15.75" customHeight="1" x14ac:dyDescent="0.35">
      <c r="A745" s="46"/>
      <c r="B745" s="359"/>
      <c r="C745" s="360"/>
      <c r="AG745" s="360"/>
    </row>
    <row r="746" spans="1:33" ht="15.75" customHeight="1" x14ac:dyDescent="0.35">
      <c r="A746" s="46"/>
      <c r="B746" s="359"/>
      <c r="C746" s="360"/>
      <c r="AG746" s="360"/>
    </row>
    <row r="747" spans="1:33" ht="15.75" customHeight="1" x14ac:dyDescent="0.35">
      <c r="A747" s="46"/>
      <c r="B747" s="359"/>
      <c r="C747" s="360"/>
      <c r="AG747" s="360"/>
    </row>
    <row r="748" spans="1:33" ht="15.75" customHeight="1" x14ac:dyDescent="0.35">
      <c r="A748" s="46"/>
      <c r="B748" s="359"/>
      <c r="C748" s="360"/>
      <c r="AG748" s="360"/>
    </row>
    <row r="749" spans="1:33" ht="15.75" customHeight="1" x14ac:dyDescent="0.35">
      <c r="A749" s="46"/>
      <c r="B749" s="359"/>
      <c r="C749" s="360"/>
      <c r="AG749" s="360"/>
    </row>
    <row r="750" spans="1:33" ht="15.75" customHeight="1" x14ac:dyDescent="0.35">
      <c r="A750" s="46"/>
      <c r="B750" s="359"/>
      <c r="C750" s="360"/>
      <c r="AG750" s="360"/>
    </row>
    <row r="751" spans="1:33" ht="15.75" customHeight="1" x14ac:dyDescent="0.35">
      <c r="A751" s="46"/>
      <c r="B751" s="359"/>
      <c r="C751" s="360"/>
      <c r="AG751" s="360"/>
    </row>
    <row r="752" spans="1:33" ht="15.75" customHeight="1" x14ac:dyDescent="0.35">
      <c r="A752" s="46"/>
      <c r="B752" s="359"/>
      <c r="C752" s="360"/>
      <c r="AG752" s="360"/>
    </row>
    <row r="753" spans="1:33" ht="15.75" customHeight="1" x14ac:dyDescent="0.35">
      <c r="A753" s="46"/>
      <c r="B753" s="359"/>
      <c r="C753" s="360"/>
      <c r="AG753" s="360"/>
    </row>
    <row r="754" spans="1:33" ht="15.75" customHeight="1" x14ac:dyDescent="0.35">
      <c r="A754" s="46"/>
      <c r="B754" s="359"/>
      <c r="C754" s="360"/>
      <c r="AG754" s="360"/>
    </row>
    <row r="755" spans="1:33" ht="15.75" customHeight="1" x14ac:dyDescent="0.35">
      <c r="A755" s="46"/>
      <c r="B755" s="359"/>
      <c r="C755" s="360"/>
      <c r="AG755" s="360"/>
    </row>
    <row r="756" spans="1:33" ht="15.75" customHeight="1" x14ac:dyDescent="0.35">
      <c r="A756" s="46"/>
      <c r="B756" s="359"/>
      <c r="C756" s="360"/>
      <c r="AG756" s="360"/>
    </row>
    <row r="757" spans="1:33" ht="15.75" customHeight="1" x14ac:dyDescent="0.35">
      <c r="A757" s="46"/>
      <c r="B757" s="359"/>
      <c r="C757" s="360"/>
      <c r="AG757" s="360"/>
    </row>
    <row r="758" spans="1:33" ht="15.75" customHeight="1" x14ac:dyDescent="0.35">
      <c r="A758" s="46"/>
      <c r="B758" s="359"/>
      <c r="C758" s="360"/>
      <c r="AG758" s="360"/>
    </row>
    <row r="759" spans="1:33" ht="15.75" customHeight="1" x14ac:dyDescent="0.35">
      <c r="A759" s="46"/>
      <c r="B759" s="359"/>
      <c r="C759" s="360"/>
      <c r="AG759" s="360"/>
    </row>
    <row r="760" spans="1:33" ht="15.75" customHeight="1" x14ac:dyDescent="0.35">
      <c r="A760" s="46"/>
      <c r="B760" s="359"/>
      <c r="C760" s="360"/>
      <c r="AG760" s="360"/>
    </row>
    <row r="761" spans="1:33" ht="15.75" customHeight="1" x14ac:dyDescent="0.35">
      <c r="A761" s="46"/>
      <c r="B761" s="359"/>
      <c r="C761" s="360"/>
      <c r="AG761" s="360"/>
    </row>
    <row r="762" spans="1:33" ht="15.75" customHeight="1" x14ac:dyDescent="0.35">
      <c r="A762" s="46"/>
      <c r="B762" s="359"/>
      <c r="C762" s="360"/>
      <c r="AG762" s="360"/>
    </row>
    <row r="763" spans="1:33" ht="15.75" customHeight="1" x14ac:dyDescent="0.35">
      <c r="A763" s="46"/>
      <c r="B763" s="359"/>
      <c r="C763" s="360"/>
      <c r="AG763" s="360"/>
    </row>
    <row r="764" spans="1:33" ht="15.75" customHeight="1" x14ac:dyDescent="0.35">
      <c r="A764" s="46"/>
      <c r="B764" s="359"/>
      <c r="C764" s="360"/>
      <c r="AG764" s="360"/>
    </row>
    <row r="765" spans="1:33" ht="15.75" customHeight="1" x14ac:dyDescent="0.35">
      <c r="A765" s="46"/>
      <c r="B765" s="359"/>
      <c r="C765" s="360"/>
      <c r="AG765" s="360"/>
    </row>
    <row r="766" spans="1:33" ht="15.75" customHeight="1" x14ac:dyDescent="0.35">
      <c r="A766" s="46"/>
      <c r="B766" s="359"/>
      <c r="C766" s="360"/>
      <c r="AG766" s="360"/>
    </row>
    <row r="767" spans="1:33" ht="15.75" customHeight="1" x14ac:dyDescent="0.35">
      <c r="A767" s="46"/>
      <c r="B767" s="359"/>
      <c r="C767" s="360"/>
      <c r="AG767" s="360"/>
    </row>
    <row r="768" spans="1:33" ht="15.75" customHeight="1" x14ac:dyDescent="0.35">
      <c r="A768" s="46"/>
      <c r="B768" s="359"/>
      <c r="C768" s="360"/>
      <c r="AG768" s="360"/>
    </row>
    <row r="769" spans="1:33" ht="15.75" customHeight="1" x14ac:dyDescent="0.35">
      <c r="A769" s="46"/>
      <c r="B769" s="359"/>
      <c r="C769" s="360"/>
      <c r="AG769" s="360"/>
    </row>
    <row r="770" spans="1:33" ht="15.75" customHeight="1" x14ac:dyDescent="0.35">
      <c r="A770" s="46"/>
      <c r="B770" s="359"/>
      <c r="C770" s="360"/>
      <c r="AG770" s="360"/>
    </row>
    <row r="771" spans="1:33" ht="15.75" customHeight="1" x14ac:dyDescent="0.35">
      <c r="A771" s="46"/>
      <c r="B771" s="359"/>
      <c r="C771" s="360"/>
      <c r="AG771" s="360"/>
    </row>
    <row r="772" spans="1:33" ht="15.75" customHeight="1" x14ac:dyDescent="0.35">
      <c r="A772" s="46"/>
      <c r="B772" s="359"/>
      <c r="C772" s="360"/>
      <c r="AG772" s="360"/>
    </row>
    <row r="773" spans="1:33" ht="15.75" customHeight="1" x14ac:dyDescent="0.35">
      <c r="A773" s="46"/>
      <c r="B773" s="359"/>
      <c r="C773" s="360"/>
      <c r="AG773" s="360"/>
    </row>
    <row r="774" spans="1:33" ht="15.75" customHeight="1" x14ac:dyDescent="0.35">
      <c r="A774" s="46"/>
      <c r="B774" s="359"/>
      <c r="C774" s="360"/>
      <c r="AG774" s="360"/>
    </row>
    <row r="775" spans="1:33" ht="15.75" customHeight="1" x14ac:dyDescent="0.35">
      <c r="A775" s="46"/>
      <c r="B775" s="359"/>
      <c r="C775" s="360"/>
      <c r="AG775" s="360"/>
    </row>
    <row r="776" spans="1:33" ht="15.75" customHeight="1" x14ac:dyDescent="0.35">
      <c r="A776" s="46"/>
      <c r="B776" s="359"/>
      <c r="C776" s="360"/>
      <c r="AG776" s="360"/>
    </row>
    <row r="777" spans="1:33" ht="15.75" customHeight="1" x14ac:dyDescent="0.35">
      <c r="A777" s="46"/>
      <c r="B777" s="359"/>
      <c r="C777" s="360"/>
      <c r="AG777" s="360"/>
    </row>
    <row r="778" spans="1:33" ht="15.75" customHeight="1" x14ac:dyDescent="0.35">
      <c r="A778" s="46"/>
      <c r="B778" s="359"/>
      <c r="C778" s="360"/>
      <c r="AG778" s="360"/>
    </row>
    <row r="779" spans="1:33" ht="15.75" customHeight="1" x14ac:dyDescent="0.35">
      <c r="A779" s="46"/>
      <c r="B779" s="359"/>
      <c r="C779" s="360"/>
      <c r="AG779" s="360"/>
    </row>
    <row r="780" spans="1:33" ht="15.75" customHeight="1" x14ac:dyDescent="0.35">
      <c r="A780" s="46"/>
      <c r="B780" s="359"/>
      <c r="C780" s="360"/>
      <c r="AG780" s="360"/>
    </row>
    <row r="781" spans="1:33" ht="15.75" customHeight="1" x14ac:dyDescent="0.35">
      <c r="A781" s="46"/>
      <c r="B781" s="359"/>
      <c r="C781" s="360"/>
      <c r="AG781" s="360"/>
    </row>
    <row r="782" spans="1:33" ht="15.75" customHeight="1" x14ac:dyDescent="0.35">
      <c r="A782" s="46"/>
      <c r="B782" s="359"/>
      <c r="C782" s="360"/>
      <c r="AG782" s="360"/>
    </row>
    <row r="783" spans="1:33" ht="15.75" customHeight="1" x14ac:dyDescent="0.35">
      <c r="A783" s="46"/>
      <c r="B783" s="359"/>
      <c r="C783" s="360"/>
      <c r="AG783" s="360"/>
    </row>
    <row r="784" spans="1:33" ht="15.75" customHeight="1" x14ac:dyDescent="0.35">
      <c r="A784" s="46"/>
      <c r="B784" s="359"/>
      <c r="C784" s="360"/>
      <c r="AG784" s="360"/>
    </row>
    <row r="785" spans="1:33" ht="15.75" customHeight="1" x14ac:dyDescent="0.35">
      <c r="A785" s="46"/>
      <c r="B785" s="359"/>
      <c r="C785" s="360"/>
      <c r="AG785" s="360"/>
    </row>
    <row r="786" spans="1:33" ht="15.75" customHeight="1" x14ac:dyDescent="0.35">
      <c r="A786" s="46"/>
      <c r="B786" s="359"/>
      <c r="C786" s="360"/>
      <c r="AG786" s="360"/>
    </row>
    <row r="787" spans="1:33" ht="15.75" customHeight="1" x14ac:dyDescent="0.35">
      <c r="A787" s="46"/>
      <c r="B787" s="359"/>
      <c r="C787" s="360"/>
      <c r="AG787" s="360"/>
    </row>
    <row r="788" spans="1:33" ht="15.75" customHeight="1" x14ac:dyDescent="0.35">
      <c r="A788" s="46"/>
      <c r="B788" s="359"/>
      <c r="C788" s="360"/>
      <c r="AG788" s="360"/>
    </row>
    <row r="789" spans="1:33" ht="15.75" customHeight="1" x14ac:dyDescent="0.35">
      <c r="A789" s="46"/>
      <c r="B789" s="359"/>
      <c r="C789" s="360"/>
      <c r="AG789" s="360"/>
    </row>
    <row r="790" spans="1:33" ht="15.75" customHeight="1" x14ac:dyDescent="0.35">
      <c r="A790" s="46"/>
      <c r="B790" s="359"/>
      <c r="C790" s="360"/>
      <c r="AG790" s="360"/>
    </row>
    <row r="791" spans="1:33" ht="15.75" customHeight="1" x14ac:dyDescent="0.35">
      <c r="A791" s="46"/>
      <c r="B791" s="359"/>
      <c r="C791" s="360"/>
      <c r="AG791" s="360"/>
    </row>
    <row r="792" spans="1:33" ht="15.75" customHeight="1" x14ac:dyDescent="0.35">
      <c r="A792" s="46"/>
      <c r="B792" s="359"/>
      <c r="C792" s="360"/>
      <c r="AG792" s="360"/>
    </row>
    <row r="793" spans="1:33" ht="15.75" customHeight="1" x14ac:dyDescent="0.35">
      <c r="A793" s="46"/>
      <c r="B793" s="359"/>
      <c r="C793" s="360"/>
      <c r="AG793" s="360"/>
    </row>
    <row r="794" spans="1:33" ht="15.75" customHeight="1" x14ac:dyDescent="0.35">
      <c r="A794" s="46"/>
      <c r="B794" s="359"/>
      <c r="C794" s="360"/>
      <c r="AG794" s="360"/>
    </row>
    <row r="795" spans="1:33" ht="15.75" customHeight="1" x14ac:dyDescent="0.35">
      <c r="A795" s="46"/>
      <c r="B795" s="359"/>
      <c r="C795" s="360"/>
      <c r="AG795" s="360"/>
    </row>
    <row r="796" spans="1:33" ht="15.75" customHeight="1" x14ac:dyDescent="0.35">
      <c r="A796" s="46"/>
      <c r="B796" s="359"/>
      <c r="C796" s="360"/>
      <c r="AG796" s="360"/>
    </row>
    <row r="797" spans="1:33" ht="15.75" customHeight="1" x14ac:dyDescent="0.35">
      <c r="A797" s="46"/>
      <c r="B797" s="359"/>
      <c r="C797" s="360"/>
      <c r="AG797" s="360"/>
    </row>
    <row r="798" spans="1:33" ht="15.75" customHeight="1" x14ac:dyDescent="0.35">
      <c r="A798" s="46"/>
      <c r="B798" s="359"/>
      <c r="C798" s="360"/>
      <c r="AG798" s="360"/>
    </row>
    <row r="799" spans="1:33" ht="15.75" customHeight="1" x14ac:dyDescent="0.35">
      <c r="A799" s="46"/>
      <c r="B799" s="359"/>
      <c r="C799" s="360"/>
      <c r="AG799" s="360"/>
    </row>
    <row r="800" spans="1:33" ht="15.75" customHeight="1" x14ac:dyDescent="0.35">
      <c r="A800" s="46"/>
      <c r="B800" s="359"/>
      <c r="C800" s="360"/>
      <c r="AG800" s="360"/>
    </row>
    <row r="801" spans="1:33" ht="15.75" customHeight="1" x14ac:dyDescent="0.35">
      <c r="A801" s="46"/>
      <c r="B801" s="359"/>
      <c r="C801" s="360"/>
      <c r="AG801" s="360"/>
    </row>
    <row r="802" spans="1:33" ht="15.75" customHeight="1" x14ac:dyDescent="0.35">
      <c r="A802" s="46"/>
      <c r="B802" s="359"/>
      <c r="C802" s="360"/>
      <c r="AG802" s="360"/>
    </row>
    <row r="803" spans="1:33" ht="15.75" customHeight="1" x14ac:dyDescent="0.35">
      <c r="A803" s="46"/>
      <c r="B803" s="359"/>
      <c r="C803" s="360"/>
      <c r="AG803" s="360"/>
    </row>
    <row r="804" spans="1:33" ht="15.75" customHeight="1" x14ac:dyDescent="0.35">
      <c r="A804" s="46"/>
      <c r="B804" s="359"/>
      <c r="C804" s="360"/>
      <c r="AG804" s="360"/>
    </row>
    <row r="805" spans="1:33" ht="15.75" customHeight="1" x14ac:dyDescent="0.35">
      <c r="A805" s="46"/>
      <c r="B805" s="359"/>
      <c r="C805" s="360"/>
      <c r="AG805" s="360"/>
    </row>
    <row r="806" spans="1:33" ht="15.75" customHeight="1" x14ac:dyDescent="0.35">
      <c r="A806" s="46"/>
      <c r="B806" s="359"/>
      <c r="C806" s="360"/>
      <c r="AG806" s="360"/>
    </row>
    <row r="807" spans="1:33" ht="15.75" customHeight="1" x14ac:dyDescent="0.35">
      <c r="A807" s="46"/>
      <c r="B807" s="359"/>
      <c r="C807" s="360"/>
      <c r="AG807" s="360"/>
    </row>
    <row r="808" spans="1:33" ht="15.75" customHeight="1" x14ac:dyDescent="0.35">
      <c r="A808" s="46"/>
      <c r="B808" s="359"/>
      <c r="C808" s="360"/>
      <c r="AG808" s="360"/>
    </row>
    <row r="809" spans="1:33" ht="15.75" customHeight="1" x14ac:dyDescent="0.35">
      <c r="A809" s="46"/>
      <c r="B809" s="359"/>
      <c r="C809" s="360"/>
      <c r="AG809" s="360"/>
    </row>
    <row r="810" spans="1:33" ht="15.75" customHeight="1" x14ac:dyDescent="0.35">
      <c r="A810" s="46"/>
      <c r="B810" s="359"/>
      <c r="C810" s="360"/>
      <c r="AG810" s="360"/>
    </row>
    <row r="811" spans="1:33" ht="15.75" customHeight="1" x14ac:dyDescent="0.35">
      <c r="A811" s="46"/>
      <c r="B811" s="359"/>
      <c r="C811" s="360"/>
      <c r="AG811" s="360"/>
    </row>
    <row r="812" spans="1:33" ht="15.75" customHeight="1" x14ac:dyDescent="0.35">
      <c r="A812" s="46"/>
      <c r="B812" s="359"/>
      <c r="C812" s="360"/>
      <c r="AG812" s="360"/>
    </row>
    <row r="813" spans="1:33" ht="15.75" customHeight="1" x14ac:dyDescent="0.35">
      <c r="A813" s="46"/>
      <c r="B813" s="359"/>
      <c r="C813" s="360"/>
      <c r="AG813" s="360"/>
    </row>
    <row r="814" spans="1:33" ht="15.75" customHeight="1" x14ac:dyDescent="0.35">
      <c r="A814" s="46"/>
      <c r="B814" s="359"/>
      <c r="C814" s="360"/>
      <c r="AG814" s="360"/>
    </row>
    <row r="815" spans="1:33" ht="15.75" customHeight="1" x14ac:dyDescent="0.35">
      <c r="A815" s="46"/>
      <c r="B815" s="359"/>
      <c r="C815" s="360"/>
      <c r="AG815" s="360"/>
    </row>
    <row r="816" spans="1:33" ht="15.75" customHeight="1" x14ac:dyDescent="0.35">
      <c r="A816" s="46"/>
      <c r="B816" s="359"/>
      <c r="C816" s="360"/>
      <c r="AG816" s="360"/>
    </row>
    <row r="817" spans="1:33" ht="15.75" customHeight="1" x14ac:dyDescent="0.35">
      <c r="A817" s="46"/>
      <c r="B817" s="359"/>
      <c r="C817" s="360"/>
      <c r="AG817" s="360"/>
    </row>
    <row r="818" spans="1:33" ht="15.75" customHeight="1" x14ac:dyDescent="0.35">
      <c r="A818" s="46"/>
      <c r="B818" s="359"/>
      <c r="C818" s="360"/>
      <c r="AG818" s="360"/>
    </row>
    <row r="819" spans="1:33" ht="15.75" customHeight="1" x14ac:dyDescent="0.35">
      <c r="A819" s="46"/>
      <c r="B819" s="359"/>
      <c r="C819" s="360"/>
      <c r="AG819" s="360"/>
    </row>
    <row r="820" spans="1:33" ht="15.75" customHeight="1" x14ac:dyDescent="0.35">
      <c r="A820" s="46"/>
      <c r="B820" s="359"/>
      <c r="C820" s="360"/>
      <c r="AG820" s="360"/>
    </row>
    <row r="821" spans="1:33" ht="15.75" customHeight="1" x14ac:dyDescent="0.35">
      <c r="A821" s="46"/>
      <c r="B821" s="359"/>
      <c r="C821" s="360"/>
      <c r="AG821" s="360"/>
    </row>
    <row r="822" spans="1:33" ht="15.75" customHeight="1" x14ac:dyDescent="0.35">
      <c r="A822" s="46"/>
      <c r="B822" s="359"/>
      <c r="C822" s="360"/>
      <c r="AG822" s="360"/>
    </row>
    <row r="823" spans="1:33" ht="15.75" customHeight="1" x14ac:dyDescent="0.35">
      <c r="A823" s="46"/>
      <c r="B823" s="359"/>
      <c r="C823" s="360"/>
      <c r="AG823" s="360"/>
    </row>
    <row r="824" spans="1:33" ht="15.75" customHeight="1" x14ac:dyDescent="0.35">
      <c r="A824" s="46"/>
      <c r="B824" s="359"/>
      <c r="C824" s="360"/>
      <c r="AG824" s="360"/>
    </row>
    <row r="825" spans="1:33" ht="15.75" customHeight="1" x14ac:dyDescent="0.35">
      <c r="A825" s="46"/>
      <c r="B825" s="359"/>
      <c r="C825" s="360"/>
      <c r="AG825" s="360"/>
    </row>
    <row r="826" spans="1:33" ht="15.75" customHeight="1" x14ac:dyDescent="0.35">
      <c r="A826" s="46"/>
      <c r="B826" s="359"/>
      <c r="C826" s="360"/>
      <c r="AG826" s="360"/>
    </row>
    <row r="827" spans="1:33" ht="15.75" customHeight="1" x14ac:dyDescent="0.35">
      <c r="A827" s="46"/>
      <c r="B827" s="359"/>
      <c r="C827" s="360"/>
      <c r="AG827" s="360"/>
    </row>
    <row r="828" spans="1:33" ht="15.75" customHeight="1" x14ac:dyDescent="0.35">
      <c r="A828" s="46"/>
      <c r="B828" s="359"/>
      <c r="C828" s="360"/>
      <c r="AG828" s="360"/>
    </row>
    <row r="829" spans="1:33" ht="15.75" customHeight="1" x14ac:dyDescent="0.35">
      <c r="A829" s="46"/>
      <c r="B829" s="359"/>
      <c r="C829" s="360"/>
      <c r="AG829" s="360"/>
    </row>
    <row r="830" spans="1:33" ht="15.75" customHeight="1" x14ac:dyDescent="0.35">
      <c r="A830" s="46"/>
      <c r="B830" s="359"/>
      <c r="C830" s="360"/>
      <c r="AG830" s="360"/>
    </row>
    <row r="831" spans="1:33" ht="15.75" customHeight="1" x14ac:dyDescent="0.35">
      <c r="A831" s="46"/>
      <c r="B831" s="359"/>
      <c r="C831" s="360"/>
      <c r="AG831" s="360"/>
    </row>
    <row r="832" spans="1:33" ht="15.75" customHeight="1" x14ac:dyDescent="0.35">
      <c r="A832" s="46"/>
      <c r="B832" s="359"/>
      <c r="C832" s="360"/>
      <c r="AG832" s="360"/>
    </row>
    <row r="833" spans="1:33" ht="15.75" customHeight="1" x14ac:dyDescent="0.35">
      <c r="A833" s="46"/>
      <c r="B833" s="359"/>
      <c r="C833" s="360"/>
      <c r="AG833" s="360"/>
    </row>
    <row r="834" spans="1:33" ht="15.75" customHeight="1" x14ac:dyDescent="0.35">
      <c r="A834" s="46"/>
      <c r="B834" s="359"/>
      <c r="C834" s="360"/>
      <c r="AG834" s="360"/>
    </row>
    <row r="835" spans="1:33" ht="15.75" customHeight="1" x14ac:dyDescent="0.35">
      <c r="A835" s="46"/>
      <c r="B835" s="359"/>
      <c r="C835" s="360"/>
      <c r="AG835" s="360"/>
    </row>
    <row r="836" spans="1:33" ht="15.75" customHeight="1" x14ac:dyDescent="0.35">
      <c r="A836" s="46"/>
      <c r="B836" s="359"/>
      <c r="C836" s="360"/>
      <c r="AG836" s="360"/>
    </row>
    <row r="837" spans="1:33" ht="15.75" customHeight="1" x14ac:dyDescent="0.35">
      <c r="A837" s="46"/>
      <c r="B837" s="359"/>
      <c r="C837" s="360"/>
      <c r="AG837" s="360"/>
    </row>
    <row r="838" spans="1:33" ht="15.75" customHeight="1" x14ac:dyDescent="0.35">
      <c r="A838" s="46"/>
      <c r="B838" s="359"/>
      <c r="C838" s="360"/>
      <c r="AG838" s="360"/>
    </row>
    <row r="839" spans="1:33" ht="15.75" customHeight="1" x14ac:dyDescent="0.35">
      <c r="A839" s="46"/>
      <c r="B839" s="359"/>
      <c r="C839" s="360"/>
      <c r="AG839" s="360"/>
    </row>
    <row r="840" spans="1:33" ht="15.75" customHeight="1" x14ac:dyDescent="0.35">
      <c r="A840" s="46"/>
      <c r="B840" s="359"/>
      <c r="C840" s="360"/>
      <c r="AG840" s="360"/>
    </row>
    <row r="841" spans="1:33" ht="15.75" customHeight="1" x14ac:dyDescent="0.35">
      <c r="A841" s="46"/>
      <c r="B841" s="359"/>
      <c r="C841" s="360"/>
      <c r="AG841" s="360"/>
    </row>
    <row r="842" spans="1:33" ht="15.75" customHeight="1" x14ac:dyDescent="0.35">
      <c r="A842" s="46"/>
      <c r="B842" s="359"/>
      <c r="C842" s="360"/>
      <c r="AG842" s="360"/>
    </row>
    <row r="843" spans="1:33" ht="15.75" customHeight="1" x14ac:dyDescent="0.35">
      <c r="A843" s="46"/>
      <c r="B843" s="359"/>
      <c r="C843" s="360"/>
      <c r="AG843" s="360"/>
    </row>
    <row r="844" spans="1:33" ht="15.75" customHeight="1" x14ac:dyDescent="0.35">
      <c r="A844" s="46"/>
      <c r="B844" s="359"/>
      <c r="C844" s="360"/>
      <c r="AG844" s="360"/>
    </row>
    <row r="845" spans="1:33" ht="15.75" customHeight="1" x14ac:dyDescent="0.35">
      <c r="A845" s="46"/>
      <c r="B845" s="359"/>
      <c r="C845" s="360"/>
      <c r="AG845" s="360"/>
    </row>
    <row r="846" spans="1:33" ht="15.75" customHeight="1" x14ac:dyDescent="0.35">
      <c r="A846" s="46"/>
      <c r="B846" s="359"/>
      <c r="C846" s="360"/>
      <c r="AG846" s="360"/>
    </row>
    <row r="847" spans="1:33" ht="15.75" customHeight="1" x14ac:dyDescent="0.35">
      <c r="A847" s="46"/>
      <c r="B847" s="359"/>
      <c r="C847" s="360"/>
      <c r="AG847" s="360"/>
    </row>
    <row r="848" spans="1:33" ht="15.75" customHeight="1" x14ac:dyDescent="0.35">
      <c r="A848" s="46"/>
      <c r="B848" s="359"/>
      <c r="C848" s="360"/>
      <c r="AG848" s="360"/>
    </row>
    <row r="849" spans="1:33" ht="15.75" customHeight="1" x14ac:dyDescent="0.35">
      <c r="A849" s="46"/>
      <c r="B849" s="359"/>
      <c r="C849" s="360"/>
      <c r="AG849" s="360"/>
    </row>
    <row r="850" spans="1:33" ht="15.75" customHeight="1" x14ac:dyDescent="0.35">
      <c r="A850" s="46"/>
      <c r="B850" s="359"/>
      <c r="C850" s="360"/>
      <c r="AG850" s="360"/>
    </row>
    <row r="851" spans="1:33" ht="15.75" customHeight="1" x14ac:dyDescent="0.35">
      <c r="A851" s="46"/>
      <c r="B851" s="359"/>
      <c r="C851" s="360"/>
      <c r="AG851" s="360"/>
    </row>
    <row r="852" spans="1:33" ht="15.75" customHeight="1" x14ac:dyDescent="0.35">
      <c r="A852" s="46"/>
      <c r="B852" s="359"/>
      <c r="C852" s="360"/>
      <c r="AG852" s="360"/>
    </row>
    <row r="853" spans="1:33" ht="15.75" customHeight="1" x14ac:dyDescent="0.35">
      <c r="A853" s="46"/>
      <c r="B853" s="359"/>
      <c r="C853" s="360"/>
      <c r="AG853" s="360"/>
    </row>
    <row r="854" spans="1:33" ht="15.75" customHeight="1" x14ac:dyDescent="0.35">
      <c r="A854" s="46"/>
      <c r="B854" s="359"/>
      <c r="C854" s="360"/>
      <c r="AG854" s="360"/>
    </row>
    <row r="855" spans="1:33" ht="15.75" customHeight="1" x14ac:dyDescent="0.35">
      <c r="A855" s="46"/>
      <c r="B855" s="359"/>
      <c r="C855" s="360"/>
      <c r="AG855" s="360"/>
    </row>
    <row r="856" spans="1:33" ht="15.75" customHeight="1" x14ac:dyDescent="0.35">
      <c r="A856" s="46"/>
      <c r="B856" s="359"/>
      <c r="C856" s="360"/>
      <c r="AG856" s="360"/>
    </row>
    <row r="857" spans="1:33" ht="15.75" customHeight="1" x14ac:dyDescent="0.35">
      <c r="A857" s="46"/>
      <c r="B857" s="359"/>
      <c r="C857" s="360"/>
      <c r="AG857" s="360"/>
    </row>
    <row r="858" spans="1:33" ht="15.75" customHeight="1" x14ac:dyDescent="0.35">
      <c r="A858" s="46"/>
      <c r="B858" s="359"/>
      <c r="C858" s="360"/>
      <c r="AG858" s="360"/>
    </row>
    <row r="859" spans="1:33" ht="15.75" customHeight="1" x14ac:dyDescent="0.35">
      <c r="A859" s="46"/>
      <c r="B859" s="359"/>
      <c r="C859" s="360"/>
      <c r="AG859" s="360"/>
    </row>
    <row r="860" spans="1:33" ht="15.75" customHeight="1" x14ac:dyDescent="0.35">
      <c r="A860" s="46"/>
      <c r="B860" s="359"/>
      <c r="C860" s="360"/>
      <c r="AG860" s="360"/>
    </row>
    <row r="861" spans="1:33" ht="15.75" customHeight="1" x14ac:dyDescent="0.35">
      <c r="A861" s="46"/>
      <c r="B861" s="359"/>
      <c r="C861" s="360"/>
      <c r="AG861" s="360"/>
    </row>
    <row r="862" spans="1:33" ht="15.75" customHeight="1" x14ac:dyDescent="0.35">
      <c r="A862" s="46"/>
      <c r="B862" s="359"/>
      <c r="C862" s="360"/>
      <c r="AG862" s="360"/>
    </row>
    <row r="863" spans="1:33" ht="15.75" customHeight="1" x14ac:dyDescent="0.35">
      <c r="A863" s="46"/>
      <c r="B863" s="359"/>
      <c r="C863" s="360"/>
      <c r="AG863" s="360"/>
    </row>
    <row r="864" spans="1:33" ht="15.75" customHeight="1" x14ac:dyDescent="0.35">
      <c r="A864" s="46"/>
      <c r="B864" s="359"/>
      <c r="C864" s="360"/>
      <c r="AG864" s="360"/>
    </row>
    <row r="865" spans="1:33" ht="15.75" customHeight="1" x14ac:dyDescent="0.35">
      <c r="A865" s="46"/>
      <c r="B865" s="359"/>
      <c r="C865" s="360"/>
      <c r="AG865" s="360"/>
    </row>
    <row r="866" spans="1:33" ht="15.75" customHeight="1" x14ac:dyDescent="0.35">
      <c r="A866" s="46"/>
      <c r="B866" s="359"/>
      <c r="C866" s="360"/>
      <c r="AG866" s="360"/>
    </row>
    <row r="867" spans="1:33" ht="15.75" customHeight="1" x14ac:dyDescent="0.35">
      <c r="A867" s="46"/>
      <c r="B867" s="359"/>
      <c r="C867" s="360"/>
      <c r="AG867" s="360"/>
    </row>
    <row r="868" spans="1:33" ht="15.75" customHeight="1" x14ac:dyDescent="0.35">
      <c r="A868" s="46"/>
      <c r="B868" s="359"/>
      <c r="C868" s="360"/>
      <c r="AG868" s="360"/>
    </row>
    <row r="869" spans="1:33" ht="15.75" customHeight="1" x14ac:dyDescent="0.35">
      <c r="A869" s="46"/>
      <c r="B869" s="359"/>
      <c r="C869" s="360"/>
      <c r="AG869" s="360"/>
    </row>
    <row r="870" spans="1:33" ht="15.75" customHeight="1" x14ac:dyDescent="0.35">
      <c r="A870" s="46"/>
      <c r="B870" s="359"/>
      <c r="C870" s="360"/>
      <c r="AG870" s="360"/>
    </row>
    <row r="871" spans="1:33" ht="15.75" customHeight="1" x14ac:dyDescent="0.35">
      <c r="A871" s="46"/>
      <c r="B871" s="359"/>
      <c r="C871" s="360"/>
      <c r="AG871" s="360"/>
    </row>
    <row r="872" spans="1:33" ht="15.75" customHeight="1" x14ac:dyDescent="0.35">
      <c r="A872" s="46"/>
      <c r="B872" s="359"/>
      <c r="C872" s="360"/>
      <c r="AG872" s="360"/>
    </row>
    <row r="873" spans="1:33" ht="15.75" customHeight="1" x14ac:dyDescent="0.35">
      <c r="A873" s="46"/>
      <c r="B873" s="359"/>
      <c r="C873" s="360"/>
      <c r="AG873" s="360"/>
    </row>
    <row r="874" spans="1:33" ht="15.75" customHeight="1" x14ac:dyDescent="0.35">
      <c r="A874" s="46"/>
      <c r="B874" s="359"/>
      <c r="C874" s="360"/>
      <c r="AG874" s="360"/>
    </row>
    <row r="875" spans="1:33" ht="15.75" customHeight="1" x14ac:dyDescent="0.35">
      <c r="A875" s="46"/>
      <c r="B875" s="359"/>
      <c r="C875" s="360"/>
      <c r="AG875" s="360"/>
    </row>
    <row r="876" spans="1:33" ht="15.75" customHeight="1" x14ac:dyDescent="0.35">
      <c r="A876" s="46"/>
      <c r="B876" s="359"/>
      <c r="C876" s="360"/>
      <c r="AG876" s="360"/>
    </row>
    <row r="877" spans="1:33" ht="15.75" customHeight="1" x14ac:dyDescent="0.35">
      <c r="A877" s="46"/>
      <c r="B877" s="359"/>
      <c r="C877" s="360"/>
      <c r="AG877" s="360"/>
    </row>
    <row r="878" spans="1:33" ht="15.75" customHeight="1" x14ac:dyDescent="0.35">
      <c r="A878" s="46"/>
      <c r="B878" s="359"/>
      <c r="C878" s="360"/>
      <c r="AG878" s="360"/>
    </row>
    <row r="879" spans="1:33" ht="15.75" customHeight="1" x14ac:dyDescent="0.35">
      <c r="A879" s="46"/>
      <c r="B879" s="359"/>
      <c r="C879" s="360"/>
      <c r="AG879" s="360"/>
    </row>
    <row r="880" spans="1:33" ht="15.75" customHeight="1" x14ac:dyDescent="0.35">
      <c r="A880" s="46"/>
      <c r="B880" s="359"/>
      <c r="C880" s="360"/>
      <c r="AG880" s="360"/>
    </row>
    <row r="881" spans="1:33" ht="15.75" customHeight="1" x14ac:dyDescent="0.35">
      <c r="A881" s="46"/>
      <c r="B881" s="359"/>
      <c r="C881" s="360"/>
      <c r="AG881" s="360"/>
    </row>
    <row r="882" spans="1:33" ht="15.75" customHeight="1" x14ac:dyDescent="0.35">
      <c r="A882" s="46"/>
      <c r="B882" s="359"/>
      <c r="C882" s="360"/>
      <c r="AG882" s="360"/>
    </row>
    <row r="883" spans="1:33" ht="15.75" customHeight="1" x14ac:dyDescent="0.35">
      <c r="A883" s="46"/>
      <c r="B883" s="359"/>
      <c r="C883" s="360"/>
      <c r="AG883" s="360"/>
    </row>
    <row r="884" spans="1:33" ht="15.75" customHeight="1" x14ac:dyDescent="0.35">
      <c r="A884" s="46"/>
      <c r="B884" s="359"/>
      <c r="C884" s="360"/>
      <c r="AG884" s="360"/>
    </row>
    <row r="885" spans="1:33" ht="15.75" customHeight="1" x14ac:dyDescent="0.35">
      <c r="A885" s="46"/>
      <c r="B885" s="359"/>
      <c r="C885" s="360"/>
      <c r="AG885" s="360"/>
    </row>
    <row r="886" spans="1:33" ht="15.75" customHeight="1" x14ac:dyDescent="0.35">
      <c r="A886" s="46"/>
      <c r="B886" s="359"/>
      <c r="C886" s="360"/>
      <c r="AG886" s="360"/>
    </row>
    <row r="887" spans="1:33" ht="15.75" customHeight="1" x14ac:dyDescent="0.35">
      <c r="A887" s="46"/>
      <c r="B887" s="359"/>
      <c r="C887" s="360"/>
      <c r="AG887" s="360"/>
    </row>
    <row r="888" spans="1:33" ht="15.75" customHeight="1" x14ac:dyDescent="0.35">
      <c r="A888" s="46"/>
      <c r="B888" s="359"/>
      <c r="C888" s="360"/>
      <c r="AG888" s="360"/>
    </row>
    <row r="889" spans="1:33" ht="15.75" customHeight="1" x14ac:dyDescent="0.35">
      <c r="A889" s="46"/>
      <c r="B889" s="359"/>
      <c r="C889" s="360"/>
      <c r="AG889" s="360"/>
    </row>
    <row r="890" spans="1:33" ht="15.75" customHeight="1" x14ac:dyDescent="0.35">
      <c r="A890" s="46"/>
      <c r="B890" s="359"/>
      <c r="C890" s="360"/>
      <c r="AG890" s="360"/>
    </row>
    <row r="891" spans="1:33" ht="15.75" customHeight="1" x14ac:dyDescent="0.35">
      <c r="A891" s="46"/>
      <c r="B891" s="359"/>
      <c r="C891" s="360"/>
      <c r="AG891" s="360"/>
    </row>
    <row r="892" spans="1:33" ht="15.75" customHeight="1" x14ac:dyDescent="0.35">
      <c r="A892" s="46"/>
      <c r="B892" s="359"/>
      <c r="C892" s="360"/>
      <c r="AG892" s="360"/>
    </row>
    <row r="893" spans="1:33" ht="15.75" customHeight="1" x14ac:dyDescent="0.35">
      <c r="A893" s="46"/>
      <c r="B893" s="359"/>
      <c r="C893" s="360"/>
      <c r="AG893" s="360"/>
    </row>
    <row r="894" spans="1:33" ht="15.75" customHeight="1" x14ac:dyDescent="0.35">
      <c r="A894" s="46"/>
      <c r="B894" s="359"/>
      <c r="C894" s="360"/>
      <c r="AG894" s="360"/>
    </row>
    <row r="895" spans="1:33" ht="15.75" customHeight="1" x14ac:dyDescent="0.35">
      <c r="A895" s="46"/>
      <c r="B895" s="359"/>
      <c r="C895" s="360"/>
      <c r="AG895" s="360"/>
    </row>
    <row r="896" spans="1:33" ht="15.75" customHeight="1" x14ac:dyDescent="0.35">
      <c r="A896" s="46"/>
      <c r="B896" s="359"/>
      <c r="C896" s="360"/>
      <c r="AG896" s="360"/>
    </row>
    <row r="897" spans="1:33" ht="15.75" customHeight="1" x14ac:dyDescent="0.35">
      <c r="A897" s="46"/>
      <c r="B897" s="359"/>
      <c r="C897" s="360"/>
      <c r="AG897" s="360"/>
    </row>
    <row r="898" spans="1:33" ht="15.75" customHeight="1" x14ac:dyDescent="0.35">
      <c r="A898" s="46"/>
      <c r="B898" s="359"/>
      <c r="C898" s="360"/>
      <c r="AG898" s="360"/>
    </row>
    <row r="899" spans="1:33" ht="15.75" customHeight="1" x14ac:dyDescent="0.35">
      <c r="A899" s="46"/>
      <c r="B899" s="359"/>
      <c r="C899" s="360"/>
      <c r="AG899" s="360"/>
    </row>
    <row r="900" spans="1:33" ht="15.75" customHeight="1" x14ac:dyDescent="0.35">
      <c r="A900" s="46"/>
      <c r="B900" s="359"/>
      <c r="C900" s="360"/>
      <c r="AG900" s="360"/>
    </row>
    <row r="901" spans="1:33" ht="15.75" customHeight="1" x14ac:dyDescent="0.35">
      <c r="A901" s="46"/>
      <c r="B901" s="359"/>
      <c r="C901" s="360"/>
      <c r="AG901" s="360"/>
    </row>
    <row r="902" spans="1:33" ht="15.75" customHeight="1" x14ac:dyDescent="0.35">
      <c r="A902" s="46"/>
      <c r="B902" s="359"/>
      <c r="C902" s="360"/>
      <c r="AG902" s="360"/>
    </row>
    <row r="903" spans="1:33" ht="15.75" customHeight="1" x14ac:dyDescent="0.35">
      <c r="A903" s="46"/>
      <c r="B903" s="359"/>
      <c r="C903" s="360"/>
      <c r="AG903" s="360"/>
    </row>
    <row r="904" spans="1:33" ht="15.75" customHeight="1" x14ac:dyDescent="0.35">
      <c r="A904" s="46"/>
      <c r="B904" s="359"/>
      <c r="C904" s="360"/>
      <c r="AG904" s="360"/>
    </row>
    <row r="905" spans="1:33" ht="15.75" customHeight="1" x14ac:dyDescent="0.35">
      <c r="A905" s="46"/>
      <c r="B905" s="359"/>
      <c r="C905" s="360"/>
      <c r="AG905" s="360"/>
    </row>
    <row r="906" spans="1:33" ht="15.75" customHeight="1" x14ac:dyDescent="0.35">
      <c r="A906" s="46"/>
      <c r="B906" s="359"/>
      <c r="C906" s="360"/>
      <c r="AG906" s="360"/>
    </row>
    <row r="907" spans="1:33" ht="15.75" customHeight="1" x14ac:dyDescent="0.35">
      <c r="A907" s="46"/>
      <c r="B907" s="359"/>
      <c r="C907" s="360"/>
      <c r="AG907" s="360"/>
    </row>
    <row r="908" spans="1:33" ht="15.75" customHeight="1" x14ac:dyDescent="0.35">
      <c r="A908" s="46"/>
      <c r="B908" s="359"/>
      <c r="C908" s="360"/>
      <c r="AG908" s="360"/>
    </row>
    <row r="909" spans="1:33" ht="15.75" customHeight="1" x14ac:dyDescent="0.35">
      <c r="A909" s="46"/>
      <c r="B909" s="359"/>
      <c r="C909" s="360"/>
      <c r="AG909" s="360"/>
    </row>
    <row r="910" spans="1:33" ht="15.75" customHeight="1" x14ac:dyDescent="0.35">
      <c r="A910" s="46"/>
      <c r="B910" s="359"/>
      <c r="C910" s="360"/>
      <c r="AG910" s="360"/>
    </row>
    <row r="911" spans="1:33" ht="15.75" customHeight="1" x14ac:dyDescent="0.35">
      <c r="A911" s="46"/>
      <c r="B911" s="359"/>
      <c r="C911" s="360"/>
      <c r="AG911" s="360"/>
    </row>
    <row r="912" spans="1:33" ht="15.75" customHeight="1" x14ac:dyDescent="0.35">
      <c r="A912" s="46"/>
      <c r="B912" s="359"/>
      <c r="C912" s="360"/>
      <c r="AG912" s="360"/>
    </row>
    <row r="913" spans="1:33" ht="15.75" customHeight="1" x14ac:dyDescent="0.35">
      <c r="A913" s="46"/>
      <c r="B913" s="359"/>
      <c r="C913" s="360"/>
      <c r="AG913" s="360"/>
    </row>
    <row r="914" spans="1:33" ht="15.75" customHeight="1" x14ac:dyDescent="0.35">
      <c r="A914" s="46"/>
      <c r="B914" s="359"/>
      <c r="C914" s="360"/>
      <c r="AG914" s="360"/>
    </row>
    <row r="915" spans="1:33" ht="15.75" customHeight="1" x14ac:dyDescent="0.35">
      <c r="A915" s="46"/>
      <c r="B915" s="359"/>
      <c r="C915" s="360"/>
      <c r="AG915" s="360"/>
    </row>
    <row r="916" spans="1:33" ht="15.75" customHeight="1" x14ac:dyDescent="0.35">
      <c r="A916" s="46"/>
      <c r="B916" s="359"/>
      <c r="C916" s="360"/>
      <c r="AG916" s="360"/>
    </row>
    <row r="917" spans="1:33" ht="15.75" customHeight="1" x14ac:dyDescent="0.35">
      <c r="A917" s="46"/>
      <c r="B917" s="359"/>
      <c r="C917" s="360"/>
      <c r="AG917" s="360"/>
    </row>
    <row r="918" spans="1:33" ht="15.75" customHeight="1" x14ac:dyDescent="0.35">
      <c r="A918" s="46"/>
      <c r="B918" s="359"/>
      <c r="C918" s="360"/>
      <c r="AG918" s="360"/>
    </row>
    <row r="919" spans="1:33" ht="15.75" customHeight="1" x14ac:dyDescent="0.35">
      <c r="A919" s="46"/>
      <c r="B919" s="359"/>
      <c r="C919" s="360"/>
      <c r="AG919" s="360"/>
    </row>
    <row r="920" spans="1:33" ht="15.75" customHeight="1" x14ac:dyDescent="0.35">
      <c r="A920" s="46"/>
      <c r="B920" s="359"/>
      <c r="C920" s="360"/>
      <c r="AG920" s="360"/>
    </row>
    <row r="921" spans="1:33" ht="15.75" customHeight="1" x14ac:dyDescent="0.35">
      <c r="A921" s="46"/>
      <c r="B921" s="359"/>
      <c r="C921" s="360"/>
      <c r="AG921" s="360"/>
    </row>
    <row r="922" spans="1:33" ht="15.75" customHeight="1" x14ac:dyDescent="0.35">
      <c r="A922" s="46"/>
      <c r="B922" s="359"/>
      <c r="C922" s="360"/>
      <c r="AG922" s="360"/>
    </row>
    <row r="923" spans="1:33" ht="15.75" customHeight="1" x14ac:dyDescent="0.35">
      <c r="A923" s="46"/>
      <c r="B923" s="359"/>
      <c r="C923" s="360"/>
      <c r="AG923" s="360"/>
    </row>
    <row r="924" spans="1:33" ht="15.75" customHeight="1" x14ac:dyDescent="0.35">
      <c r="A924" s="46"/>
      <c r="B924" s="359"/>
      <c r="C924" s="360"/>
      <c r="AG924" s="360"/>
    </row>
    <row r="925" spans="1:33" ht="15.75" customHeight="1" x14ac:dyDescent="0.35">
      <c r="A925" s="46"/>
      <c r="B925" s="359"/>
      <c r="C925" s="360"/>
      <c r="AG925" s="360"/>
    </row>
    <row r="926" spans="1:33" ht="15.75" customHeight="1" x14ac:dyDescent="0.35">
      <c r="A926" s="46"/>
      <c r="B926" s="359"/>
      <c r="C926" s="360"/>
      <c r="AG926" s="360"/>
    </row>
    <row r="927" spans="1:33" ht="15.75" customHeight="1" x14ac:dyDescent="0.35">
      <c r="A927" s="46"/>
      <c r="B927" s="359"/>
      <c r="C927" s="360"/>
      <c r="AG927" s="360"/>
    </row>
    <row r="928" spans="1:33" ht="15.75" customHeight="1" x14ac:dyDescent="0.35">
      <c r="A928" s="46"/>
      <c r="B928" s="359"/>
      <c r="C928" s="360"/>
      <c r="AG928" s="360"/>
    </row>
    <row r="929" spans="1:33" ht="15.75" customHeight="1" x14ac:dyDescent="0.35">
      <c r="A929" s="46"/>
      <c r="B929" s="359"/>
      <c r="C929" s="360"/>
      <c r="AG929" s="360"/>
    </row>
    <row r="930" spans="1:33" ht="15.75" customHeight="1" x14ac:dyDescent="0.35">
      <c r="A930" s="46"/>
      <c r="B930" s="359"/>
      <c r="C930" s="360"/>
      <c r="AG930" s="360"/>
    </row>
    <row r="931" spans="1:33" ht="15.75" customHeight="1" x14ac:dyDescent="0.35">
      <c r="A931" s="46"/>
      <c r="B931" s="359"/>
      <c r="C931" s="360"/>
      <c r="AG931" s="360"/>
    </row>
    <row r="932" spans="1:33" ht="15.75" customHeight="1" x14ac:dyDescent="0.35">
      <c r="A932" s="46"/>
      <c r="B932" s="359"/>
      <c r="C932" s="360"/>
      <c r="AG932" s="360"/>
    </row>
    <row r="933" spans="1:33" ht="15.75" customHeight="1" x14ac:dyDescent="0.35">
      <c r="A933" s="46"/>
      <c r="B933" s="359"/>
      <c r="C933" s="360"/>
      <c r="AG933" s="360"/>
    </row>
    <row r="934" spans="1:33" ht="15.75" customHeight="1" x14ac:dyDescent="0.35">
      <c r="A934" s="46"/>
      <c r="B934" s="359"/>
      <c r="C934" s="360"/>
      <c r="AG934" s="360"/>
    </row>
    <row r="935" spans="1:33" ht="15.75" customHeight="1" x14ac:dyDescent="0.35">
      <c r="A935" s="46"/>
      <c r="B935" s="359"/>
      <c r="C935" s="360"/>
      <c r="AG935" s="360"/>
    </row>
    <row r="936" spans="1:33" ht="15.75" customHeight="1" x14ac:dyDescent="0.35">
      <c r="A936" s="46"/>
      <c r="B936" s="359"/>
      <c r="C936" s="360"/>
      <c r="AG936" s="360"/>
    </row>
    <row r="937" spans="1:33" ht="15.75" customHeight="1" x14ac:dyDescent="0.35">
      <c r="A937" s="46"/>
      <c r="B937" s="359"/>
      <c r="C937" s="360"/>
      <c r="AG937" s="360"/>
    </row>
    <row r="938" spans="1:33" ht="15.75" customHeight="1" x14ac:dyDescent="0.35">
      <c r="A938" s="46"/>
      <c r="B938" s="359"/>
      <c r="C938" s="360"/>
      <c r="AG938" s="360"/>
    </row>
    <row r="939" spans="1:33" ht="15.75" customHeight="1" x14ac:dyDescent="0.35">
      <c r="A939" s="46"/>
      <c r="B939" s="359"/>
      <c r="C939" s="360"/>
      <c r="AG939" s="360"/>
    </row>
    <row r="940" spans="1:33" ht="15.75" customHeight="1" x14ac:dyDescent="0.35">
      <c r="A940" s="46"/>
      <c r="B940" s="359"/>
      <c r="C940" s="360"/>
      <c r="AG940" s="360"/>
    </row>
    <row r="941" spans="1:33" ht="15.75" customHeight="1" x14ac:dyDescent="0.35">
      <c r="A941" s="46"/>
      <c r="B941" s="359"/>
      <c r="C941" s="360"/>
      <c r="AG941" s="360"/>
    </row>
    <row r="942" spans="1:33" ht="15.75" customHeight="1" x14ac:dyDescent="0.35">
      <c r="A942" s="46"/>
      <c r="B942" s="359"/>
      <c r="C942" s="360"/>
      <c r="AG942" s="360"/>
    </row>
    <row r="943" spans="1:33" ht="15.75" customHeight="1" x14ac:dyDescent="0.35">
      <c r="A943" s="46"/>
      <c r="B943" s="359"/>
      <c r="C943" s="360"/>
      <c r="AG943" s="360"/>
    </row>
    <row r="944" spans="1:33" ht="15.75" customHeight="1" x14ac:dyDescent="0.35">
      <c r="A944" s="46"/>
      <c r="B944" s="359"/>
      <c r="C944" s="360"/>
      <c r="AG944" s="360"/>
    </row>
    <row r="945" spans="1:33" ht="15.75" customHeight="1" x14ac:dyDescent="0.35">
      <c r="A945" s="46"/>
      <c r="B945" s="359"/>
      <c r="C945" s="360"/>
      <c r="AG945" s="360"/>
    </row>
    <row r="946" spans="1:33" ht="15.75" customHeight="1" x14ac:dyDescent="0.35">
      <c r="A946" s="46"/>
      <c r="B946" s="359"/>
      <c r="C946" s="360"/>
      <c r="AG946" s="360"/>
    </row>
    <row r="947" spans="1:33" ht="15.75" customHeight="1" x14ac:dyDescent="0.35">
      <c r="A947" s="46"/>
      <c r="B947" s="359"/>
      <c r="C947" s="360"/>
      <c r="AG947" s="360"/>
    </row>
    <row r="948" spans="1:33" ht="15.75" customHeight="1" x14ac:dyDescent="0.35">
      <c r="A948" s="46"/>
      <c r="B948" s="359"/>
      <c r="C948" s="360"/>
      <c r="AG948" s="360"/>
    </row>
    <row r="949" spans="1:33" ht="15.75" customHeight="1" x14ac:dyDescent="0.35">
      <c r="A949" s="46"/>
      <c r="B949" s="359"/>
      <c r="C949" s="360"/>
      <c r="AG949" s="360"/>
    </row>
    <row r="950" spans="1:33" ht="15.75" customHeight="1" x14ac:dyDescent="0.35">
      <c r="A950" s="46"/>
      <c r="B950" s="359"/>
      <c r="C950" s="360"/>
      <c r="AG950" s="360"/>
    </row>
    <row r="951" spans="1:33" ht="15.75" customHeight="1" x14ac:dyDescent="0.35">
      <c r="A951" s="46"/>
      <c r="B951" s="359"/>
      <c r="C951" s="360"/>
      <c r="AG951" s="360"/>
    </row>
    <row r="952" spans="1:33" ht="15.75" customHeight="1" x14ac:dyDescent="0.35">
      <c r="A952" s="46"/>
      <c r="B952" s="359"/>
      <c r="C952" s="360"/>
      <c r="AG952" s="360"/>
    </row>
    <row r="953" spans="1:33" ht="15.75" customHeight="1" x14ac:dyDescent="0.35">
      <c r="A953" s="46"/>
      <c r="B953" s="359"/>
      <c r="C953" s="360"/>
      <c r="AG953" s="360"/>
    </row>
    <row r="954" spans="1:33" ht="15.75" customHeight="1" x14ac:dyDescent="0.35">
      <c r="A954" s="46"/>
      <c r="B954" s="359"/>
      <c r="C954" s="360"/>
      <c r="AG954" s="360"/>
    </row>
    <row r="955" spans="1:33" ht="15.75" customHeight="1" x14ac:dyDescent="0.35">
      <c r="A955" s="46"/>
      <c r="B955" s="359"/>
      <c r="C955" s="360"/>
      <c r="AG955" s="360"/>
    </row>
    <row r="956" spans="1:33" ht="15.75" customHeight="1" x14ac:dyDescent="0.35">
      <c r="A956" s="46"/>
      <c r="B956" s="359"/>
      <c r="C956" s="360"/>
      <c r="AG956" s="360"/>
    </row>
    <row r="957" spans="1:33" ht="15.75" customHeight="1" x14ac:dyDescent="0.35">
      <c r="A957" s="46"/>
      <c r="B957" s="359"/>
      <c r="C957" s="360"/>
      <c r="AG957" s="360"/>
    </row>
    <row r="958" spans="1:33" ht="15.75" customHeight="1" x14ac:dyDescent="0.35">
      <c r="A958" s="46"/>
      <c r="B958" s="359"/>
      <c r="C958" s="360"/>
      <c r="AG958" s="360"/>
    </row>
    <row r="959" spans="1:33" ht="15.75" customHeight="1" x14ac:dyDescent="0.35">
      <c r="A959" s="46"/>
      <c r="B959" s="359"/>
      <c r="C959" s="360"/>
      <c r="AG959" s="360"/>
    </row>
    <row r="960" spans="1:33" ht="15.75" customHeight="1" x14ac:dyDescent="0.35">
      <c r="A960" s="46"/>
      <c r="B960" s="359"/>
      <c r="C960" s="360"/>
      <c r="AG960" s="360"/>
    </row>
    <row r="961" spans="1:33" ht="15.75" customHeight="1" x14ac:dyDescent="0.35">
      <c r="A961" s="46"/>
      <c r="B961" s="359"/>
      <c r="C961" s="360"/>
      <c r="AG961" s="360"/>
    </row>
    <row r="962" spans="1:33" ht="15.75" customHeight="1" x14ac:dyDescent="0.35">
      <c r="A962" s="46"/>
      <c r="B962" s="359"/>
      <c r="C962" s="360"/>
      <c r="AG962" s="360"/>
    </row>
    <row r="963" spans="1:33" ht="15.75" customHeight="1" x14ac:dyDescent="0.35">
      <c r="A963" s="46"/>
      <c r="B963" s="359"/>
      <c r="C963" s="360"/>
      <c r="AG963" s="360"/>
    </row>
    <row r="964" spans="1:33" ht="15.75" customHeight="1" x14ac:dyDescent="0.35">
      <c r="A964" s="46"/>
      <c r="B964" s="359"/>
      <c r="C964" s="360"/>
      <c r="AG964" s="360"/>
    </row>
    <row r="965" spans="1:33" ht="15.75" customHeight="1" x14ac:dyDescent="0.35">
      <c r="A965" s="46"/>
      <c r="B965" s="359"/>
      <c r="C965" s="360"/>
      <c r="AG965" s="360"/>
    </row>
    <row r="966" spans="1:33" ht="15.75" customHeight="1" x14ac:dyDescent="0.35">
      <c r="A966" s="46"/>
      <c r="B966" s="359"/>
      <c r="C966" s="360"/>
      <c r="AG966" s="360"/>
    </row>
    <row r="967" spans="1:33" ht="15.75" customHeight="1" x14ac:dyDescent="0.35">
      <c r="A967" s="46"/>
      <c r="B967" s="359"/>
      <c r="C967" s="360"/>
      <c r="AG967" s="360"/>
    </row>
    <row r="968" spans="1:33" ht="15.75" customHeight="1" x14ac:dyDescent="0.35">
      <c r="A968" s="46"/>
      <c r="B968" s="359"/>
      <c r="C968" s="360"/>
      <c r="AG968" s="360"/>
    </row>
    <row r="969" spans="1:33" ht="15.75" customHeight="1" x14ac:dyDescent="0.35">
      <c r="A969" s="46"/>
      <c r="B969" s="359"/>
      <c r="C969" s="360"/>
      <c r="AG969" s="360"/>
    </row>
    <row r="970" spans="1:33" ht="15.75" customHeight="1" x14ac:dyDescent="0.35">
      <c r="A970" s="46"/>
      <c r="B970" s="359"/>
      <c r="C970" s="360"/>
      <c r="AG970" s="360"/>
    </row>
    <row r="971" spans="1:33" ht="15.75" customHeight="1" x14ac:dyDescent="0.35">
      <c r="A971" s="46"/>
      <c r="B971" s="359"/>
      <c r="C971" s="360"/>
      <c r="AG971" s="360"/>
    </row>
    <row r="972" spans="1:33" ht="15.75" customHeight="1" x14ac:dyDescent="0.35">
      <c r="A972" s="46"/>
      <c r="B972" s="359"/>
      <c r="C972" s="360"/>
      <c r="AG972" s="360"/>
    </row>
    <row r="973" spans="1:33" ht="15.75" customHeight="1" x14ac:dyDescent="0.35">
      <c r="A973" s="46"/>
      <c r="B973" s="359"/>
      <c r="C973" s="360"/>
      <c r="AG973" s="360"/>
    </row>
    <row r="974" spans="1:33" ht="15.75" customHeight="1" x14ac:dyDescent="0.35">
      <c r="A974" s="46"/>
      <c r="B974" s="359"/>
      <c r="C974" s="360"/>
      <c r="AG974" s="360"/>
    </row>
    <row r="975" spans="1:33" ht="15.75" customHeight="1" x14ac:dyDescent="0.35">
      <c r="A975" s="46"/>
      <c r="B975" s="359"/>
      <c r="C975" s="360"/>
      <c r="AG975" s="360"/>
    </row>
    <row r="976" spans="1:33" ht="15.75" customHeight="1" x14ac:dyDescent="0.35">
      <c r="A976" s="46"/>
      <c r="B976" s="359"/>
      <c r="C976" s="360"/>
      <c r="AG976" s="360"/>
    </row>
    <row r="977" spans="1:33" ht="15.75" customHeight="1" x14ac:dyDescent="0.35">
      <c r="A977" s="46"/>
      <c r="B977" s="359"/>
      <c r="C977" s="360"/>
      <c r="AG977" s="360"/>
    </row>
    <row r="978" spans="1:33" ht="15.75" customHeight="1" x14ac:dyDescent="0.35">
      <c r="A978" s="46"/>
      <c r="B978" s="359"/>
      <c r="C978" s="360"/>
      <c r="AG978" s="360"/>
    </row>
    <row r="979" spans="1:33" ht="15.75" customHeight="1" x14ac:dyDescent="0.35">
      <c r="A979" s="46"/>
      <c r="B979" s="359"/>
      <c r="C979" s="360"/>
      <c r="AG979" s="360"/>
    </row>
    <row r="980" spans="1:33" ht="15.75" customHeight="1" x14ac:dyDescent="0.35">
      <c r="A980" s="46"/>
      <c r="B980" s="359"/>
      <c r="C980" s="360"/>
      <c r="AG980" s="360"/>
    </row>
    <row r="981" spans="1:33" ht="15.75" customHeight="1" x14ac:dyDescent="0.35">
      <c r="A981" s="46"/>
      <c r="B981" s="359"/>
      <c r="C981" s="360"/>
      <c r="AG981" s="360"/>
    </row>
    <row r="982" spans="1:33" ht="15.75" customHeight="1" x14ac:dyDescent="0.35">
      <c r="A982" s="46"/>
      <c r="B982" s="359"/>
      <c r="C982" s="360"/>
      <c r="AG982" s="360"/>
    </row>
    <row r="983" spans="1:33" ht="15.75" customHeight="1" x14ac:dyDescent="0.35">
      <c r="A983" s="46"/>
      <c r="B983" s="359"/>
      <c r="C983" s="360"/>
      <c r="AG983" s="360"/>
    </row>
    <row r="984" spans="1:33" ht="15.75" customHeight="1" x14ac:dyDescent="0.35">
      <c r="A984" s="46"/>
      <c r="B984" s="359"/>
      <c r="C984" s="360"/>
      <c r="AG984" s="360"/>
    </row>
    <row r="985" spans="1:33" ht="15.75" customHeight="1" x14ac:dyDescent="0.35">
      <c r="A985" s="46"/>
      <c r="B985" s="359"/>
      <c r="C985" s="360"/>
      <c r="AG985" s="360"/>
    </row>
    <row r="986" spans="1:33" ht="15.75" customHeight="1" x14ac:dyDescent="0.35">
      <c r="A986" s="46"/>
      <c r="B986" s="359"/>
      <c r="C986" s="360"/>
      <c r="AG986" s="360"/>
    </row>
    <row r="987" spans="1:33" ht="15.75" customHeight="1" x14ac:dyDescent="0.35">
      <c r="A987" s="46"/>
      <c r="B987" s="359"/>
      <c r="C987" s="360"/>
      <c r="AG987" s="360"/>
    </row>
    <row r="988" spans="1:33" ht="15.75" customHeight="1" x14ac:dyDescent="0.35">
      <c r="A988" s="46"/>
      <c r="B988" s="359"/>
      <c r="C988" s="360"/>
      <c r="AG988" s="360"/>
    </row>
    <row r="989" spans="1:33" ht="15.75" customHeight="1" x14ac:dyDescent="0.35">
      <c r="A989" s="46"/>
      <c r="B989" s="359"/>
      <c r="C989" s="360"/>
      <c r="AG989" s="360"/>
    </row>
    <row r="990" spans="1:33" ht="15.75" customHeight="1" x14ac:dyDescent="0.35">
      <c r="A990" s="46"/>
      <c r="B990" s="359"/>
      <c r="C990" s="360"/>
      <c r="AG990" s="360"/>
    </row>
    <row r="991" spans="1:33" ht="15.75" customHeight="1" x14ac:dyDescent="0.35">
      <c r="A991" s="46"/>
      <c r="B991" s="359"/>
      <c r="C991" s="360"/>
      <c r="AG991" s="360"/>
    </row>
    <row r="992" spans="1:33" ht="15.75" customHeight="1" x14ac:dyDescent="0.35">
      <c r="A992" s="46"/>
      <c r="B992" s="359"/>
      <c r="C992" s="360"/>
      <c r="AG992" s="360"/>
    </row>
    <row r="993" spans="1:33" ht="15.75" customHeight="1" x14ac:dyDescent="0.35">
      <c r="A993" s="46"/>
      <c r="B993" s="359"/>
      <c r="C993" s="360"/>
      <c r="AG993" s="360"/>
    </row>
    <row r="994" spans="1:33" ht="15.75" customHeight="1" x14ac:dyDescent="0.35">
      <c r="A994" s="46"/>
      <c r="B994" s="359"/>
      <c r="C994" s="360"/>
      <c r="AG994" s="360"/>
    </row>
    <row r="995" spans="1:33" ht="15.75" customHeight="1" x14ac:dyDescent="0.35">
      <c r="A995" s="46"/>
      <c r="B995" s="359"/>
      <c r="C995" s="360"/>
      <c r="AG995" s="360"/>
    </row>
    <row r="996" spans="1:33" ht="15.75" customHeight="1" x14ac:dyDescent="0.35">
      <c r="A996" s="46"/>
      <c r="B996" s="359"/>
      <c r="C996" s="360"/>
      <c r="AG996" s="360"/>
    </row>
    <row r="997" spans="1:33" ht="15.75" customHeight="1" x14ac:dyDescent="0.35">
      <c r="A997" s="46"/>
      <c r="B997" s="359"/>
      <c r="C997" s="360"/>
      <c r="AG997" s="360"/>
    </row>
    <row r="998" spans="1:33" ht="15.75" customHeight="1" x14ac:dyDescent="0.35">
      <c r="A998" s="46"/>
      <c r="B998" s="359"/>
      <c r="C998" s="360"/>
      <c r="AG998" s="360"/>
    </row>
    <row r="999" spans="1:33" ht="15.75" customHeight="1" x14ac:dyDescent="0.35">
      <c r="A999" s="46"/>
      <c r="B999" s="359"/>
      <c r="C999" s="360"/>
      <c r="AG999" s="360"/>
    </row>
    <row r="1000" spans="1:33" ht="15.75" customHeight="1" x14ac:dyDescent="0.35">
      <c r="A1000" s="46"/>
      <c r="B1000" s="359"/>
      <c r="C1000" s="360"/>
      <c r="AG1000" s="360"/>
    </row>
    <row r="1001" spans="1:33" ht="15.75" customHeight="1" x14ac:dyDescent="0.35">
      <c r="A1001" s="46"/>
      <c r="B1001" s="359"/>
      <c r="C1001" s="360"/>
      <c r="AG1001" s="360"/>
    </row>
    <row r="1002" spans="1:33" ht="15.75" customHeight="1" x14ac:dyDescent="0.35">
      <c r="A1002" s="46"/>
      <c r="B1002" s="359"/>
      <c r="C1002" s="360"/>
      <c r="AG1002" s="360"/>
    </row>
    <row r="1003" spans="1:33" ht="15.75" customHeight="1" x14ac:dyDescent="0.35">
      <c r="A1003" s="46"/>
      <c r="B1003" s="359"/>
      <c r="C1003" s="360"/>
      <c r="AG1003" s="360"/>
    </row>
    <row r="1004" spans="1:33" ht="15.75" customHeight="1" x14ac:dyDescent="0.35">
      <c r="A1004" s="46"/>
      <c r="B1004" s="359"/>
      <c r="C1004" s="360"/>
      <c r="AG1004" s="360"/>
    </row>
    <row r="1005" spans="1:33" ht="15.75" customHeight="1" x14ac:dyDescent="0.35">
      <c r="A1005" s="46"/>
      <c r="B1005" s="359"/>
      <c r="C1005" s="360"/>
      <c r="AG1005" s="360"/>
    </row>
    <row r="1006" spans="1:33" ht="15.75" customHeight="1" x14ac:dyDescent="0.35">
      <c r="A1006" s="46"/>
      <c r="B1006" s="359"/>
      <c r="C1006" s="360"/>
      <c r="AG1006" s="360"/>
    </row>
    <row r="1007" spans="1:33" ht="15.75" customHeight="1" x14ac:dyDescent="0.35">
      <c r="A1007" s="46"/>
      <c r="B1007" s="359"/>
      <c r="C1007" s="360"/>
      <c r="AG1007" s="360"/>
    </row>
    <row r="1008" spans="1:33" ht="15.75" customHeight="1" x14ac:dyDescent="0.35">
      <c r="A1008" s="46"/>
      <c r="B1008" s="359"/>
      <c r="C1008" s="360"/>
      <c r="AG1008" s="360"/>
    </row>
    <row r="1009" spans="1:33" ht="15.75" customHeight="1" x14ac:dyDescent="0.35">
      <c r="A1009" s="46"/>
      <c r="B1009" s="359"/>
      <c r="C1009" s="360"/>
      <c r="AG1009" s="360"/>
    </row>
    <row r="1010" spans="1:33" ht="15.75" customHeight="1" x14ac:dyDescent="0.35">
      <c r="A1010" s="46"/>
      <c r="B1010" s="359"/>
      <c r="C1010" s="360"/>
      <c r="AG1010" s="360"/>
    </row>
    <row r="1011" spans="1:33" ht="15.75" customHeight="1" x14ac:dyDescent="0.35">
      <c r="A1011" s="46"/>
      <c r="B1011" s="359"/>
      <c r="C1011" s="360"/>
      <c r="AG1011" s="360"/>
    </row>
    <row r="1012" spans="1:33" ht="15.75" customHeight="1" x14ac:dyDescent="0.35">
      <c r="A1012" s="46"/>
      <c r="B1012" s="359"/>
      <c r="C1012" s="360"/>
      <c r="AG1012" s="360"/>
    </row>
    <row r="1013" spans="1:33" ht="15.75" customHeight="1" x14ac:dyDescent="0.35">
      <c r="A1013" s="46"/>
      <c r="B1013" s="359"/>
      <c r="C1013" s="360"/>
      <c r="AG1013" s="360"/>
    </row>
    <row r="1014" spans="1:33" ht="15.75" customHeight="1" x14ac:dyDescent="0.35">
      <c r="A1014" s="46"/>
      <c r="B1014" s="359"/>
      <c r="C1014" s="360"/>
      <c r="AG1014" s="360"/>
    </row>
    <row r="1015" spans="1:33" ht="15.75" customHeight="1" x14ac:dyDescent="0.35">
      <c r="A1015" s="46"/>
      <c r="B1015" s="359"/>
      <c r="C1015" s="360"/>
      <c r="AG1015" s="360"/>
    </row>
    <row r="1016" spans="1:33" ht="15.75" customHeight="1" x14ac:dyDescent="0.35">
      <c r="A1016" s="46"/>
      <c r="B1016" s="359"/>
      <c r="C1016" s="360"/>
      <c r="AG1016" s="360"/>
    </row>
    <row r="1017" spans="1:33" ht="15.75" customHeight="1" x14ac:dyDescent="0.35">
      <c r="A1017" s="46"/>
      <c r="B1017" s="359"/>
      <c r="C1017" s="360"/>
      <c r="AG1017" s="360"/>
    </row>
    <row r="1018" spans="1:33" ht="15.75" customHeight="1" x14ac:dyDescent="0.35">
      <c r="A1018" s="46"/>
      <c r="B1018" s="359"/>
      <c r="C1018" s="360"/>
      <c r="AG1018" s="360"/>
    </row>
    <row r="1019" spans="1:33" ht="15.75" customHeight="1" x14ac:dyDescent="0.35">
      <c r="A1019" s="46"/>
      <c r="B1019" s="359"/>
      <c r="C1019" s="360"/>
      <c r="AG1019" s="360"/>
    </row>
    <row r="1020" spans="1:33" ht="15.75" customHeight="1" x14ac:dyDescent="0.35">
      <c r="A1020" s="46"/>
      <c r="B1020" s="359"/>
      <c r="C1020" s="360"/>
      <c r="AG1020" s="360"/>
    </row>
    <row r="1021" spans="1:33" ht="15.75" customHeight="1" x14ac:dyDescent="0.35">
      <c r="A1021" s="46"/>
      <c r="B1021" s="359"/>
      <c r="C1021" s="360"/>
      <c r="AG1021" s="360"/>
    </row>
    <row r="1022" spans="1:33" ht="15.75" customHeight="1" x14ac:dyDescent="0.35">
      <c r="A1022" s="46"/>
      <c r="B1022" s="359"/>
      <c r="C1022" s="360"/>
      <c r="AG1022" s="360"/>
    </row>
    <row r="1023" spans="1:33" ht="15.75" customHeight="1" x14ac:dyDescent="0.35">
      <c r="A1023" s="46"/>
      <c r="B1023" s="359"/>
      <c r="C1023" s="360"/>
      <c r="AG1023" s="360"/>
    </row>
    <row r="1024" spans="1:33" ht="15.75" customHeight="1" x14ac:dyDescent="0.35">
      <c r="A1024" s="46"/>
      <c r="B1024" s="359"/>
      <c r="C1024" s="360"/>
      <c r="AG1024" s="360"/>
    </row>
    <row r="1025" spans="1:33" ht="15.75" customHeight="1" x14ac:dyDescent="0.35">
      <c r="A1025" s="46"/>
      <c r="B1025" s="359"/>
      <c r="C1025" s="360"/>
      <c r="AG1025" s="360"/>
    </row>
    <row r="1026" spans="1:33" ht="15.75" customHeight="1" x14ac:dyDescent="0.35">
      <c r="A1026" s="46"/>
      <c r="B1026" s="359"/>
      <c r="C1026" s="360"/>
      <c r="AG1026" s="360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2:C182"/>
    <mergeCell ref="A184:C184"/>
    <mergeCell ref="A185:C185"/>
    <mergeCell ref="K7:M7"/>
    <mergeCell ref="N7:P7"/>
    <mergeCell ref="E7:G7"/>
    <mergeCell ref="H7:J7"/>
    <mergeCell ref="A148:C148"/>
    <mergeCell ref="A153:C153"/>
    <mergeCell ref="A159:C159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77"/>
  <sheetViews>
    <sheetView topLeftCell="B118" zoomScale="73" zoomScaleNormal="73" workbookViewId="0">
      <selection activeCell="E121" sqref="E121"/>
    </sheetView>
  </sheetViews>
  <sheetFormatPr defaultColWidth="12.58203125" defaultRowHeight="15" customHeight="1" x14ac:dyDescent="0.3"/>
  <cols>
    <col min="1" max="1" width="16.83203125" hidden="1" customWidth="1"/>
    <col min="2" max="2" width="11.1640625" customWidth="1"/>
    <col min="3" max="3" width="38" customWidth="1"/>
    <col min="4" max="4" width="16.33203125" customWidth="1"/>
    <col min="5" max="5" width="28.6640625" customWidth="1"/>
    <col min="6" max="6" width="16.33203125" customWidth="1"/>
    <col min="7" max="7" width="28.75" customWidth="1"/>
    <col min="8" max="8" width="24" customWidth="1"/>
    <col min="9" max="9" width="13.75" customWidth="1"/>
    <col min="10" max="10" width="39.9140625" customWidth="1"/>
    <col min="11" max="11" width="7.58203125" customWidth="1"/>
    <col min="12" max="12" width="9.9140625" customWidth="1"/>
    <col min="13" max="25" width="7.58203125" customWidth="1"/>
  </cols>
  <sheetData>
    <row r="1" spans="1:25" ht="14.5" x14ac:dyDescent="0.35">
      <c r="A1" s="360"/>
      <c r="B1" s="360"/>
      <c r="C1" s="360"/>
      <c r="D1" s="3"/>
      <c r="E1" s="360"/>
      <c r="F1" s="3"/>
      <c r="G1" s="360"/>
      <c r="H1" s="360"/>
      <c r="I1" s="46"/>
      <c r="J1" s="361" t="s">
        <v>235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66.75" customHeight="1" x14ac:dyDescent="0.35">
      <c r="A2" s="360"/>
      <c r="B2" s="360"/>
      <c r="C2" s="360"/>
      <c r="D2" s="3"/>
      <c r="E2" s="360"/>
      <c r="F2" s="3"/>
      <c r="G2" s="360"/>
      <c r="H2" s="632" t="s">
        <v>236</v>
      </c>
      <c r="I2" s="632"/>
      <c r="J2" s="63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4.5" x14ac:dyDescent="0.35">
      <c r="A3" s="360"/>
      <c r="B3" s="360"/>
      <c r="C3" s="360"/>
      <c r="D3" s="3"/>
      <c r="E3" s="360"/>
      <c r="F3" s="3"/>
      <c r="G3" s="360"/>
      <c r="H3" s="36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ht="18.5" x14ac:dyDescent="0.45">
      <c r="A4" s="360"/>
      <c r="B4" s="633" t="s">
        <v>237</v>
      </c>
      <c r="C4" s="633"/>
      <c r="D4" s="633"/>
      <c r="E4" s="633"/>
      <c r="F4" s="633"/>
      <c r="G4" s="633"/>
      <c r="H4" s="633"/>
      <c r="I4" s="633"/>
      <c r="J4" s="63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8.5" x14ac:dyDescent="0.45">
      <c r="A5" s="360"/>
      <c r="B5" s="633" t="s">
        <v>337</v>
      </c>
      <c r="C5" s="633"/>
      <c r="D5" s="633"/>
      <c r="E5" s="633"/>
      <c r="F5" s="633"/>
      <c r="G5" s="633"/>
      <c r="H5" s="633"/>
      <c r="I5" s="633"/>
      <c r="J5" s="63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0.25" customHeight="1" x14ac:dyDescent="0.45">
      <c r="A6" s="360"/>
      <c r="B6" s="634" t="s">
        <v>238</v>
      </c>
      <c r="C6" s="634"/>
      <c r="D6" s="634"/>
      <c r="E6" s="634"/>
      <c r="F6" s="634"/>
      <c r="G6" s="634"/>
      <c r="H6" s="634"/>
      <c r="I6" s="634"/>
      <c r="J6" s="63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8.5" x14ac:dyDescent="0.45">
      <c r="A7" s="360"/>
      <c r="B7" s="633" t="s">
        <v>558</v>
      </c>
      <c r="C7" s="633"/>
      <c r="D7" s="633"/>
      <c r="E7" s="633"/>
      <c r="F7" s="633"/>
      <c r="G7" s="633"/>
      <c r="H7" s="633"/>
      <c r="I7" s="633"/>
      <c r="J7" s="63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4.5" x14ac:dyDescent="0.35">
      <c r="A8" s="360"/>
      <c r="B8" s="508"/>
      <c r="C8" s="508"/>
      <c r="D8" s="509"/>
      <c r="E8" s="508"/>
      <c r="F8" s="509"/>
      <c r="G8" s="508"/>
      <c r="H8" s="508"/>
      <c r="I8" s="510"/>
      <c r="J8" s="51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4.5" x14ac:dyDescent="0.3">
      <c r="A9" s="15"/>
      <c r="B9" s="635" t="s">
        <v>239</v>
      </c>
      <c r="C9" s="636"/>
      <c r="D9" s="637"/>
      <c r="E9" s="638" t="s">
        <v>240</v>
      </c>
      <c r="F9" s="639"/>
      <c r="G9" s="639"/>
      <c r="H9" s="639"/>
      <c r="I9" s="639"/>
      <c r="J9" s="64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8" x14ac:dyDescent="0.3">
      <c r="A10" s="487" t="s">
        <v>241</v>
      </c>
      <c r="B10" s="511" t="s">
        <v>242</v>
      </c>
      <c r="C10" s="511" t="s">
        <v>44</v>
      </c>
      <c r="D10" s="512" t="s">
        <v>243</v>
      </c>
      <c r="E10" s="511" t="s">
        <v>244</v>
      </c>
      <c r="F10" s="512" t="s">
        <v>243</v>
      </c>
      <c r="G10" s="511" t="s">
        <v>245</v>
      </c>
      <c r="H10" s="511" t="s">
        <v>246</v>
      </c>
      <c r="I10" s="511" t="s">
        <v>247</v>
      </c>
      <c r="J10" s="511" t="s">
        <v>248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412" customFormat="1" ht="14.5" x14ac:dyDescent="0.3">
      <c r="A11" s="488"/>
      <c r="B11" s="511" t="s">
        <v>516</v>
      </c>
      <c r="C11" s="511" t="str">
        <f>Витрати!C12</f>
        <v>Оплата праці</v>
      </c>
      <c r="D11" s="512"/>
      <c r="E11" s="511"/>
      <c r="F11" s="512"/>
      <c r="G11" s="511"/>
      <c r="H11" s="511"/>
      <c r="I11" s="511"/>
      <c r="J11" s="5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412" customFormat="1" ht="14.5" x14ac:dyDescent="0.3">
      <c r="A12" s="488"/>
      <c r="B12" s="511" t="s">
        <v>517</v>
      </c>
      <c r="C12" s="511" t="s">
        <v>112</v>
      </c>
      <c r="D12" s="512">
        <f>SUM(D13:D33)</f>
        <v>447800</v>
      </c>
      <c r="E12" s="512"/>
      <c r="F12" s="512">
        <f t="shared" ref="F12" si="0">SUM(F13:F33)</f>
        <v>447800</v>
      </c>
      <c r="G12" s="512"/>
      <c r="H12" s="512"/>
      <c r="I12" s="512">
        <f>I13+I14+I15+I16+I17+I18+I19+I20+I21+I22+I23+I24+I26+I27+I29+I30+I32+I33+I28</f>
        <v>290825</v>
      </c>
      <c r="J12" s="5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412" customFormat="1" ht="29" x14ac:dyDescent="0.35">
      <c r="A13" s="483"/>
      <c r="B13" s="623" t="s">
        <v>104</v>
      </c>
      <c r="C13" s="624" t="s">
        <v>253</v>
      </c>
      <c r="D13" s="627">
        <v>37200</v>
      </c>
      <c r="E13" s="513" t="s">
        <v>303</v>
      </c>
      <c r="F13" s="627">
        <f>D13</f>
        <v>37200</v>
      </c>
      <c r="G13" s="624" t="s">
        <v>305</v>
      </c>
      <c r="H13" s="624" t="s">
        <v>307</v>
      </c>
      <c r="I13" s="514">
        <v>29946</v>
      </c>
      <c r="J13" s="513" t="s">
        <v>309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412" customFormat="1" ht="14.5" x14ac:dyDescent="0.35">
      <c r="A14" s="483"/>
      <c r="B14" s="623"/>
      <c r="C14" s="624"/>
      <c r="D14" s="627"/>
      <c r="E14" s="513" t="s">
        <v>333</v>
      </c>
      <c r="F14" s="627"/>
      <c r="G14" s="624"/>
      <c r="H14" s="624"/>
      <c r="I14" s="514">
        <f>558</f>
        <v>558</v>
      </c>
      <c r="J14" s="513" t="s">
        <v>335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412" customFormat="1" ht="63" customHeight="1" x14ac:dyDescent="0.35">
      <c r="A15" s="483"/>
      <c r="B15" s="623"/>
      <c r="C15" s="624"/>
      <c r="D15" s="627"/>
      <c r="E15" s="513" t="s">
        <v>334</v>
      </c>
      <c r="F15" s="627"/>
      <c r="G15" s="624"/>
      <c r="H15" s="624"/>
      <c r="I15" s="514">
        <v>6696</v>
      </c>
      <c r="J15" s="513" t="s">
        <v>336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412" customFormat="1" ht="29" x14ac:dyDescent="0.35">
      <c r="A16" s="483"/>
      <c r="B16" s="623" t="s">
        <v>107</v>
      </c>
      <c r="C16" s="624" t="s">
        <v>252</v>
      </c>
      <c r="D16" s="627">
        <v>24500</v>
      </c>
      <c r="E16" s="513" t="s">
        <v>304</v>
      </c>
      <c r="F16" s="627">
        <f>D16</f>
        <v>24500</v>
      </c>
      <c r="G16" s="624" t="s">
        <v>310</v>
      </c>
      <c r="H16" s="624" t="s">
        <v>306</v>
      </c>
      <c r="I16" s="514">
        <v>19722.5</v>
      </c>
      <c r="J16" s="513" t="s">
        <v>308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412" customFormat="1" ht="14.5" x14ac:dyDescent="0.35">
      <c r="A17" s="483"/>
      <c r="B17" s="623"/>
      <c r="C17" s="624"/>
      <c r="D17" s="627"/>
      <c r="E17" s="513" t="s">
        <v>333</v>
      </c>
      <c r="F17" s="627"/>
      <c r="G17" s="624"/>
      <c r="H17" s="624"/>
      <c r="I17" s="514">
        <v>367.5</v>
      </c>
      <c r="J17" s="513" t="s">
        <v>335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412" customFormat="1" ht="52.5" customHeight="1" x14ac:dyDescent="0.35">
      <c r="A18" s="483"/>
      <c r="B18" s="623"/>
      <c r="C18" s="624"/>
      <c r="D18" s="627"/>
      <c r="E18" s="513" t="s">
        <v>334</v>
      </c>
      <c r="F18" s="627"/>
      <c r="G18" s="624"/>
      <c r="H18" s="624"/>
      <c r="I18" s="514">
        <v>4410</v>
      </c>
      <c r="J18" s="513" t="s">
        <v>336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412" customFormat="1" ht="29" x14ac:dyDescent="0.35">
      <c r="A19" s="483"/>
      <c r="B19" s="623" t="s">
        <v>383</v>
      </c>
      <c r="C19" s="624" t="s">
        <v>318</v>
      </c>
      <c r="D19" s="627">
        <v>73500</v>
      </c>
      <c r="E19" s="513" t="s">
        <v>319</v>
      </c>
      <c r="F19" s="627">
        <f>D19</f>
        <v>73500</v>
      </c>
      <c r="G19" s="624" t="s">
        <v>311</v>
      </c>
      <c r="H19" s="624" t="s">
        <v>312</v>
      </c>
      <c r="I19" s="514">
        <v>59167.5</v>
      </c>
      <c r="J19" s="513" t="s">
        <v>313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412" customFormat="1" ht="14.5" x14ac:dyDescent="0.35">
      <c r="A20" s="483"/>
      <c r="B20" s="623"/>
      <c r="C20" s="624"/>
      <c r="D20" s="627"/>
      <c r="E20" s="513" t="s">
        <v>333</v>
      </c>
      <c r="F20" s="627"/>
      <c r="G20" s="624"/>
      <c r="H20" s="624"/>
      <c r="I20" s="514">
        <v>1102.5</v>
      </c>
      <c r="J20" s="513" t="s">
        <v>335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412" customFormat="1" ht="65.5" customHeight="1" x14ac:dyDescent="0.35">
      <c r="A21" s="483"/>
      <c r="B21" s="623"/>
      <c r="C21" s="624"/>
      <c r="D21" s="627"/>
      <c r="E21" s="513" t="s">
        <v>334</v>
      </c>
      <c r="F21" s="627"/>
      <c r="G21" s="624"/>
      <c r="H21" s="624"/>
      <c r="I21" s="514">
        <v>13230</v>
      </c>
      <c r="J21" s="513" t="s">
        <v>336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412" customFormat="1" ht="101.5" customHeight="1" x14ac:dyDescent="0.35">
      <c r="A22" s="483"/>
      <c r="B22" s="631" t="s">
        <v>182</v>
      </c>
      <c r="C22" s="624" t="s">
        <v>320</v>
      </c>
      <c r="D22" s="627">
        <v>69600</v>
      </c>
      <c r="E22" s="513" t="s">
        <v>321</v>
      </c>
      <c r="F22" s="627">
        <f>D22</f>
        <v>69600</v>
      </c>
      <c r="G22" s="624" t="s">
        <v>314</v>
      </c>
      <c r="H22" s="624" t="s">
        <v>316</v>
      </c>
      <c r="I22" s="514">
        <v>56028</v>
      </c>
      <c r="J22" s="513" t="s">
        <v>317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412" customFormat="1" ht="14.5" x14ac:dyDescent="0.35">
      <c r="A23" s="483"/>
      <c r="B23" s="631"/>
      <c r="C23" s="624"/>
      <c r="D23" s="627"/>
      <c r="E23" s="513" t="s">
        <v>333</v>
      </c>
      <c r="F23" s="627"/>
      <c r="G23" s="624"/>
      <c r="H23" s="624"/>
      <c r="I23" s="514">
        <v>1044</v>
      </c>
      <c r="J23" s="513" t="s">
        <v>335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412" customFormat="1" ht="38.5" customHeight="1" x14ac:dyDescent="0.35">
      <c r="A24" s="483"/>
      <c r="B24" s="631"/>
      <c r="C24" s="624"/>
      <c r="D24" s="627"/>
      <c r="E24" s="513" t="s">
        <v>334</v>
      </c>
      <c r="F24" s="627"/>
      <c r="G24" s="624"/>
      <c r="H24" s="624"/>
      <c r="I24" s="514">
        <v>12528</v>
      </c>
      <c r="J24" s="513" t="s">
        <v>336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412" customFormat="1" ht="29" x14ac:dyDescent="0.35">
      <c r="A25" s="483"/>
      <c r="B25" s="631" t="s">
        <v>183</v>
      </c>
      <c r="C25" s="624" t="s">
        <v>325</v>
      </c>
      <c r="D25" s="627">
        <v>75000</v>
      </c>
      <c r="E25" s="513" t="s">
        <v>322</v>
      </c>
      <c r="F25" s="627">
        <f>D25</f>
        <v>75000</v>
      </c>
      <c r="G25" s="624" t="s">
        <v>323</v>
      </c>
      <c r="H25" s="624" t="s">
        <v>324</v>
      </c>
      <c r="I25" s="514">
        <v>60375</v>
      </c>
      <c r="J25" s="51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12" customFormat="1" ht="14.5" x14ac:dyDescent="0.35">
      <c r="A26" s="483"/>
      <c r="B26" s="631"/>
      <c r="C26" s="624"/>
      <c r="D26" s="627"/>
      <c r="E26" s="513" t="s">
        <v>333</v>
      </c>
      <c r="F26" s="627"/>
      <c r="G26" s="624"/>
      <c r="H26" s="624"/>
      <c r="I26" s="514">
        <v>1125</v>
      </c>
      <c r="J26" s="513" t="s">
        <v>335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412" customFormat="1" ht="69" customHeight="1" x14ac:dyDescent="0.35">
      <c r="A27" s="483"/>
      <c r="B27" s="631"/>
      <c r="C27" s="624"/>
      <c r="D27" s="627"/>
      <c r="E27" s="513" t="s">
        <v>334</v>
      </c>
      <c r="F27" s="627"/>
      <c r="G27" s="624"/>
      <c r="H27" s="624"/>
      <c r="I27" s="514">
        <v>13500</v>
      </c>
      <c r="J27" s="513" t="s">
        <v>336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412" customFormat="1" ht="43.5" customHeight="1" x14ac:dyDescent="0.35">
      <c r="A28" s="483"/>
      <c r="B28" s="631" t="s">
        <v>185</v>
      </c>
      <c r="C28" s="624" t="s">
        <v>326</v>
      </c>
      <c r="D28" s="627">
        <v>48000</v>
      </c>
      <c r="E28" s="513" t="s">
        <v>327</v>
      </c>
      <c r="F28" s="627">
        <f>D28</f>
        <v>48000</v>
      </c>
      <c r="G28" s="624" t="s">
        <v>315</v>
      </c>
      <c r="H28" s="624" t="s">
        <v>328</v>
      </c>
      <c r="I28" s="514">
        <v>38640</v>
      </c>
      <c r="J28" s="513" t="s">
        <v>580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412" customFormat="1" ht="14.5" x14ac:dyDescent="0.35">
      <c r="A29" s="483"/>
      <c r="B29" s="631"/>
      <c r="C29" s="624"/>
      <c r="D29" s="627"/>
      <c r="E29" s="513" t="s">
        <v>333</v>
      </c>
      <c r="F29" s="627"/>
      <c r="G29" s="624"/>
      <c r="H29" s="624"/>
      <c r="I29" s="514">
        <v>720</v>
      </c>
      <c r="J29" s="513" t="s">
        <v>335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412" customFormat="1" ht="14.5" x14ac:dyDescent="0.35">
      <c r="A30" s="483"/>
      <c r="B30" s="631"/>
      <c r="C30" s="624"/>
      <c r="D30" s="627"/>
      <c r="E30" s="513" t="s">
        <v>334</v>
      </c>
      <c r="F30" s="627"/>
      <c r="G30" s="624"/>
      <c r="H30" s="624"/>
      <c r="I30" s="514">
        <v>8640</v>
      </c>
      <c r="J30" s="513" t="s">
        <v>336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412" customFormat="1" ht="130.5" customHeight="1" x14ac:dyDescent="0.35">
      <c r="A31" s="484"/>
      <c r="B31" s="623" t="s">
        <v>384</v>
      </c>
      <c r="C31" s="624" t="s">
        <v>330</v>
      </c>
      <c r="D31" s="627">
        <v>120000</v>
      </c>
      <c r="E31" s="513" t="s">
        <v>332</v>
      </c>
      <c r="F31" s="627">
        <f>D31</f>
        <v>120000</v>
      </c>
      <c r="G31" s="624" t="s">
        <v>329</v>
      </c>
      <c r="H31" s="624" t="s">
        <v>331</v>
      </c>
      <c r="I31" s="514">
        <v>96600</v>
      </c>
      <c r="J31" s="5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412" customFormat="1" ht="14.5" x14ac:dyDescent="0.35">
      <c r="A32" s="484"/>
      <c r="B32" s="623"/>
      <c r="C32" s="624"/>
      <c r="D32" s="627"/>
      <c r="E32" s="513" t="s">
        <v>333</v>
      </c>
      <c r="F32" s="627"/>
      <c r="G32" s="624"/>
      <c r="H32" s="624"/>
      <c r="I32" s="514">
        <v>1800</v>
      </c>
      <c r="J32" s="513" t="s">
        <v>335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412" customFormat="1" ht="14.5" x14ac:dyDescent="0.35">
      <c r="A33" s="484"/>
      <c r="B33" s="623"/>
      <c r="C33" s="624"/>
      <c r="D33" s="627"/>
      <c r="E33" s="513" t="s">
        <v>334</v>
      </c>
      <c r="F33" s="627"/>
      <c r="G33" s="624"/>
      <c r="H33" s="624"/>
      <c r="I33" s="514">
        <v>21600</v>
      </c>
      <c r="J33" s="513" t="s">
        <v>336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412" customFormat="1" ht="14.5" x14ac:dyDescent="0.35">
      <c r="A34" s="485"/>
      <c r="B34" s="515"/>
      <c r="C34" s="516" t="s">
        <v>425</v>
      </c>
      <c r="D34" s="517">
        <f>D12</f>
        <v>447800</v>
      </c>
      <c r="E34" s="517"/>
      <c r="F34" s="517">
        <f t="shared" ref="F34" si="1">F12</f>
        <v>447800</v>
      </c>
      <c r="G34" s="517"/>
      <c r="H34" s="517"/>
      <c r="I34" s="517">
        <f>I12</f>
        <v>290825</v>
      </c>
      <c r="J34" s="51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s="412" customFormat="1" ht="14.5" x14ac:dyDescent="0.35">
      <c r="A35" s="485"/>
      <c r="B35" s="519" t="s">
        <v>518</v>
      </c>
      <c r="C35" s="520" t="s">
        <v>114</v>
      </c>
      <c r="D35" s="521"/>
      <c r="E35" s="521"/>
      <c r="F35" s="521"/>
      <c r="G35" s="520"/>
      <c r="H35" s="513"/>
      <c r="I35" s="522"/>
      <c r="J35" s="51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s="412" customFormat="1" ht="14.5" x14ac:dyDescent="0.35">
      <c r="A36" s="482"/>
      <c r="B36" s="519" t="s">
        <v>519</v>
      </c>
      <c r="C36" s="520" t="str">
        <f>Витрати!C31</f>
        <v>Соціальні внески з оплати праці</v>
      </c>
      <c r="D36" s="522">
        <f>SUM(D37:D43)</f>
        <v>98516</v>
      </c>
      <c r="E36" s="522"/>
      <c r="F36" s="522">
        <f t="shared" ref="F36" si="2">SUM(F37:F43)</f>
        <v>98516</v>
      </c>
      <c r="G36" s="522"/>
      <c r="H36" s="522"/>
      <c r="I36" s="522">
        <f t="shared" ref="I36" si="3">SUM(I37:I43)</f>
        <v>98516</v>
      </c>
      <c r="J36" s="51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s="412" customFormat="1" ht="14.5" x14ac:dyDescent="0.35">
      <c r="A37" s="482"/>
      <c r="B37" s="519" t="s">
        <v>104</v>
      </c>
      <c r="C37" s="513" t="str">
        <f>C13</f>
        <v>Котенко Вікторія Миколаївна (швачка)</v>
      </c>
      <c r="D37" s="514">
        <f>D13*22%</f>
        <v>8184</v>
      </c>
      <c r="E37" s="513"/>
      <c r="F37" s="514">
        <f t="shared" ref="F37:F43" si="4">D37</f>
        <v>8184</v>
      </c>
      <c r="G37" s="513"/>
      <c r="H37" s="513"/>
      <c r="I37" s="514">
        <f t="shared" ref="I37:I43" si="5">D37</f>
        <v>8184</v>
      </c>
      <c r="J37" s="513" t="s">
        <v>338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s="412" customFormat="1" ht="14.5" x14ac:dyDescent="0.35">
      <c r="A38" s="482"/>
      <c r="B38" s="519" t="s">
        <v>107</v>
      </c>
      <c r="C38" s="513" t="str">
        <f>C16</f>
        <v>Полторецька Яна Миколаївна (швачка)</v>
      </c>
      <c r="D38" s="514">
        <f>D16*22%</f>
        <v>5390</v>
      </c>
      <c r="E38" s="513"/>
      <c r="F38" s="514">
        <f t="shared" si="4"/>
        <v>5390</v>
      </c>
      <c r="G38" s="513"/>
      <c r="H38" s="513"/>
      <c r="I38" s="514">
        <f t="shared" si="5"/>
        <v>5390</v>
      </c>
      <c r="J38" s="513" t="s">
        <v>338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12" customFormat="1" ht="29" x14ac:dyDescent="0.35">
      <c r="A39" s="482"/>
      <c r="B39" s="519" t="s">
        <v>108</v>
      </c>
      <c r="C39" s="513" t="str">
        <f>C19</f>
        <v>Саража Катерина Олександрівна (модельер,швачка)</v>
      </c>
      <c r="D39" s="514">
        <f>D19*22%</f>
        <v>16170</v>
      </c>
      <c r="E39" s="513"/>
      <c r="F39" s="514">
        <f t="shared" si="4"/>
        <v>16170</v>
      </c>
      <c r="G39" s="513"/>
      <c r="H39" s="513"/>
      <c r="I39" s="514">
        <f t="shared" si="5"/>
        <v>16170</v>
      </c>
      <c r="J39" s="513" t="s">
        <v>338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s="412" customFormat="1" ht="29" x14ac:dyDescent="0.35">
      <c r="A40" s="482"/>
      <c r="B40" s="519" t="s">
        <v>182</v>
      </c>
      <c r="C40" s="513" t="str">
        <f>C22</f>
        <v>Русинович Ольга Василівна (конструктор,закрійник)</v>
      </c>
      <c r="D40" s="514">
        <f>D22*22%</f>
        <v>15312</v>
      </c>
      <c r="E40" s="513"/>
      <c r="F40" s="514">
        <f t="shared" si="4"/>
        <v>15312</v>
      </c>
      <c r="G40" s="513"/>
      <c r="H40" s="513"/>
      <c r="I40" s="514">
        <f t="shared" si="5"/>
        <v>15312</v>
      </c>
      <c r="J40" s="513" t="s">
        <v>338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29" x14ac:dyDescent="0.35">
      <c r="A41" s="482"/>
      <c r="B41" s="519" t="s">
        <v>183</v>
      </c>
      <c r="C41" s="513" t="str">
        <f>C25</f>
        <v>Марусик Дар’я Олександрівна (створення контенту)</v>
      </c>
      <c r="D41" s="514">
        <f>D25*22%</f>
        <v>16500</v>
      </c>
      <c r="E41" s="513"/>
      <c r="F41" s="514">
        <f t="shared" si="4"/>
        <v>16500</v>
      </c>
      <c r="G41" s="513"/>
      <c r="H41" s="513"/>
      <c r="I41" s="514">
        <f t="shared" si="5"/>
        <v>16500</v>
      </c>
      <c r="J41" s="513" t="s">
        <v>338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4.5" x14ac:dyDescent="0.35">
      <c r="A42" s="482"/>
      <c r="B42" s="519" t="s">
        <v>185</v>
      </c>
      <c r="C42" s="513" t="str">
        <f>C28</f>
        <v>Антоненко Дарина Сергіївна (PR-заходи)</v>
      </c>
      <c r="D42" s="514">
        <f>D28*22%</f>
        <v>10560</v>
      </c>
      <c r="E42" s="513"/>
      <c r="F42" s="514">
        <f t="shared" si="4"/>
        <v>10560</v>
      </c>
      <c r="G42" s="513"/>
      <c r="H42" s="513"/>
      <c r="I42" s="514">
        <f t="shared" si="5"/>
        <v>10560</v>
      </c>
      <c r="J42" s="513" t="s">
        <v>338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29" x14ac:dyDescent="0.35">
      <c r="A43" s="482"/>
      <c r="B43" s="519" t="s">
        <v>188</v>
      </c>
      <c r="C43" s="513" t="str">
        <f>C31</f>
        <v>Русинович Серафима Сергіївна (керування та адміністрування проекту)</v>
      </c>
      <c r="D43" s="514">
        <f>D31*22%</f>
        <v>26400</v>
      </c>
      <c r="E43" s="513"/>
      <c r="F43" s="514">
        <f t="shared" si="4"/>
        <v>26400</v>
      </c>
      <c r="G43" s="513"/>
      <c r="H43" s="513"/>
      <c r="I43" s="514">
        <f t="shared" si="5"/>
        <v>26400</v>
      </c>
      <c r="J43" s="513" t="s">
        <v>338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4.5" x14ac:dyDescent="0.35">
      <c r="A44" s="482"/>
      <c r="B44" s="515"/>
      <c r="C44" s="516" t="s">
        <v>426</v>
      </c>
      <c r="D44" s="517">
        <f>D36</f>
        <v>98516</v>
      </c>
      <c r="E44" s="517"/>
      <c r="F44" s="517">
        <f t="shared" ref="F44" si="6">F36</f>
        <v>98516</v>
      </c>
      <c r="G44" s="517"/>
      <c r="H44" s="517"/>
      <c r="I44" s="517">
        <f>SUM(I37:I43)</f>
        <v>98516</v>
      </c>
      <c r="J44" s="51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412" customFormat="1" ht="14.5" x14ac:dyDescent="0.35">
      <c r="A45" s="482"/>
      <c r="B45" s="523" t="s">
        <v>520</v>
      </c>
      <c r="C45" s="520" t="str">
        <f>Витрати!C54</f>
        <v>Обладнання і нематеріальні активи</v>
      </c>
      <c r="D45" s="521"/>
      <c r="E45" s="521"/>
      <c r="F45" s="521"/>
      <c r="G45" s="521"/>
      <c r="H45" s="521"/>
      <c r="I45" s="521"/>
      <c r="J45" s="521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s="412" customFormat="1" ht="43.5" x14ac:dyDescent="0.35">
      <c r="A46" s="482"/>
      <c r="B46" s="523" t="s">
        <v>521</v>
      </c>
      <c r="C46" s="520" t="str">
        <f>Витрати!C55</f>
        <v>Обладнання, інструменти, інвентар  які необхідні для використання його при реалізації проекту грантоотримувача</v>
      </c>
      <c r="D46" s="521">
        <f>SUM(D47:D56)</f>
        <v>20163.95</v>
      </c>
      <c r="E46" s="521"/>
      <c r="F46" s="521">
        <f>SUM(F47:F56)</f>
        <v>20163.95</v>
      </c>
      <c r="G46" s="521"/>
      <c r="H46" s="521"/>
      <c r="I46" s="521">
        <f>SUM(I47:I56)</f>
        <v>20163.95</v>
      </c>
      <c r="J46" s="521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s="412" customFormat="1" ht="52.5" customHeight="1" x14ac:dyDescent="0.35">
      <c r="A47" s="482"/>
      <c r="B47" s="630" t="s">
        <v>104</v>
      </c>
      <c r="C47" s="619" t="s">
        <v>381</v>
      </c>
      <c r="D47" s="615">
        <v>2070</v>
      </c>
      <c r="E47" s="626" t="s">
        <v>364</v>
      </c>
      <c r="F47" s="615">
        <v>2070</v>
      </c>
      <c r="G47" s="554" t="s">
        <v>567</v>
      </c>
      <c r="H47" s="554" t="s">
        <v>365</v>
      </c>
      <c r="I47" s="531">
        <v>1380</v>
      </c>
      <c r="J47" s="554" t="s">
        <v>367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s="412" customFormat="1" ht="45.5" customHeight="1" x14ac:dyDescent="0.35">
      <c r="A48" s="482"/>
      <c r="B48" s="630"/>
      <c r="C48" s="619"/>
      <c r="D48" s="615"/>
      <c r="E48" s="626"/>
      <c r="F48" s="615"/>
      <c r="G48" s="554" t="s">
        <v>568</v>
      </c>
      <c r="H48" s="554" t="s">
        <v>366</v>
      </c>
      <c r="I48" s="531">
        <v>690</v>
      </c>
      <c r="J48" s="554" t="s">
        <v>368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s="412" customFormat="1" ht="57.5" customHeight="1" x14ac:dyDescent="0.35">
      <c r="A49" s="482"/>
      <c r="B49" s="525" t="s">
        <v>190</v>
      </c>
      <c r="C49" s="546" t="str">
        <f>Витрати!C62</f>
        <v>Кільце пластик 8 мм: 8000шт. * 0,08 грн/шт. =640 грн</v>
      </c>
      <c r="D49" s="531">
        <v>640</v>
      </c>
      <c r="E49" s="626"/>
      <c r="F49" s="531">
        <v>640</v>
      </c>
      <c r="G49" s="554" t="s">
        <v>568</v>
      </c>
      <c r="H49" s="554" t="s">
        <v>366</v>
      </c>
      <c r="I49" s="531">
        <v>640</v>
      </c>
      <c r="J49" s="554" t="s">
        <v>368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s="412" customFormat="1" ht="44.5" customHeight="1" x14ac:dyDescent="0.35">
      <c r="A50" s="482"/>
      <c r="B50" s="525" t="s">
        <v>107</v>
      </c>
      <c r="C50" s="546" t="str">
        <f>Витрати!C57</f>
        <v>Розкрійний дисковий ніж з сервоприводом, 300Вт, модель Br-100</v>
      </c>
      <c r="D50" s="531">
        <v>5420</v>
      </c>
      <c r="E50" s="626" t="s">
        <v>369</v>
      </c>
      <c r="F50" s="531">
        <f t="shared" ref="F50:F56" si="7">D50</f>
        <v>5420</v>
      </c>
      <c r="G50" s="641" t="s">
        <v>569</v>
      </c>
      <c r="H50" s="554" t="s">
        <v>370</v>
      </c>
      <c r="I50" s="531">
        <f t="shared" ref="I50:I56" si="8">F50</f>
        <v>5420</v>
      </c>
      <c r="J50" s="554" t="s">
        <v>371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s="412" customFormat="1" ht="29" x14ac:dyDescent="0.35">
      <c r="A51" s="482"/>
      <c r="B51" s="525" t="s">
        <v>182</v>
      </c>
      <c r="C51" s="546" t="str">
        <f>Витрати!C59</f>
        <v>Ножниці-розпорювач, сталь</v>
      </c>
      <c r="D51" s="531">
        <v>1084</v>
      </c>
      <c r="E51" s="626"/>
      <c r="F51" s="531">
        <f t="shared" si="7"/>
        <v>1084</v>
      </c>
      <c r="G51" s="642"/>
      <c r="H51" s="554" t="s">
        <v>370</v>
      </c>
      <c r="I51" s="531">
        <f t="shared" si="8"/>
        <v>1084</v>
      </c>
      <c r="J51" s="554" t="s">
        <v>371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s="412" customFormat="1" ht="29" x14ac:dyDescent="0.35">
      <c r="A52" s="482"/>
      <c r="B52" s="525" t="s">
        <v>183</v>
      </c>
      <c r="C52" s="546" t="str">
        <f>Витрати!C60</f>
        <v>Голка для шв.машин сталь (100шт/уп)</v>
      </c>
      <c r="D52" s="531">
        <v>1080</v>
      </c>
      <c r="E52" s="626"/>
      <c r="F52" s="531">
        <f t="shared" si="7"/>
        <v>1080</v>
      </c>
      <c r="G52" s="642"/>
      <c r="H52" s="554" t="s">
        <v>370</v>
      </c>
      <c r="I52" s="531">
        <f t="shared" si="8"/>
        <v>1080</v>
      </c>
      <c r="J52" s="554" t="s">
        <v>371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s="412" customFormat="1" ht="29" x14ac:dyDescent="0.35">
      <c r="A53" s="482"/>
      <c r="B53" s="525" t="s">
        <v>188</v>
      </c>
      <c r="C53" s="546" t="str">
        <f>Витрати!C61</f>
        <v>Лезо дискове, сталь</v>
      </c>
      <c r="D53" s="531">
        <v>1330</v>
      </c>
      <c r="E53" s="626"/>
      <c r="F53" s="531">
        <f t="shared" si="7"/>
        <v>1330</v>
      </c>
      <c r="G53" s="643"/>
      <c r="H53" s="554" t="s">
        <v>370</v>
      </c>
      <c r="I53" s="531">
        <f t="shared" si="8"/>
        <v>1330</v>
      </c>
      <c r="J53" s="554" t="s">
        <v>371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s="412" customFormat="1" ht="58" x14ac:dyDescent="0.35">
      <c r="A54" s="482"/>
      <c r="B54" s="526" t="s">
        <v>382</v>
      </c>
      <c r="C54" s="553" t="s">
        <v>375</v>
      </c>
      <c r="D54" s="531">
        <v>1007.4</v>
      </c>
      <c r="E54" s="554" t="s">
        <v>374</v>
      </c>
      <c r="F54" s="531">
        <f t="shared" si="7"/>
        <v>1007.4</v>
      </c>
      <c r="G54" s="554" t="s">
        <v>570</v>
      </c>
      <c r="H54" s="554" t="s">
        <v>372</v>
      </c>
      <c r="I54" s="531">
        <f t="shared" si="8"/>
        <v>1007.4</v>
      </c>
      <c r="J54" s="554" t="s">
        <v>373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s="412" customFormat="1" ht="43.5" x14ac:dyDescent="0.35">
      <c r="A55" s="482"/>
      <c r="B55" s="623" t="s">
        <v>108</v>
      </c>
      <c r="C55" s="624" t="str">
        <f>Витрати!C58</f>
        <v>Пластикові контейнери (Ємність для зберігання готової продукції  з кришкою 40 л.(пр.)</v>
      </c>
      <c r="D55" s="531">
        <v>2510.85</v>
      </c>
      <c r="E55" s="626" t="s">
        <v>377</v>
      </c>
      <c r="F55" s="531">
        <f t="shared" si="7"/>
        <v>2510.85</v>
      </c>
      <c r="G55" s="554" t="s">
        <v>571</v>
      </c>
      <c r="H55" s="554" t="s">
        <v>379</v>
      </c>
      <c r="I55" s="531">
        <f t="shared" si="8"/>
        <v>2510.85</v>
      </c>
      <c r="J55" s="554" t="s">
        <v>378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s="412" customFormat="1" ht="49.5" customHeight="1" x14ac:dyDescent="0.35">
      <c r="A56" s="482"/>
      <c r="B56" s="623"/>
      <c r="C56" s="624"/>
      <c r="D56" s="531">
        <v>5021.7</v>
      </c>
      <c r="E56" s="626"/>
      <c r="F56" s="531">
        <f t="shared" si="7"/>
        <v>5021.7</v>
      </c>
      <c r="G56" s="554" t="s">
        <v>572</v>
      </c>
      <c r="H56" s="554" t="s">
        <v>376</v>
      </c>
      <c r="I56" s="531">
        <f t="shared" si="8"/>
        <v>5021.7</v>
      </c>
      <c r="J56" s="554" t="s">
        <v>380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s="412" customFormat="1" ht="14.5" x14ac:dyDescent="0.35">
      <c r="A57" s="482"/>
      <c r="B57" s="527"/>
      <c r="C57" s="516" t="s">
        <v>427</v>
      </c>
      <c r="D57" s="517">
        <f>D46</f>
        <v>20163.95</v>
      </c>
      <c r="E57" s="517">
        <f t="shared" ref="E57:I57" si="9">E46</f>
        <v>0</v>
      </c>
      <c r="F57" s="517">
        <f t="shared" si="9"/>
        <v>20163.95</v>
      </c>
      <c r="G57" s="517">
        <f t="shared" si="9"/>
        <v>0</v>
      </c>
      <c r="H57" s="517">
        <f t="shared" si="9"/>
        <v>0</v>
      </c>
      <c r="I57" s="517">
        <f t="shared" si="9"/>
        <v>20163.95</v>
      </c>
      <c r="J57" s="517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s="412" customFormat="1" ht="14.5" x14ac:dyDescent="0.35">
      <c r="A58" s="482"/>
      <c r="B58" s="523" t="s">
        <v>522</v>
      </c>
      <c r="C58" s="520" t="s">
        <v>143</v>
      </c>
      <c r="D58" s="521"/>
      <c r="E58" s="521"/>
      <c r="F58" s="521"/>
      <c r="G58" s="521"/>
      <c r="H58" s="521"/>
      <c r="I58" s="521"/>
      <c r="J58" s="521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s="412" customFormat="1" ht="14.5" x14ac:dyDescent="0.35">
      <c r="A59" s="482"/>
      <c r="B59" s="528" t="s">
        <v>523</v>
      </c>
      <c r="C59" s="520" t="s">
        <v>145</v>
      </c>
      <c r="D59" s="521">
        <f>D60</f>
        <v>10800</v>
      </c>
      <c r="E59" s="521"/>
      <c r="F59" s="521">
        <f t="shared" ref="F59:I59" si="10">F60</f>
        <v>10800</v>
      </c>
      <c r="G59" s="521"/>
      <c r="H59" s="521"/>
      <c r="I59" s="521">
        <f t="shared" si="10"/>
        <v>10800</v>
      </c>
      <c r="J59" s="521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s="412" customFormat="1" ht="145" x14ac:dyDescent="0.35">
      <c r="A60" s="482"/>
      <c r="B60" s="528"/>
      <c r="C60" s="546" t="s">
        <v>256</v>
      </c>
      <c r="D60" s="531">
        <v>10800</v>
      </c>
      <c r="E60" s="554" t="s">
        <v>385</v>
      </c>
      <c r="F60" s="531">
        <v>10800</v>
      </c>
      <c r="G60" s="554" t="s">
        <v>386</v>
      </c>
      <c r="H60" s="554" t="s">
        <v>387</v>
      </c>
      <c r="I60" s="531">
        <v>10800</v>
      </c>
      <c r="J60" s="554" t="s">
        <v>388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s="412" customFormat="1" ht="14.5" x14ac:dyDescent="0.35">
      <c r="A61" s="482"/>
      <c r="B61" s="515"/>
      <c r="C61" s="516" t="s">
        <v>428</v>
      </c>
      <c r="D61" s="517">
        <f>D59</f>
        <v>10800</v>
      </c>
      <c r="E61" s="517"/>
      <c r="F61" s="517">
        <f t="shared" ref="F61" si="11">F59</f>
        <v>10800</v>
      </c>
      <c r="G61" s="517"/>
      <c r="H61" s="517"/>
      <c r="I61" s="517">
        <f t="shared" ref="I61" si="12">I59</f>
        <v>10800</v>
      </c>
      <c r="J61" s="517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s="412" customFormat="1" ht="14.5" x14ac:dyDescent="0.35">
      <c r="A62" s="482"/>
      <c r="B62" s="519" t="s">
        <v>515</v>
      </c>
      <c r="C62" s="529" t="s">
        <v>170</v>
      </c>
      <c r="D62" s="521"/>
      <c r="E62" s="521"/>
      <c r="F62" s="521"/>
      <c r="G62" s="524"/>
      <c r="H62" s="521"/>
      <c r="I62" s="521"/>
      <c r="J62" s="521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s="412" customFormat="1" ht="14.5" x14ac:dyDescent="0.35">
      <c r="A63" s="482"/>
      <c r="B63" s="528" t="s">
        <v>514</v>
      </c>
      <c r="C63" s="530" t="s">
        <v>172</v>
      </c>
      <c r="D63" s="521">
        <f>SUM(D64:D90)</f>
        <v>286728.26999999996</v>
      </c>
      <c r="E63" s="521"/>
      <c r="F63" s="521">
        <f t="shared" ref="F63:I63" si="13">SUM(F64:F90)</f>
        <v>286728.26999999996</v>
      </c>
      <c r="G63" s="521"/>
      <c r="H63" s="521"/>
      <c r="I63" s="521">
        <f t="shared" si="13"/>
        <v>285113.26999999996</v>
      </c>
      <c r="J63" s="521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s="412" customFormat="1" ht="78.5" customHeight="1" x14ac:dyDescent="0.35">
      <c r="A64" s="482"/>
      <c r="B64" s="623" t="s">
        <v>104</v>
      </c>
      <c r="C64" s="628" t="s">
        <v>389</v>
      </c>
      <c r="D64" s="627">
        <v>26799.599999999999</v>
      </c>
      <c r="E64" s="626" t="s">
        <v>390</v>
      </c>
      <c r="F64" s="615">
        <f>D64</f>
        <v>26799.599999999999</v>
      </c>
      <c r="G64" s="626" t="s">
        <v>391</v>
      </c>
      <c r="H64" s="626" t="s">
        <v>392</v>
      </c>
      <c r="I64" s="531">
        <v>20099.7</v>
      </c>
      <c r="J64" s="554" t="s">
        <v>398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s="412" customFormat="1" ht="14.5" x14ac:dyDescent="0.35">
      <c r="A65" s="482"/>
      <c r="B65" s="623"/>
      <c r="C65" s="628"/>
      <c r="D65" s="627"/>
      <c r="E65" s="626"/>
      <c r="F65" s="615"/>
      <c r="G65" s="626"/>
      <c r="H65" s="626"/>
      <c r="I65" s="531">
        <f>F64-I64</f>
        <v>6699.8999999999978</v>
      </c>
      <c r="J65" s="554" t="s">
        <v>401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s="412" customFormat="1" ht="57" customHeight="1" x14ac:dyDescent="0.35">
      <c r="A66" s="482"/>
      <c r="B66" s="623"/>
      <c r="C66" s="628" t="s">
        <v>393</v>
      </c>
      <c r="D66" s="615">
        <v>25351.200000000001</v>
      </c>
      <c r="E66" s="626"/>
      <c r="F66" s="615">
        <f>D66</f>
        <v>25351.200000000001</v>
      </c>
      <c r="G66" s="626" t="s">
        <v>394</v>
      </c>
      <c r="H66" s="626" t="s">
        <v>577</v>
      </c>
      <c r="I66" s="531">
        <v>19050</v>
      </c>
      <c r="J66" s="554" t="s">
        <v>399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s="412" customFormat="1" ht="12" customHeight="1" x14ac:dyDescent="0.35">
      <c r="A67" s="482"/>
      <c r="B67" s="623"/>
      <c r="C67" s="628"/>
      <c r="D67" s="615"/>
      <c r="E67" s="626"/>
      <c r="F67" s="615"/>
      <c r="G67" s="626"/>
      <c r="H67" s="626"/>
      <c r="I67" s="531">
        <f>F66-I66</f>
        <v>6301.2000000000007</v>
      </c>
      <c r="J67" s="554" t="s">
        <v>402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s="412" customFormat="1" ht="89.5" customHeight="1" x14ac:dyDescent="0.35">
      <c r="A68" s="482"/>
      <c r="B68" s="623"/>
      <c r="C68" s="628" t="s">
        <v>396</v>
      </c>
      <c r="D68" s="615">
        <v>21556.2</v>
      </c>
      <c r="E68" s="626"/>
      <c r="F68" s="615">
        <f>D68</f>
        <v>21556.2</v>
      </c>
      <c r="G68" s="626" t="s">
        <v>397</v>
      </c>
      <c r="H68" s="626" t="s">
        <v>576</v>
      </c>
      <c r="I68" s="531">
        <v>16167.12</v>
      </c>
      <c r="J68" s="554" t="s">
        <v>399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s="412" customFormat="1" ht="12" customHeight="1" x14ac:dyDescent="0.35">
      <c r="A69" s="482"/>
      <c r="B69" s="623"/>
      <c r="C69" s="628"/>
      <c r="D69" s="615"/>
      <c r="E69" s="626"/>
      <c r="F69" s="615"/>
      <c r="G69" s="626"/>
      <c r="H69" s="626"/>
      <c r="I69" s="531">
        <f>F68-I68</f>
        <v>5389.08</v>
      </c>
      <c r="J69" s="554" t="s">
        <v>403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s="412" customFormat="1" ht="44" customHeight="1" x14ac:dyDescent="0.35">
      <c r="A70" s="482"/>
      <c r="B70" s="618" t="s">
        <v>107</v>
      </c>
      <c r="C70" s="629" t="s">
        <v>404</v>
      </c>
      <c r="D70" s="615">
        <v>36025</v>
      </c>
      <c r="E70" s="626" t="s">
        <v>405</v>
      </c>
      <c r="F70" s="615">
        <v>36025</v>
      </c>
      <c r="G70" s="626" t="s">
        <v>406</v>
      </c>
      <c r="H70" s="626" t="s">
        <v>573</v>
      </c>
      <c r="I70" s="555">
        <v>27018.75</v>
      </c>
      <c r="J70" s="554" t="s">
        <v>409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s="412" customFormat="1" ht="14.5" x14ac:dyDescent="0.35">
      <c r="A71" s="482"/>
      <c r="B71" s="618"/>
      <c r="C71" s="629"/>
      <c r="D71" s="615"/>
      <c r="E71" s="626"/>
      <c r="F71" s="615"/>
      <c r="G71" s="626"/>
      <c r="H71" s="626"/>
      <c r="I71" s="555">
        <f>F70-I70</f>
        <v>9006.25</v>
      </c>
      <c r="J71" s="554" t="s">
        <v>412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s="412" customFormat="1" ht="67.5" customHeight="1" x14ac:dyDescent="0.35">
      <c r="A72" s="482"/>
      <c r="B72" s="618"/>
      <c r="C72" s="629" t="s">
        <v>407</v>
      </c>
      <c r="D72" s="615">
        <v>38875</v>
      </c>
      <c r="E72" s="626"/>
      <c r="F72" s="615">
        <f>D72</f>
        <v>38875</v>
      </c>
      <c r="G72" s="626"/>
      <c r="H72" s="626" t="s">
        <v>574</v>
      </c>
      <c r="I72" s="555">
        <v>29156.25</v>
      </c>
      <c r="J72" s="556" t="s">
        <v>410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s="412" customFormat="1" ht="11.5" customHeight="1" x14ac:dyDescent="0.35">
      <c r="A73" s="482"/>
      <c r="B73" s="618"/>
      <c r="C73" s="629"/>
      <c r="D73" s="615"/>
      <c r="E73" s="626"/>
      <c r="F73" s="615"/>
      <c r="G73" s="626"/>
      <c r="H73" s="626"/>
      <c r="I73" s="555">
        <f>F72-I72</f>
        <v>9718.75</v>
      </c>
      <c r="J73" s="556" t="s">
        <v>413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s="412" customFormat="1" ht="35.5" customHeight="1" x14ac:dyDescent="0.35">
      <c r="A74" s="482"/>
      <c r="B74" s="618"/>
      <c r="C74" s="629" t="s">
        <v>408</v>
      </c>
      <c r="D74" s="615">
        <v>48400</v>
      </c>
      <c r="E74" s="626"/>
      <c r="F74" s="615">
        <f>D74</f>
        <v>48400</v>
      </c>
      <c r="G74" s="626"/>
      <c r="H74" s="626" t="s">
        <v>575</v>
      </c>
      <c r="I74" s="531">
        <v>36300</v>
      </c>
      <c r="J74" s="554" t="s">
        <v>411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s="412" customFormat="1" ht="41.5" customHeight="1" x14ac:dyDescent="0.35">
      <c r="A75" s="482"/>
      <c r="B75" s="618"/>
      <c r="C75" s="629"/>
      <c r="D75" s="615"/>
      <c r="E75" s="626"/>
      <c r="F75" s="615"/>
      <c r="G75" s="626"/>
      <c r="H75" s="626"/>
      <c r="I75" s="531">
        <f>F74-I74</f>
        <v>12100</v>
      </c>
      <c r="J75" s="554" t="s">
        <v>400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s="412" customFormat="1" ht="396.5" customHeight="1" x14ac:dyDescent="0.35">
      <c r="A76" s="482"/>
      <c r="B76" s="618" t="s">
        <v>108</v>
      </c>
      <c r="C76" s="628" t="s">
        <v>436</v>
      </c>
      <c r="D76" s="627">
        <v>27621</v>
      </c>
      <c r="E76" s="626" t="s">
        <v>414</v>
      </c>
      <c r="F76" s="627">
        <f>D76</f>
        <v>27621</v>
      </c>
      <c r="G76" s="641" t="s">
        <v>578</v>
      </c>
      <c r="H76" s="626" t="s">
        <v>415</v>
      </c>
      <c r="I76" s="531">
        <v>6138</v>
      </c>
      <c r="J76" s="531" t="s">
        <v>418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 s="412" customFormat="1" ht="14.5" x14ac:dyDescent="0.35">
      <c r="A77" s="482"/>
      <c r="B77" s="618"/>
      <c r="C77" s="628"/>
      <c r="D77" s="627"/>
      <c r="E77" s="626"/>
      <c r="F77" s="627"/>
      <c r="G77" s="642"/>
      <c r="H77" s="626"/>
      <c r="I77" s="531">
        <v>21483</v>
      </c>
      <c r="J77" s="531" t="s">
        <v>419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:25" s="412" customFormat="1" ht="87" x14ac:dyDescent="0.35">
      <c r="A78" s="482"/>
      <c r="B78" s="618"/>
      <c r="C78" s="553" t="s">
        <v>416</v>
      </c>
      <c r="D78" s="531">
        <v>21483</v>
      </c>
      <c r="E78" s="626"/>
      <c r="F78" s="531">
        <f>D78</f>
        <v>21483</v>
      </c>
      <c r="G78" s="643"/>
      <c r="H78" s="554" t="s">
        <v>417</v>
      </c>
      <c r="I78" s="531">
        <f>F78</f>
        <v>21483</v>
      </c>
      <c r="J78" s="531" t="s">
        <v>420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:25" ht="145" x14ac:dyDescent="0.35">
      <c r="A79" s="482"/>
      <c r="B79" s="618"/>
      <c r="C79" s="513" t="s">
        <v>421</v>
      </c>
      <c r="D79" s="531">
        <v>11635</v>
      </c>
      <c r="E79" s="513" t="s">
        <v>422</v>
      </c>
      <c r="F79" s="531">
        <f>D79</f>
        <v>11635</v>
      </c>
      <c r="G79" s="513"/>
      <c r="H79" s="513" t="s">
        <v>423</v>
      </c>
      <c r="I79" s="514">
        <v>11635</v>
      </c>
      <c r="J79" s="531" t="s">
        <v>432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s="412" customFormat="1" ht="72.5" x14ac:dyDescent="0.35">
      <c r="A80" s="481"/>
      <c r="B80" s="532" t="s">
        <v>182</v>
      </c>
      <c r="C80" s="513" t="s">
        <v>429</v>
      </c>
      <c r="D80" s="531">
        <v>13112.95</v>
      </c>
      <c r="E80" s="513" t="s">
        <v>430</v>
      </c>
      <c r="F80" s="531">
        <v>13112.95</v>
      </c>
      <c r="G80" s="513" t="s">
        <v>431</v>
      </c>
      <c r="H80" s="513" t="s">
        <v>579</v>
      </c>
      <c r="I80" s="514">
        <f t="shared" ref="I80:I87" si="14">F80</f>
        <v>13112.95</v>
      </c>
      <c r="J80" s="531" t="s">
        <v>424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 s="412" customFormat="1" ht="29" x14ac:dyDescent="0.35">
      <c r="A81" s="481"/>
      <c r="B81" s="532" t="s">
        <v>183</v>
      </c>
      <c r="C81" s="513" t="s">
        <v>433</v>
      </c>
      <c r="D81" s="531">
        <f>2880*2</f>
        <v>5760</v>
      </c>
      <c r="E81" s="513" t="s">
        <v>364</v>
      </c>
      <c r="F81" s="531">
        <f t="shared" ref="F81:F87" si="15">D81</f>
        <v>5760</v>
      </c>
      <c r="G81" s="513"/>
      <c r="H81" s="513" t="s">
        <v>434</v>
      </c>
      <c r="I81" s="514">
        <f t="shared" si="14"/>
        <v>5760</v>
      </c>
      <c r="J81" s="531" t="s">
        <v>435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s="412" customFormat="1" ht="29" x14ac:dyDescent="0.35">
      <c r="A82" s="481"/>
      <c r="B82" s="618" t="s">
        <v>185</v>
      </c>
      <c r="C82" s="513" t="s">
        <v>437</v>
      </c>
      <c r="D82" s="531">
        <v>726.72</v>
      </c>
      <c r="E82" s="619" t="s">
        <v>438</v>
      </c>
      <c r="F82" s="531">
        <f t="shared" si="15"/>
        <v>726.72</v>
      </c>
      <c r="G82" s="513" t="s">
        <v>441</v>
      </c>
      <c r="H82" s="513" t="s">
        <v>439</v>
      </c>
      <c r="I82" s="514">
        <f t="shared" si="14"/>
        <v>726.72</v>
      </c>
      <c r="J82" s="531" t="s">
        <v>443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s="412" customFormat="1" ht="29" x14ac:dyDescent="0.35">
      <c r="A83" s="481"/>
      <c r="B83" s="618"/>
      <c r="C83" s="513" t="s">
        <v>437</v>
      </c>
      <c r="D83" s="531">
        <v>1389.6</v>
      </c>
      <c r="E83" s="619"/>
      <c r="F83" s="531">
        <f t="shared" si="15"/>
        <v>1389.6</v>
      </c>
      <c r="G83" s="513" t="s">
        <v>442</v>
      </c>
      <c r="H83" s="513" t="s">
        <v>440</v>
      </c>
      <c r="I83" s="514">
        <f t="shared" si="14"/>
        <v>1389.6</v>
      </c>
      <c r="J83" s="531" t="s">
        <v>444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s="412" customFormat="1" ht="29" x14ac:dyDescent="0.35">
      <c r="A84" s="481"/>
      <c r="B84" s="618" t="s">
        <v>282</v>
      </c>
      <c r="C84" s="625" t="s">
        <v>301</v>
      </c>
      <c r="D84" s="531">
        <v>240</v>
      </c>
      <c r="E84" s="619" t="s">
        <v>446</v>
      </c>
      <c r="F84" s="531">
        <f t="shared" si="15"/>
        <v>240</v>
      </c>
      <c r="G84" s="619"/>
      <c r="H84" s="513" t="s">
        <v>445</v>
      </c>
      <c r="I84" s="514">
        <f t="shared" si="14"/>
        <v>240</v>
      </c>
      <c r="J84" s="531" t="s">
        <v>449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s="412" customFormat="1" ht="29" x14ac:dyDescent="0.35">
      <c r="A85" s="481"/>
      <c r="B85" s="618"/>
      <c r="C85" s="625"/>
      <c r="D85" s="531">
        <v>240</v>
      </c>
      <c r="E85" s="619"/>
      <c r="F85" s="531">
        <f t="shared" si="15"/>
        <v>240</v>
      </c>
      <c r="G85" s="619"/>
      <c r="H85" s="513" t="s">
        <v>447</v>
      </c>
      <c r="I85" s="514">
        <f t="shared" si="14"/>
        <v>240</v>
      </c>
      <c r="J85" s="531" t="s">
        <v>451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s="412" customFormat="1" ht="29" x14ac:dyDescent="0.35">
      <c r="A86" s="481"/>
      <c r="B86" s="532" t="s">
        <v>266</v>
      </c>
      <c r="C86" s="513" t="s">
        <v>448</v>
      </c>
      <c r="D86" s="531">
        <v>380</v>
      </c>
      <c r="E86" s="619"/>
      <c r="F86" s="531">
        <f t="shared" si="15"/>
        <v>380</v>
      </c>
      <c r="G86" s="619"/>
      <c r="H86" s="513" t="s">
        <v>445</v>
      </c>
      <c r="I86" s="514">
        <f t="shared" si="14"/>
        <v>380</v>
      </c>
      <c r="J86" s="531" t="s">
        <v>450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s="412" customFormat="1" ht="29" x14ac:dyDescent="0.35">
      <c r="A87" s="481"/>
      <c r="B87" s="618" t="s">
        <v>281</v>
      </c>
      <c r="C87" s="513" t="s">
        <v>452</v>
      </c>
      <c r="D87" s="531">
        <v>5518</v>
      </c>
      <c r="E87" s="513" t="s">
        <v>454</v>
      </c>
      <c r="F87" s="531">
        <f t="shared" si="15"/>
        <v>5518</v>
      </c>
      <c r="G87" s="513" t="s">
        <v>453</v>
      </c>
      <c r="H87" s="513" t="s">
        <v>458</v>
      </c>
      <c r="I87" s="514">
        <f t="shared" si="14"/>
        <v>5518</v>
      </c>
      <c r="J87" s="531" t="s">
        <v>455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 s="412" customFormat="1" ht="62" x14ac:dyDescent="0.35">
      <c r="A88" s="481"/>
      <c r="B88" s="618"/>
      <c r="C88" s="533" t="s">
        <v>456</v>
      </c>
      <c r="D88" s="531">
        <v>1265</v>
      </c>
      <c r="E88" s="513" t="s">
        <v>459</v>
      </c>
      <c r="F88" s="531">
        <v>1265</v>
      </c>
      <c r="G88" s="513" t="s">
        <v>462</v>
      </c>
      <c r="H88" s="513"/>
      <c r="I88" s="514"/>
      <c r="J88" s="531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s="412" customFormat="1" ht="46.5" x14ac:dyDescent="0.35">
      <c r="A89" s="481"/>
      <c r="B89" s="618"/>
      <c r="C89" s="533" t="s">
        <v>463</v>
      </c>
      <c r="D89" s="531">
        <f>F89</f>
        <v>281</v>
      </c>
      <c r="E89" s="513" t="s">
        <v>460</v>
      </c>
      <c r="F89" s="531">
        <v>281</v>
      </c>
      <c r="G89" s="513" t="s">
        <v>462</v>
      </c>
      <c r="H89" s="513"/>
      <c r="I89" s="514"/>
      <c r="J89" s="531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 s="412" customFormat="1" ht="43.5" x14ac:dyDescent="0.35">
      <c r="A90" s="481"/>
      <c r="B90" s="618"/>
      <c r="C90" s="533" t="s">
        <v>457</v>
      </c>
      <c r="D90" s="531">
        <f>F90</f>
        <v>69</v>
      </c>
      <c r="E90" s="513" t="s">
        <v>461</v>
      </c>
      <c r="F90" s="531">
        <v>69</v>
      </c>
      <c r="G90" s="513" t="s">
        <v>462</v>
      </c>
      <c r="H90" s="513"/>
      <c r="I90" s="514"/>
      <c r="J90" s="531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s="412" customFormat="1" ht="14.5" x14ac:dyDescent="0.35">
      <c r="A91" s="481"/>
      <c r="B91" s="532" t="s">
        <v>464</v>
      </c>
      <c r="C91" s="557" t="s">
        <v>175</v>
      </c>
      <c r="D91" s="521">
        <f>SUM(D92:D93)</f>
        <v>2800</v>
      </c>
      <c r="E91" s="521"/>
      <c r="F91" s="521">
        <f t="shared" ref="F91:I91" si="16">SUM(F92:F93)</f>
        <v>2800</v>
      </c>
      <c r="G91" s="521"/>
      <c r="H91" s="521"/>
      <c r="I91" s="521">
        <f t="shared" si="16"/>
        <v>2800</v>
      </c>
      <c r="J91" s="521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s="412" customFormat="1" ht="29" customHeight="1" x14ac:dyDescent="0.35">
      <c r="A92" s="481"/>
      <c r="B92" s="526" t="s">
        <v>104</v>
      </c>
      <c r="C92" s="533" t="s">
        <v>466</v>
      </c>
      <c r="D92" s="531">
        <v>2200</v>
      </c>
      <c r="E92" s="619" t="s">
        <v>446</v>
      </c>
      <c r="F92" s="531">
        <f>D92</f>
        <v>2200</v>
      </c>
      <c r="G92" s="513"/>
      <c r="H92" s="619" t="s">
        <v>447</v>
      </c>
      <c r="I92" s="531">
        <f>F92</f>
        <v>2200</v>
      </c>
      <c r="J92" s="615" t="s">
        <v>451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s="412" customFormat="1" ht="15.5" x14ac:dyDescent="0.35">
      <c r="A93" s="481"/>
      <c r="B93" s="526" t="s">
        <v>107</v>
      </c>
      <c r="C93" s="533" t="s">
        <v>267</v>
      </c>
      <c r="D93" s="531">
        <v>600</v>
      </c>
      <c r="E93" s="619"/>
      <c r="F93" s="531">
        <f>D93</f>
        <v>600</v>
      </c>
      <c r="G93" s="513"/>
      <c r="H93" s="619"/>
      <c r="I93" s="531">
        <f>F93</f>
        <v>600</v>
      </c>
      <c r="J93" s="615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25" s="412" customFormat="1" ht="14.5" x14ac:dyDescent="0.35">
      <c r="A94" s="481"/>
      <c r="B94" s="515"/>
      <c r="C94" s="516" t="s">
        <v>524</v>
      </c>
      <c r="D94" s="517">
        <f>D91+D63</f>
        <v>289528.26999999996</v>
      </c>
      <c r="E94" s="517">
        <f t="shared" ref="E94:I94" si="17">E91+E63</f>
        <v>0</v>
      </c>
      <c r="F94" s="517">
        <f t="shared" si="17"/>
        <v>289528.26999999996</v>
      </c>
      <c r="G94" s="517"/>
      <c r="H94" s="517">
        <f t="shared" si="17"/>
        <v>0</v>
      </c>
      <c r="I94" s="517">
        <f t="shared" si="17"/>
        <v>287913.26999999996</v>
      </c>
      <c r="J94" s="517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s="412" customFormat="1" ht="14.5" x14ac:dyDescent="0.35">
      <c r="A95" s="481"/>
      <c r="B95" s="534" t="s">
        <v>525</v>
      </c>
      <c r="C95" s="535" t="s">
        <v>179</v>
      </c>
      <c r="D95" s="536"/>
      <c r="E95" s="536"/>
      <c r="F95" s="536"/>
      <c r="G95" s="536"/>
      <c r="H95" s="536"/>
      <c r="I95" s="536"/>
      <c r="J95" s="53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25" s="412" customFormat="1" ht="14.5" x14ac:dyDescent="0.35">
      <c r="A96" s="481"/>
      <c r="B96" s="534" t="s">
        <v>526</v>
      </c>
      <c r="C96" s="535" t="s">
        <v>181</v>
      </c>
      <c r="D96" s="536">
        <f>SUM(D97:D99)</f>
        <v>29200</v>
      </c>
      <c r="E96" s="536"/>
      <c r="F96" s="536">
        <f t="shared" ref="F96:I96" si="18">SUM(F97:F99)</f>
        <v>29200</v>
      </c>
      <c r="G96" s="536"/>
      <c r="H96" s="536"/>
      <c r="I96" s="536">
        <f t="shared" si="18"/>
        <v>29200</v>
      </c>
      <c r="J96" s="53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spans="1:25" s="412" customFormat="1" ht="215" customHeight="1" x14ac:dyDescent="0.35">
      <c r="A97" s="481"/>
      <c r="B97" s="534" t="s">
        <v>104</v>
      </c>
      <c r="C97" s="558" t="s">
        <v>467</v>
      </c>
      <c r="D97" s="561">
        <v>4000</v>
      </c>
      <c r="E97" s="559" t="s">
        <v>468</v>
      </c>
      <c r="F97" s="561">
        <f>D97</f>
        <v>4000</v>
      </c>
      <c r="G97" s="559" t="s">
        <v>469</v>
      </c>
      <c r="H97" s="559" t="s">
        <v>488</v>
      </c>
      <c r="I97" s="561">
        <v>4000</v>
      </c>
      <c r="J97" s="561" t="s">
        <v>470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spans="1:25" s="412" customFormat="1" ht="14.5" x14ac:dyDescent="0.35">
      <c r="A98" s="481"/>
      <c r="B98" s="534" t="s">
        <v>107</v>
      </c>
      <c r="C98" s="562" t="s">
        <v>265</v>
      </c>
      <c r="D98" s="561">
        <v>8700</v>
      </c>
      <c r="E98" s="616" t="s">
        <v>471</v>
      </c>
      <c r="F98" s="561">
        <f>D98</f>
        <v>8700</v>
      </c>
      <c r="G98" s="616" t="s">
        <v>472</v>
      </c>
      <c r="H98" s="616" t="s">
        <v>473</v>
      </c>
      <c r="I98" s="617">
        <f>D98+D99</f>
        <v>25200</v>
      </c>
      <c r="J98" s="617" t="s">
        <v>474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spans="1:25" s="412" customFormat="1" ht="14.5" x14ac:dyDescent="0.35">
      <c r="A99" s="481"/>
      <c r="B99" s="534" t="s">
        <v>108</v>
      </c>
      <c r="C99" s="562" t="s">
        <v>264</v>
      </c>
      <c r="D99" s="561">
        <v>16500</v>
      </c>
      <c r="E99" s="616"/>
      <c r="F99" s="561">
        <f>D99</f>
        <v>16500</v>
      </c>
      <c r="G99" s="616"/>
      <c r="H99" s="616"/>
      <c r="I99" s="617"/>
      <c r="J99" s="617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spans="1:25" s="412" customFormat="1" ht="14.5" x14ac:dyDescent="0.35">
      <c r="A100" s="481"/>
      <c r="B100" s="560"/>
      <c r="C100" s="516" t="s">
        <v>527</v>
      </c>
      <c r="D100" s="517">
        <f>D96</f>
        <v>29200</v>
      </c>
      <c r="E100" s="517"/>
      <c r="F100" s="517">
        <f t="shared" ref="F100:I100" si="19">F96</f>
        <v>29200</v>
      </c>
      <c r="G100" s="517"/>
      <c r="H100" s="517"/>
      <c r="I100" s="517">
        <f t="shared" si="19"/>
        <v>29200</v>
      </c>
      <c r="J100" s="517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spans="1:25" s="412" customFormat="1" ht="14.5" x14ac:dyDescent="0.35">
      <c r="A101" s="481"/>
      <c r="B101" s="537" t="s">
        <v>513</v>
      </c>
      <c r="C101" s="557" t="s">
        <v>194</v>
      </c>
      <c r="D101" s="536">
        <f>SUM(D102:D106)</f>
        <v>54700</v>
      </c>
      <c r="E101" s="536"/>
      <c r="F101" s="536">
        <f t="shared" ref="F101" si="20">SUM(F102:F106)</f>
        <v>54700</v>
      </c>
      <c r="G101" s="536"/>
      <c r="H101" s="536"/>
      <c r="I101" s="536">
        <f>SUM(I102:I106)</f>
        <v>54700</v>
      </c>
      <c r="J101" s="561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s="412" customFormat="1" ht="188.5" customHeight="1" x14ac:dyDescent="0.35">
      <c r="A102" s="481"/>
      <c r="B102" s="534" t="s">
        <v>107</v>
      </c>
      <c r="C102" s="558" t="s">
        <v>475</v>
      </c>
      <c r="D102" s="561">
        <v>11500</v>
      </c>
      <c r="E102" s="616" t="s">
        <v>478</v>
      </c>
      <c r="F102" s="561">
        <f>D102</f>
        <v>11500</v>
      </c>
      <c r="G102" s="616" t="s">
        <v>563</v>
      </c>
      <c r="H102" s="559" t="s">
        <v>483</v>
      </c>
      <c r="I102" s="561">
        <v>11500</v>
      </c>
      <c r="J102" s="561" t="s">
        <v>581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s="412" customFormat="1" ht="130.5" x14ac:dyDescent="0.35">
      <c r="A103" s="481"/>
      <c r="B103" s="528" t="s">
        <v>108</v>
      </c>
      <c r="C103" s="513" t="s">
        <v>476</v>
      </c>
      <c r="D103" s="531">
        <v>18000</v>
      </c>
      <c r="E103" s="616"/>
      <c r="F103" s="531">
        <f>D103</f>
        <v>18000</v>
      </c>
      <c r="G103" s="616"/>
      <c r="H103" s="559" t="s">
        <v>479</v>
      </c>
      <c r="I103" s="531">
        <v>18000</v>
      </c>
      <c r="J103" s="561" t="s">
        <v>581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1:25" s="412" customFormat="1" ht="14.5" customHeight="1" x14ac:dyDescent="0.35">
      <c r="A104" s="481"/>
      <c r="B104" s="528" t="s">
        <v>182</v>
      </c>
      <c r="C104" s="513" t="s">
        <v>594</v>
      </c>
      <c r="D104" s="531">
        <v>4500</v>
      </c>
      <c r="E104" s="619" t="s">
        <v>480</v>
      </c>
      <c r="F104" s="531">
        <f>D104</f>
        <v>4500</v>
      </c>
      <c r="G104" s="624" t="s">
        <v>481</v>
      </c>
      <c r="H104" s="616" t="s">
        <v>482</v>
      </c>
      <c r="I104" s="615">
        <f>F104+F105</f>
        <v>11700</v>
      </c>
      <c r="J104" s="619" t="s">
        <v>485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1:25" s="412" customFormat="1" ht="117" customHeight="1" x14ac:dyDescent="0.35">
      <c r="A105" s="481"/>
      <c r="B105" s="528" t="s">
        <v>183</v>
      </c>
      <c r="C105" s="513" t="s">
        <v>484</v>
      </c>
      <c r="D105" s="531">
        <v>7200</v>
      </c>
      <c r="E105" s="619"/>
      <c r="F105" s="531">
        <v>7200</v>
      </c>
      <c r="G105" s="624"/>
      <c r="H105" s="616"/>
      <c r="I105" s="615"/>
      <c r="J105" s="619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1:25" s="412" customFormat="1" ht="130.5" x14ac:dyDescent="0.35">
      <c r="A106" s="481"/>
      <c r="B106" s="528" t="s">
        <v>185</v>
      </c>
      <c r="C106" s="513" t="s">
        <v>491</v>
      </c>
      <c r="D106" s="531">
        <v>13500</v>
      </c>
      <c r="E106" s="513" t="s">
        <v>468</v>
      </c>
      <c r="F106" s="531">
        <f>D106</f>
        <v>13500</v>
      </c>
      <c r="G106" s="513" t="s">
        <v>486</v>
      </c>
      <c r="H106" s="559" t="s">
        <v>487</v>
      </c>
      <c r="I106" s="531">
        <f>D106</f>
        <v>13500</v>
      </c>
      <c r="J106" s="561" t="s">
        <v>489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1:25" s="412" customFormat="1" ht="14.5" x14ac:dyDescent="0.35">
      <c r="A107" s="481"/>
      <c r="B107" s="515"/>
      <c r="C107" s="516" t="s">
        <v>490</v>
      </c>
      <c r="D107" s="538">
        <f>D101</f>
        <v>54700</v>
      </c>
      <c r="E107" s="538"/>
      <c r="F107" s="538">
        <f t="shared" ref="F107:I107" si="21">F101</f>
        <v>54700</v>
      </c>
      <c r="G107" s="538"/>
      <c r="H107" s="538"/>
      <c r="I107" s="538">
        <f t="shared" si="21"/>
        <v>54700</v>
      </c>
      <c r="J107" s="517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1:25" s="412" customFormat="1" ht="14.5" x14ac:dyDescent="0.35">
      <c r="A108" s="481"/>
      <c r="B108" s="537" t="s">
        <v>512</v>
      </c>
      <c r="C108" s="535" t="s">
        <v>196</v>
      </c>
      <c r="D108" s="563">
        <f>SUM(D109)</f>
        <v>12000</v>
      </c>
      <c r="E108" s="563"/>
      <c r="F108" s="563">
        <f t="shared" ref="F108" si="22">SUM(F109)</f>
        <v>12000</v>
      </c>
      <c r="G108" s="563"/>
      <c r="H108" s="563"/>
      <c r="I108" s="563">
        <v>0</v>
      </c>
      <c r="J108" s="539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spans="1:25" s="412" customFormat="1" ht="116" x14ac:dyDescent="0.35">
      <c r="A109" s="481"/>
      <c r="B109" s="534" t="s">
        <v>107</v>
      </c>
      <c r="C109" s="540" t="s">
        <v>494</v>
      </c>
      <c r="D109" s="539">
        <v>12000</v>
      </c>
      <c r="E109" s="539" t="s">
        <v>493</v>
      </c>
      <c r="F109" s="539">
        <v>12000</v>
      </c>
      <c r="G109" s="541" t="s">
        <v>495</v>
      </c>
      <c r="H109" s="541" t="s">
        <v>496</v>
      </c>
      <c r="I109" s="539"/>
      <c r="J109" s="53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s="412" customFormat="1" ht="14.5" x14ac:dyDescent="0.35">
      <c r="A110" s="481"/>
      <c r="B110" s="515"/>
      <c r="C110" s="516" t="s">
        <v>497</v>
      </c>
      <c r="D110" s="538">
        <f>D108</f>
        <v>12000</v>
      </c>
      <c r="E110" s="538"/>
      <c r="F110" s="538">
        <f t="shared" ref="F110" si="23">F108</f>
        <v>12000</v>
      </c>
      <c r="G110" s="538"/>
      <c r="H110" s="538"/>
      <c r="I110" s="538">
        <v>0</v>
      </c>
      <c r="J110" s="538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s="412" customFormat="1" ht="14.5" x14ac:dyDescent="0.35">
      <c r="A111" s="481"/>
      <c r="B111" s="523" t="s">
        <v>511</v>
      </c>
      <c r="C111" s="542" t="s">
        <v>210</v>
      </c>
      <c r="D111" s="522">
        <f>SUM(D112:D117)</f>
        <v>156088.37</v>
      </c>
      <c r="E111" s="522"/>
      <c r="F111" s="522">
        <f t="shared" ref="F111:I111" si="24">SUM(F112:F117)</f>
        <v>156088.37</v>
      </c>
      <c r="G111" s="522"/>
      <c r="H111" s="522"/>
      <c r="I111" s="522">
        <f t="shared" si="24"/>
        <v>3088.37</v>
      </c>
      <c r="J111" s="52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1:25" s="412" customFormat="1" ht="116" x14ac:dyDescent="0.35">
      <c r="A112" s="481"/>
      <c r="B112" s="526" t="s">
        <v>104</v>
      </c>
      <c r="C112" s="513" t="s">
        <v>354</v>
      </c>
      <c r="D112" s="514">
        <v>75000</v>
      </c>
      <c r="E112" s="513" t="s">
        <v>498</v>
      </c>
      <c r="F112" s="514">
        <v>75000</v>
      </c>
      <c r="G112" s="513" t="s">
        <v>499</v>
      </c>
      <c r="H112" s="559" t="s">
        <v>500</v>
      </c>
      <c r="I112" s="514">
        <v>2000</v>
      </c>
      <c r="J112" s="561" t="s">
        <v>501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1:25" s="412" customFormat="1" ht="174" x14ac:dyDescent="0.35">
      <c r="A113" s="481"/>
      <c r="B113" s="526" t="s">
        <v>107</v>
      </c>
      <c r="C113" s="513" t="s">
        <v>212</v>
      </c>
      <c r="D113" s="514">
        <v>30000</v>
      </c>
      <c r="E113" s="513" t="s">
        <v>586</v>
      </c>
      <c r="F113" s="514">
        <v>30000</v>
      </c>
      <c r="G113" s="513" t="s">
        <v>593</v>
      </c>
      <c r="H113" s="564" t="s">
        <v>584</v>
      </c>
      <c r="I113" s="514"/>
      <c r="J113" s="561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1:25" s="412" customFormat="1" ht="43.5" x14ac:dyDescent="0.35">
      <c r="A114" s="481"/>
      <c r="B114" s="623" t="s">
        <v>108</v>
      </c>
      <c r="C114" s="513" t="s">
        <v>502</v>
      </c>
      <c r="D114" s="514">
        <v>591.67999999999995</v>
      </c>
      <c r="E114" s="513"/>
      <c r="F114" s="514">
        <f>D114</f>
        <v>591.67999999999995</v>
      </c>
      <c r="G114" s="513"/>
      <c r="H114" s="559" t="s">
        <v>504</v>
      </c>
      <c r="I114" s="514">
        <f>D114</f>
        <v>591.67999999999995</v>
      </c>
      <c r="J114" s="561" t="s">
        <v>507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1:25" s="412" customFormat="1" ht="43.5" x14ac:dyDescent="0.35">
      <c r="A115" s="481"/>
      <c r="B115" s="623"/>
      <c r="C115" s="513" t="s">
        <v>503</v>
      </c>
      <c r="D115" s="514">
        <v>299.45999999999998</v>
      </c>
      <c r="E115" s="513"/>
      <c r="F115" s="514">
        <f>D115</f>
        <v>299.45999999999998</v>
      </c>
      <c r="G115" s="513"/>
      <c r="H115" s="559" t="s">
        <v>505</v>
      </c>
      <c r="I115" s="514">
        <f>D115</f>
        <v>299.45999999999998</v>
      </c>
      <c r="J115" s="561" t="s">
        <v>508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spans="1:25" s="412" customFormat="1" ht="43.5" x14ac:dyDescent="0.35">
      <c r="A116" s="481"/>
      <c r="B116" s="623"/>
      <c r="C116" s="513" t="s">
        <v>565</v>
      </c>
      <c r="D116" s="514">
        <v>197.23</v>
      </c>
      <c r="E116" s="543"/>
      <c r="F116" s="514">
        <f>D116</f>
        <v>197.23</v>
      </c>
      <c r="G116" s="513"/>
      <c r="H116" s="559" t="s">
        <v>506</v>
      </c>
      <c r="I116" s="514">
        <f>D116</f>
        <v>197.23</v>
      </c>
      <c r="J116" s="561" t="s">
        <v>509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spans="1:25" s="507" customFormat="1" ht="174" x14ac:dyDescent="0.35">
      <c r="A117" s="481"/>
      <c r="B117" s="526" t="s">
        <v>182</v>
      </c>
      <c r="C117" s="513" t="s">
        <v>564</v>
      </c>
      <c r="D117" s="514">
        <v>50000</v>
      </c>
      <c r="E117" s="543" t="s">
        <v>589</v>
      </c>
      <c r="F117" s="514">
        <v>50000</v>
      </c>
      <c r="G117" s="513" t="s">
        <v>590</v>
      </c>
      <c r="H117" s="564" t="s">
        <v>591</v>
      </c>
      <c r="I117" s="514"/>
      <c r="J117" s="53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1:25" ht="15" customHeight="1" x14ac:dyDescent="0.35">
      <c r="A118" s="489"/>
      <c r="B118" s="516"/>
      <c r="C118" s="516" t="s">
        <v>588</v>
      </c>
      <c r="D118" s="565">
        <f>D111</f>
        <v>156088.37</v>
      </c>
      <c r="E118" s="565">
        <f>E111</f>
        <v>0</v>
      </c>
      <c r="F118" s="565">
        <f>F111</f>
        <v>156088.37</v>
      </c>
      <c r="G118" s="565"/>
      <c r="H118" s="565"/>
      <c r="I118" s="565">
        <f>I111</f>
        <v>3088.37</v>
      </c>
      <c r="J118" s="56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5" x14ac:dyDescent="0.35">
      <c r="A119" s="486"/>
      <c r="B119" s="542" t="s">
        <v>528</v>
      </c>
      <c r="C119" s="529" t="s">
        <v>215</v>
      </c>
      <c r="D119" s="514"/>
      <c r="E119" s="513"/>
      <c r="F119" s="514"/>
      <c r="G119" s="513"/>
      <c r="H119" s="513"/>
      <c r="I119" s="544"/>
      <c r="J119" s="5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spans="1:25" ht="15.75" customHeight="1" x14ac:dyDescent="0.35">
      <c r="A120" s="486"/>
      <c r="B120" s="542" t="s">
        <v>529</v>
      </c>
      <c r="C120" s="542" t="s">
        <v>215</v>
      </c>
      <c r="D120" s="522">
        <f>SUM(D121:D127)</f>
        <v>96315</v>
      </c>
      <c r="E120" s="522">
        <f t="shared" ref="E120:H120" si="25">SUM(E121:E127)</f>
        <v>0</v>
      </c>
      <c r="F120" s="522">
        <f t="shared" si="25"/>
        <v>96315</v>
      </c>
      <c r="G120" s="522">
        <f t="shared" si="25"/>
        <v>0</v>
      </c>
      <c r="H120" s="522">
        <f t="shared" si="25"/>
        <v>0</v>
      </c>
      <c r="I120" s="522">
        <f>SUM(I121:I127)</f>
        <v>84554.39</v>
      </c>
      <c r="J120" s="545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1:25" ht="122" customHeight="1" x14ac:dyDescent="0.35">
      <c r="A121" s="486"/>
      <c r="B121" s="546" t="s">
        <v>107</v>
      </c>
      <c r="C121" s="540" t="s">
        <v>534</v>
      </c>
      <c r="D121" s="514">
        <v>6900</v>
      </c>
      <c r="E121" s="513" t="s">
        <v>530</v>
      </c>
      <c r="F121" s="514">
        <f>D121</f>
        <v>6900</v>
      </c>
      <c r="G121" s="513" t="s">
        <v>531</v>
      </c>
      <c r="H121" s="513" t="s">
        <v>532</v>
      </c>
      <c r="I121" s="547">
        <v>6900</v>
      </c>
      <c r="J121" s="544" t="s">
        <v>533</v>
      </c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spans="1:25" ht="112" customHeight="1" x14ac:dyDescent="0.35">
      <c r="A122" s="486"/>
      <c r="B122" s="546" t="s">
        <v>182</v>
      </c>
      <c r="C122" s="548" t="s">
        <v>535</v>
      </c>
      <c r="D122" s="514">
        <v>10000</v>
      </c>
      <c r="E122" s="513" t="s">
        <v>536</v>
      </c>
      <c r="F122" s="514">
        <v>10000</v>
      </c>
      <c r="G122" s="549" t="s">
        <v>537</v>
      </c>
      <c r="H122" s="513" t="s">
        <v>538</v>
      </c>
      <c r="I122" s="547">
        <v>10000</v>
      </c>
      <c r="J122" s="544" t="s">
        <v>539</v>
      </c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1:25" ht="105.5" customHeight="1" x14ac:dyDescent="0.35">
      <c r="A123" s="486"/>
      <c r="B123" s="620" t="s">
        <v>183</v>
      </c>
      <c r="C123" s="644" t="s">
        <v>271</v>
      </c>
      <c r="D123" s="646">
        <v>74500</v>
      </c>
      <c r="E123" s="620" t="s">
        <v>540</v>
      </c>
      <c r="F123" s="646">
        <f>D123</f>
        <v>74500</v>
      </c>
      <c r="G123" s="648" t="s">
        <v>541</v>
      </c>
      <c r="H123" s="648" t="s">
        <v>543</v>
      </c>
      <c r="I123" s="544">
        <v>4871.3900000000003</v>
      </c>
      <c r="J123" s="544" t="s">
        <v>544</v>
      </c>
      <c r="K123" s="46"/>
      <c r="L123" s="3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s="507" customFormat="1" ht="105.5" customHeight="1" x14ac:dyDescent="0.35">
      <c r="A124" s="486"/>
      <c r="B124" s="622"/>
      <c r="C124" s="645"/>
      <c r="D124" s="647"/>
      <c r="E124" s="622"/>
      <c r="F124" s="647"/>
      <c r="G124" s="649"/>
      <c r="H124" s="649"/>
      <c r="I124" s="547">
        <v>59600</v>
      </c>
      <c r="J124" s="544" t="s">
        <v>582</v>
      </c>
      <c r="K124" s="46"/>
      <c r="L124" s="3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ht="55.5" customHeight="1" x14ac:dyDescent="0.35">
      <c r="A125" s="486"/>
      <c r="B125" s="620" t="s">
        <v>185</v>
      </c>
      <c r="C125" s="550" t="s">
        <v>546</v>
      </c>
      <c r="D125" s="514">
        <v>3133</v>
      </c>
      <c r="E125" s="513" t="s">
        <v>459</v>
      </c>
      <c r="F125" s="514">
        <v>3133</v>
      </c>
      <c r="G125" s="513"/>
      <c r="H125" s="513" t="s">
        <v>547</v>
      </c>
      <c r="I125" s="514">
        <f>F125</f>
        <v>3133</v>
      </c>
      <c r="J125" s="544" t="s">
        <v>544</v>
      </c>
      <c r="K125" s="46"/>
      <c r="L125" s="3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1:25" s="412" customFormat="1" ht="53.5" customHeight="1" x14ac:dyDescent="0.35">
      <c r="A126" s="486"/>
      <c r="B126" s="621"/>
      <c r="C126" s="550" t="s">
        <v>546</v>
      </c>
      <c r="D126" s="514">
        <v>1732</v>
      </c>
      <c r="E126" s="513" t="s">
        <v>548</v>
      </c>
      <c r="F126" s="514">
        <f>D126</f>
        <v>1732</v>
      </c>
      <c r="G126" s="513"/>
      <c r="H126" s="513" t="s">
        <v>549</v>
      </c>
      <c r="I126" s="544"/>
      <c r="J126" s="5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1:25" s="412" customFormat="1" ht="39.5" customHeight="1" x14ac:dyDescent="0.35">
      <c r="A127" s="486"/>
      <c r="B127" s="622"/>
      <c r="C127" s="550" t="s">
        <v>550</v>
      </c>
      <c r="D127" s="514">
        <v>50</v>
      </c>
      <c r="E127" s="513" t="s">
        <v>390</v>
      </c>
      <c r="F127" s="514">
        <f>D127</f>
        <v>50</v>
      </c>
      <c r="G127" s="524" t="s">
        <v>394</v>
      </c>
      <c r="H127" s="524" t="s">
        <v>395</v>
      </c>
      <c r="I127" s="547">
        <v>50</v>
      </c>
      <c r="J127" s="544" t="s">
        <v>402</v>
      </c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1:25" ht="15.75" customHeight="1" x14ac:dyDescent="0.35">
      <c r="A128" s="486"/>
      <c r="B128" s="518"/>
      <c r="C128" s="516" t="s">
        <v>510</v>
      </c>
      <c r="D128" s="517">
        <f>D120</f>
        <v>96315</v>
      </c>
      <c r="E128" s="517"/>
      <c r="F128" s="517">
        <f t="shared" ref="F128" si="26">F120</f>
        <v>96315</v>
      </c>
      <c r="G128" s="517"/>
      <c r="H128" s="517"/>
      <c r="I128" s="517">
        <f>I120</f>
        <v>84554.39</v>
      </c>
      <c r="J128" s="551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1:25" ht="15.75" customHeight="1" x14ac:dyDescent="0.35">
      <c r="A129" s="360"/>
      <c r="B129" s="513"/>
      <c r="C129" s="542" t="s">
        <v>233</v>
      </c>
      <c r="D129" s="521">
        <f>D34+D44+D57+D61+D94+D100+D107+D110+D118+D128</f>
        <v>1215111.5899999999</v>
      </c>
      <c r="E129" s="521"/>
      <c r="F129" s="521">
        <f>F34+F44+F57+F61+F94+F100+F107+F110+F118+F128</f>
        <v>1215111.5899999999</v>
      </c>
      <c r="G129" s="521"/>
      <c r="H129" s="521"/>
      <c r="I129" s="521">
        <f>I34+I44+I57+I61+I94+I100+I107+I110+I118+I128</f>
        <v>879760.98</v>
      </c>
      <c r="J129" s="521">
        <f>D129-I129</f>
        <v>335350.60999999987</v>
      </c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1:25" ht="15.75" customHeight="1" x14ac:dyDescent="0.35">
      <c r="A130" s="360"/>
      <c r="B130" s="508"/>
      <c r="C130" s="508"/>
      <c r="D130" s="509"/>
      <c r="E130" s="508"/>
      <c r="F130" s="509"/>
      <c r="G130" s="508"/>
      <c r="H130" s="508"/>
      <c r="I130" s="510"/>
      <c r="J130" s="509"/>
      <c r="K130" s="46"/>
      <c r="L130" s="46"/>
      <c r="M130" s="46"/>
      <c r="N130" s="46"/>
      <c r="O130" s="46" t="s">
        <v>583</v>
      </c>
      <c r="P130" s="46">
        <v>109107.42</v>
      </c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1:25" ht="15.75" customHeight="1" x14ac:dyDescent="0.35">
      <c r="A131" s="360"/>
      <c r="B131" s="508"/>
      <c r="C131" s="508"/>
      <c r="D131" s="509"/>
      <c r="E131" s="508"/>
      <c r="F131" s="509"/>
      <c r="G131" s="508"/>
      <c r="H131" s="508"/>
      <c r="I131" s="510"/>
      <c r="J131" s="509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1:25" ht="15.75" customHeight="1" x14ac:dyDescent="0.35">
      <c r="A132" s="360"/>
      <c r="B132" s="508"/>
      <c r="C132" s="508"/>
      <c r="D132" s="566" t="s">
        <v>585</v>
      </c>
      <c r="E132" s="567"/>
      <c r="F132" s="566" t="s">
        <v>587</v>
      </c>
      <c r="G132" s="552"/>
      <c r="H132" s="508"/>
      <c r="I132" s="509"/>
      <c r="J132" s="509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1:25" ht="15.75" customHeight="1" x14ac:dyDescent="0.35">
      <c r="A133" s="360"/>
      <c r="B133" s="508"/>
      <c r="C133" s="508"/>
      <c r="D133" s="566"/>
      <c r="E133" s="568"/>
      <c r="F133" s="566"/>
      <c r="G133" s="508"/>
      <c r="H133" s="508"/>
      <c r="I133" s="509"/>
      <c r="J133" s="509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1:25" ht="15.75" customHeight="1" x14ac:dyDescent="0.35">
      <c r="A134" s="360"/>
      <c r="B134" s="508"/>
      <c r="C134" s="508"/>
      <c r="D134" s="509"/>
      <c r="E134" s="508"/>
      <c r="F134" s="509"/>
      <c r="G134" s="552"/>
      <c r="H134" s="508"/>
      <c r="I134" s="509"/>
      <c r="J134" s="509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1:25" ht="15.75" customHeight="1" x14ac:dyDescent="0.35">
      <c r="A135" s="360"/>
      <c r="B135" s="508"/>
      <c r="C135" s="508"/>
      <c r="D135" s="509"/>
      <c r="E135" s="508"/>
      <c r="F135" s="509"/>
      <c r="G135" s="508"/>
      <c r="H135" s="508"/>
      <c r="I135" s="510"/>
      <c r="J135" s="509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1:25" ht="15.75" customHeight="1" x14ac:dyDescent="0.35">
      <c r="A136" s="360"/>
      <c r="B136" s="508"/>
      <c r="C136" s="508"/>
      <c r="D136" s="509"/>
      <c r="E136" s="508"/>
      <c r="F136" s="509"/>
      <c r="G136" s="508"/>
      <c r="H136" s="508"/>
      <c r="I136" s="510"/>
      <c r="J136" s="510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1:25" ht="15.75" customHeight="1" x14ac:dyDescent="0.35">
      <c r="A137" s="360"/>
      <c r="B137" s="508"/>
      <c r="C137" s="508"/>
      <c r="D137" s="509"/>
      <c r="E137" s="508"/>
      <c r="F137" s="509"/>
      <c r="G137" s="508"/>
      <c r="H137" s="508"/>
      <c r="I137" s="510"/>
      <c r="J137" s="510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1:25" ht="15.75" customHeight="1" x14ac:dyDescent="0.35">
      <c r="A138" s="360"/>
      <c r="B138" s="508"/>
      <c r="C138" s="508"/>
      <c r="D138" s="509"/>
      <c r="E138" s="508"/>
      <c r="F138" s="509"/>
      <c r="G138" s="508"/>
      <c r="H138" s="508"/>
      <c r="I138" s="510"/>
      <c r="J138" s="510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1:25" ht="15.75" customHeight="1" x14ac:dyDescent="0.35">
      <c r="A139" s="360"/>
      <c r="B139" s="508"/>
      <c r="C139" s="508"/>
      <c r="D139" s="509"/>
      <c r="E139" s="508"/>
      <c r="F139" s="509"/>
      <c r="G139" s="508"/>
      <c r="H139" s="508"/>
      <c r="I139" s="510"/>
      <c r="J139" s="510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1:25" ht="15.75" customHeight="1" x14ac:dyDescent="0.35">
      <c r="A140" s="360"/>
      <c r="B140" s="508"/>
      <c r="C140" s="508"/>
      <c r="D140" s="509"/>
      <c r="E140" s="508"/>
      <c r="F140" s="509"/>
      <c r="G140" s="508"/>
      <c r="H140" s="508"/>
      <c r="I140" s="510"/>
      <c r="J140" s="510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1:25" ht="15.75" customHeight="1" x14ac:dyDescent="0.35">
      <c r="A141" s="360"/>
      <c r="B141" s="508"/>
      <c r="C141" s="508"/>
      <c r="D141" s="509"/>
      <c r="E141" s="508"/>
      <c r="F141" s="509"/>
      <c r="G141" s="508"/>
      <c r="H141" s="508"/>
      <c r="I141" s="510"/>
      <c r="J141" s="510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ht="15.75" customHeight="1" x14ac:dyDescent="0.35">
      <c r="A142" s="360"/>
      <c r="B142" s="508"/>
      <c r="C142" s="508"/>
      <c r="D142" s="509"/>
      <c r="E142" s="508"/>
      <c r="F142" s="509"/>
      <c r="G142" s="508"/>
      <c r="H142" s="508"/>
      <c r="I142" s="510"/>
      <c r="J142" s="510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1:25" ht="15.75" customHeight="1" x14ac:dyDescent="0.35">
      <c r="A143" s="360"/>
      <c r="B143" s="508"/>
      <c r="C143" s="508"/>
      <c r="D143" s="509"/>
      <c r="E143" s="508"/>
      <c r="F143" s="509"/>
      <c r="G143" s="508"/>
      <c r="H143" s="508"/>
      <c r="I143" s="510"/>
      <c r="J143" s="510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t="15.75" customHeight="1" x14ac:dyDescent="0.35">
      <c r="A144" s="360"/>
      <c r="B144" s="508"/>
      <c r="C144" s="508"/>
      <c r="D144" s="509"/>
      <c r="E144" s="508"/>
      <c r="F144" s="509"/>
      <c r="G144" s="508"/>
      <c r="H144" s="508"/>
      <c r="I144" s="510"/>
      <c r="J144" s="510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t="15.75" customHeight="1" x14ac:dyDescent="0.35">
      <c r="A145" s="360"/>
      <c r="B145" s="508"/>
      <c r="C145" s="508"/>
      <c r="D145" s="509"/>
      <c r="E145" s="508"/>
      <c r="F145" s="509"/>
      <c r="G145" s="508"/>
      <c r="H145" s="508"/>
      <c r="I145" s="510"/>
      <c r="J145" s="510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ht="15.75" customHeight="1" x14ac:dyDescent="0.35">
      <c r="A146" s="360"/>
      <c r="B146" s="508"/>
      <c r="C146" s="508"/>
      <c r="D146" s="509"/>
      <c r="E146" s="508"/>
      <c r="F146" s="509"/>
      <c r="G146" s="508"/>
      <c r="H146" s="508"/>
      <c r="I146" s="510"/>
      <c r="J146" s="510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1:25" ht="15.75" customHeight="1" x14ac:dyDescent="0.35">
      <c r="A147" s="360"/>
      <c r="B147" s="508"/>
      <c r="C147" s="508"/>
      <c r="D147" s="509"/>
      <c r="E147" s="508"/>
      <c r="F147" s="509"/>
      <c r="G147" s="508"/>
      <c r="H147" s="508"/>
      <c r="I147" s="510"/>
      <c r="J147" s="510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1:25" ht="15.75" customHeight="1" x14ac:dyDescent="0.35">
      <c r="A148" s="360"/>
      <c r="B148" s="508"/>
      <c r="C148" s="508"/>
      <c r="D148" s="509"/>
      <c r="E148" s="508"/>
      <c r="F148" s="509"/>
      <c r="G148" s="508"/>
      <c r="H148" s="508"/>
      <c r="I148" s="510"/>
      <c r="J148" s="510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1:25" ht="15.75" customHeight="1" x14ac:dyDescent="0.35">
      <c r="A149" s="360"/>
      <c r="B149" s="508"/>
      <c r="C149" s="508"/>
      <c r="D149" s="509"/>
      <c r="E149" s="508"/>
      <c r="F149" s="509"/>
      <c r="G149" s="508"/>
      <c r="H149" s="508"/>
      <c r="I149" s="510"/>
      <c r="J149" s="510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ht="15.75" customHeight="1" x14ac:dyDescent="0.35">
      <c r="A150" s="360"/>
      <c r="B150" s="508"/>
      <c r="C150" s="508"/>
      <c r="D150" s="509"/>
      <c r="E150" s="508"/>
      <c r="F150" s="509"/>
      <c r="G150" s="508"/>
      <c r="H150" s="508"/>
      <c r="I150" s="510"/>
      <c r="J150" s="510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1:25" ht="15.75" customHeight="1" x14ac:dyDescent="0.35">
      <c r="A151" s="360"/>
      <c r="B151" s="508"/>
      <c r="C151" s="508"/>
      <c r="D151" s="509"/>
      <c r="E151" s="508"/>
      <c r="F151" s="509"/>
      <c r="G151" s="508"/>
      <c r="H151" s="508"/>
      <c r="I151" s="510"/>
      <c r="J151" s="510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1:25" ht="15.75" customHeight="1" x14ac:dyDescent="0.35">
      <c r="A152" s="360"/>
      <c r="B152" s="508"/>
      <c r="C152" s="508"/>
      <c r="D152" s="509"/>
      <c r="E152" s="508"/>
      <c r="F152" s="509"/>
      <c r="G152" s="508"/>
      <c r="H152" s="508"/>
      <c r="I152" s="510"/>
      <c r="J152" s="510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1:25" ht="15.75" customHeight="1" x14ac:dyDescent="0.35">
      <c r="A153" s="360"/>
      <c r="B153" s="508"/>
      <c r="C153" s="508"/>
      <c r="D153" s="509"/>
      <c r="E153" s="508"/>
      <c r="F153" s="509"/>
      <c r="G153" s="508"/>
      <c r="H153" s="508"/>
      <c r="I153" s="510"/>
      <c r="J153" s="510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1:25" ht="15.75" customHeight="1" x14ac:dyDescent="0.35">
      <c r="A154" s="360"/>
      <c r="B154" s="508"/>
      <c r="C154" s="508"/>
      <c r="D154" s="509"/>
      <c r="E154" s="508"/>
      <c r="F154" s="509"/>
      <c r="G154" s="508"/>
      <c r="H154" s="508"/>
      <c r="I154" s="510"/>
      <c r="J154" s="510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1:25" ht="15.75" customHeight="1" x14ac:dyDescent="0.35">
      <c r="A155" s="360"/>
      <c r="B155" s="508"/>
      <c r="C155" s="508"/>
      <c r="D155" s="509"/>
      <c r="E155" s="508"/>
      <c r="F155" s="509"/>
      <c r="G155" s="508"/>
      <c r="H155" s="508"/>
      <c r="I155" s="510"/>
      <c r="J155" s="510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ht="15.75" customHeight="1" x14ac:dyDescent="0.35">
      <c r="A156" s="360"/>
      <c r="B156" s="508"/>
      <c r="C156" s="508"/>
      <c r="D156" s="509"/>
      <c r="E156" s="508"/>
      <c r="F156" s="509"/>
      <c r="G156" s="508"/>
      <c r="H156" s="508"/>
      <c r="I156" s="510"/>
      <c r="J156" s="510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ht="15.75" customHeight="1" x14ac:dyDescent="0.35">
      <c r="A157" s="360"/>
      <c r="B157" s="508"/>
      <c r="C157" s="508"/>
      <c r="D157" s="509"/>
      <c r="E157" s="508"/>
      <c r="F157" s="509"/>
      <c r="G157" s="508"/>
      <c r="H157" s="508"/>
      <c r="I157" s="510"/>
      <c r="J157" s="510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1:25" ht="15.75" customHeight="1" x14ac:dyDescent="0.35">
      <c r="A158" s="360"/>
      <c r="B158" s="508"/>
      <c r="C158" s="508"/>
      <c r="D158" s="509"/>
      <c r="E158" s="508"/>
      <c r="F158" s="509"/>
      <c r="G158" s="508"/>
      <c r="H158" s="508"/>
      <c r="I158" s="510"/>
      <c r="J158" s="510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1:25" ht="15.75" customHeight="1" x14ac:dyDescent="0.35">
      <c r="A159" s="360"/>
      <c r="B159" s="508"/>
      <c r="C159" s="508"/>
      <c r="D159" s="509"/>
      <c r="E159" s="508"/>
      <c r="F159" s="509"/>
      <c r="G159" s="508"/>
      <c r="H159" s="508"/>
      <c r="I159" s="510"/>
      <c r="J159" s="510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1:25" ht="15.75" customHeight="1" x14ac:dyDescent="0.35">
      <c r="A160" s="360"/>
      <c r="B160" s="508"/>
      <c r="C160" s="508"/>
      <c r="D160" s="509"/>
      <c r="E160" s="508"/>
      <c r="F160" s="509"/>
      <c r="G160" s="508"/>
      <c r="H160" s="508"/>
      <c r="I160" s="510"/>
      <c r="J160" s="510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1:25" ht="15.75" customHeight="1" x14ac:dyDescent="0.35">
      <c r="A161" s="360"/>
      <c r="B161" s="508"/>
      <c r="C161" s="508"/>
      <c r="D161" s="509"/>
      <c r="E161" s="508"/>
      <c r="F161" s="509"/>
      <c r="G161" s="508"/>
      <c r="H161" s="508"/>
      <c r="I161" s="510"/>
      <c r="J161" s="510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1:25" ht="15.75" customHeight="1" x14ac:dyDescent="0.35">
      <c r="A162" s="360"/>
      <c r="B162" s="508"/>
      <c r="C162" s="508"/>
      <c r="D162" s="509"/>
      <c r="E162" s="508"/>
      <c r="F162" s="509"/>
      <c r="G162" s="508"/>
      <c r="H162" s="508"/>
      <c r="I162" s="510"/>
      <c r="J162" s="510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1:25" ht="15.75" customHeight="1" x14ac:dyDescent="0.35">
      <c r="A163" s="360"/>
      <c r="B163" s="508"/>
      <c r="C163" s="508"/>
      <c r="D163" s="509"/>
      <c r="E163" s="508"/>
      <c r="F163" s="509"/>
      <c r="G163" s="508"/>
      <c r="H163" s="508"/>
      <c r="I163" s="510"/>
      <c r="J163" s="510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1:25" ht="15.75" customHeight="1" x14ac:dyDescent="0.35">
      <c r="A164" s="360"/>
      <c r="B164" s="508"/>
      <c r="C164" s="508"/>
      <c r="D164" s="509"/>
      <c r="E164" s="508"/>
      <c r="F164" s="509"/>
      <c r="G164" s="508"/>
      <c r="H164" s="508"/>
      <c r="I164" s="510"/>
      <c r="J164" s="510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1:25" ht="15.75" customHeight="1" x14ac:dyDescent="0.35">
      <c r="A165" s="360"/>
      <c r="B165" s="508"/>
      <c r="C165" s="508"/>
      <c r="D165" s="509"/>
      <c r="E165" s="508"/>
      <c r="F165" s="509"/>
      <c r="G165" s="508"/>
      <c r="H165" s="508"/>
      <c r="I165" s="510"/>
      <c r="J165" s="510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1:25" ht="15.75" customHeight="1" x14ac:dyDescent="0.35">
      <c r="A166" s="360"/>
      <c r="B166" s="508"/>
      <c r="C166" s="508"/>
      <c r="D166" s="509"/>
      <c r="E166" s="508"/>
      <c r="F166" s="509"/>
      <c r="G166" s="508"/>
      <c r="H166" s="508"/>
      <c r="I166" s="510"/>
      <c r="J166" s="510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1:25" ht="15.75" customHeight="1" x14ac:dyDescent="0.35">
      <c r="A167" s="360"/>
      <c r="B167" s="508"/>
      <c r="C167" s="508"/>
      <c r="D167" s="509"/>
      <c r="E167" s="508"/>
      <c r="F167" s="509"/>
      <c r="G167" s="508"/>
      <c r="H167" s="508"/>
      <c r="I167" s="510"/>
      <c r="J167" s="510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1:25" ht="15.75" customHeight="1" x14ac:dyDescent="0.35">
      <c r="A168" s="360"/>
      <c r="B168" s="508"/>
      <c r="C168" s="508"/>
      <c r="D168" s="509"/>
      <c r="E168" s="508"/>
      <c r="F168" s="509"/>
      <c r="G168" s="508"/>
      <c r="H168" s="508"/>
      <c r="I168" s="510"/>
      <c r="J168" s="510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1:25" ht="15.75" customHeight="1" x14ac:dyDescent="0.35">
      <c r="A169" s="360"/>
      <c r="B169" s="508"/>
      <c r="C169" s="508"/>
      <c r="D169" s="509"/>
      <c r="E169" s="508"/>
      <c r="F169" s="509"/>
      <c r="G169" s="508"/>
      <c r="H169" s="508"/>
      <c r="I169" s="510"/>
      <c r="J169" s="510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1:25" ht="15.75" customHeight="1" x14ac:dyDescent="0.35">
      <c r="A170" s="360"/>
      <c r="B170" s="508"/>
      <c r="C170" s="508"/>
      <c r="D170" s="509"/>
      <c r="E170" s="508"/>
      <c r="F170" s="509"/>
      <c r="G170" s="508"/>
      <c r="H170" s="508"/>
      <c r="I170" s="510"/>
      <c r="J170" s="510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1:25" ht="15.75" customHeight="1" x14ac:dyDescent="0.35">
      <c r="A171" s="360"/>
      <c r="B171" s="508"/>
      <c r="C171" s="508"/>
      <c r="D171" s="509"/>
      <c r="E171" s="508"/>
      <c r="F171" s="509"/>
      <c r="G171" s="508"/>
      <c r="H171" s="508"/>
      <c r="I171" s="510"/>
      <c r="J171" s="510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  <row r="172" spans="1:25" ht="15.75" customHeight="1" x14ac:dyDescent="0.35">
      <c r="A172" s="360"/>
      <c r="B172" s="508"/>
      <c r="C172" s="508"/>
      <c r="D172" s="509"/>
      <c r="E172" s="508"/>
      <c r="F172" s="509"/>
      <c r="G172" s="508"/>
      <c r="H172" s="508"/>
      <c r="I172" s="510"/>
      <c r="J172" s="510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spans="1:25" ht="15.75" customHeight="1" x14ac:dyDescent="0.35">
      <c r="A173" s="360"/>
      <c r="B173" s="508"/>
      <c r="C173" s="508"/>
      <c r="D173" s="509"/>
      <c r="E173" s="508"/>
      <c r="F173" s="509"/>
      <c r="G173" s="508"/>
      <c r="H173" s="508"/>
      <c r="I173" s="510"/>
      <c r="J173" s="510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</row>
    <row r="174" spans="1:25" ht="15.75" customHeight="1" x14ac:dyDescent="0.35">
      <c r="A174" s="360"/>
      <c r="B174" s="508"/>
      <c r="C174" s="508"/>
      <c r="D174" s="509"/>
      <c r="E174" s="508"/>
      <c r="F174" s="509"/>
      <c r="G174" s="508"/>
      <c r="H174" s="508"/>
      <c r="I174" s="510"/>
      <c r="J174" s="510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spans="1:25" ht="15.75" customHeight="1" x14ac:dyDescent="0.35">
      <c r="A175" s="360"/>
      <c r="B175" s="508"/>
      <c r="C175" s="508"/>
      <c r="D175" s="509"/>
      <c r="E175" s="508"/>
      <c r="F175" s="509"/>
      <c r="G175" s="508"/>
      <c r="H175" s="508"/>
      <c r="I175" s="510"/>
      <c r="J175" s="510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spans="1:25" ht="15.75" customHeight="1" x14ac:dyDescent="0.35">
      <c r="A176" s="360"/>
      <c r="B176" s="508"/>
      <c r="C176" s="508"/>
      <c r="D176" s="509"/>
      <c r="E176" s="508"/>
      <c r="F176" s="509"/>
      <c r="G176" s="508"/>
      <c r="H176" s="508"/>
      <c r="I176" s="510"/>
      <c r="J176" s="510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spans="1:25" ht="15.75" customHeight="1" x14ac:dyDescent="0.35">
      <c r="A177" s="360"/>
      <c r="B177" s="508"/>
      <c r="C177" s="508"/>
      <c r="D177" s="509"/>
      <c r="E177" s="508"/>
      <c r="F177" s="509"/>
      <c r="G177" s="508"/>
      <c r="H177" s="508"/>
      <c r="I177" s="510"/>
      <c r="J177" s="510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ht="15.75" customHeight="1" x14ac:dyDescent="0.35">
      <c r="A178" s="360"/>
      <c r="B178" s="508"/>
      <c r="C178" s="508"/>
      <c r="D178" s="509"/>
      <c r="E178" s="508"/>
      <c r="F178" s="509"/>
      <c r="G178" s="508"/>
      <c r="H178" s="508"/>
      <c r="I178" s="510"/>
      <c r="J178" s="510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</row>
    <row r="179" spans="1:25" ht="15.75" customHeight="1" x14ac:dyDescent="0.35">
      <c r="A179" s="360"/>
      <c r="B179" s="508"/>
      <c r="C179" s="508"/>
      <c r="D179" s="509"/>
      <c r="E179" s="508"/>
      <c r="F179" s="509"/>
      <c r="G179" s="508"/>
      <c r="H179" s="508"/>
      <c r="I179" s="510"/>
      <c r="J179" s="510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</row>
    <row r="180" spans="1:25" ht="15.75" customHeight="1" x14ac:dyDescent="0.35">
      <c r="A180" s="360"/>
      <c r="B180" s="508"/>
      <c r="C180" s="508"/>
      <c r="D180" s="509"/>
      <c r="E180" s="508"/>
      <c r="F180" s="509"/>
      <c r="G180" s="508"/>
      <c r="H180" s="508"/>
      <c r="I180" s="510"/>
      <c r="J180" s="510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spans="1:25" ht="15.75" customHeight="1" x14ac:dyDescent="0.35">
      <c r="A181" s="360"/>
      <c r="B181" s="508"/>
      <c r="C181" s="508"/>
      <c r="D181" s="509"/>
      <c r="E181" s="508"/>
      <c r="F181" s="509"/>
      <c r="G181" s="508"/>
      <c r="H181" s="508"/>
      <c r="I181" s="510"/>
      <c r="J181" s="510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1:25" ht="15.75" customHeight="1" x14ac:dyDescent="0.35">
      <c r="A182" s="360"/>
      <c r="B182" s="508"/>
      <c r="C182" s="508"/>
      <c r="D182" s="509"/>
      <c r="E182" s="508"/>
      <c r="F182" s="509"/>
      <c r="G182" s="508"/>
      <c r="H182" s="508"/>
      <c r="I182" s="510"/>
      <c r="J182" s="510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5.75" customHeight="1" x14ac:dyDescent="0.35">
      <c r="A183" s="360"/>
      <c r="B183" s="508"/>
      <c r="C183" s="508"/>
      <c r="D183" s="509"/>
      <c r="E183" s="508"/>
      <c r="F183" s="509"/>
      <c r="G183" s="508"/>
      <c r="H183" s="508"/>
      <c r="I183" s="510"/>
      <c r="J183" s="510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</row>
    <row r="184" spans="1:25" ht="15.75" customHeight="1" x14ac:dyDescent="0.35">
      <c r="A184" s="360"/>
      <c r="B184" s="508"/>
      <c r="C184" s="508"/>
      <c r="D184" s="509"/>
      <c r="E184" s="508"/>
      <c r="F184" s="509"/>
      <c r="G184" s="508"/>
      <c r="H184" s="508"/>
      <c r="I184" s="510"/>
      <c r="J184" s="510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</row>
    <row r="185" spans="1:25" ht="15.75" customHeight="1" x14ac:dyDescent="0.35">
      <c r="A185" s="360"/>
      <c r="B185" s="508"/>
      <c r="C185" s="508"/>
      <c r="D185" s="509"/>
      <c r="E185" s="508"/>
      <c r="F185" s="509"/>
      <c r="G185" s="508"/>
      <c r="H185" s="508"/>
      <c r="I185" s="510"/>
      <c r="J185" s="510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</row>
    <row r="186" spans="1:25" ht="15.75" customHeight="1" x14ac:dyDescent="0.35">
      <c r="A186" s="360"/>
      <c r="B186" s="508"/>
      <c r="C186" s="508"/>
      <c r="D186" s="509"/>
      <c r="E186" s="508"/>
      <c r="F186" s="509"/>
      <c r="G186" s="508"/>
      <c r="H186" s="508"/>
      <c r="I186" s="510"/>
      <c r="J186" s="510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spans="1:25" ht="15.75" customHeight="1" x14ac:dyDescent="0.35">
      <c r="A187" s="360"/>
      <c r="B187" s="508"/>
      <c r="C187" s="508"/>
      <c r="D187" s="509"/>
      <c r="E187" s="508"/>
      <c r="F187" s="509"/>
      <c r="G187" s="508"/>
      <c r="H187" s="508"/>
      <c r="I187" s="510"/>
      <c r="J187" s="510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25" ht="15.75" customHeight="1" x14ac:dyDescent="0.35">
      <c r="A188" s="360"/>
      <c r="B188" s="508"/>
      <c r="C188" s="508"/>
      <c r="D188" s="509"/>
      <c r="E188" s="508"/>
      <c r="F188" s="509"/>
      <c r="G188" s="508"/>
      <c r="H188" s="508"/>
      <c r="I188" s="510"/>
      <c r="J188" s="510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ht="15.75" customHeight="1" x14ac:dyDescent="0.35">
      <c r="A189" s="360"/>
      <c r="B189" s="508"/>
      <c r="C189" s="508"/>
      <c r="D189" s="509"/>
      <c r="E189" s="508"/>
      <c r="F189" s="509"/>
      <c r="G189" s="508"/>
      <c r="H189" s="508"/>
      <c r="I189" s="510"/>
      <c r="J189" s="510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</row>
    <row r="190" spans="1:25" ht="15.75" customHeight="1" x14ac:dyDescent="0.35">
      <c r="A190" s="360"/>
      <c r="B190" s="508"/>
      <c r="C190" s="508"/>
      <c r="D190" s="509"/>
      <c r="E190" s="508"/>
      <c r="F190" s="509"/>
      <c r="G190" s="508"/>
      <c r="H190" s="508"/>
      <c r="I190" s="510"/>
      <c r="J190" s="510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spans="1:25" ht="15.75" customHeight="1" x14ac:dyDescent="0.35">
      <c r="A191" s="360"/>
      <c r="B191" s="508"/>
      <c r="C191" s="508"/>
      <c r="D191" s="509"/>
      <c r="E191" s="508"/>
      <c r="F191" s="509"/>
      <c r="G191" s="508"/>
      <c r="H191" s="508"/>
      <c r="I191" s="510"/>
      <c r="J191" s="510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1:25" ht="15.75" customHeight="1" x14ac:dyDescent="0.35">
      <c r="A192" s="360"/>
      <c r="B192" s="508"/>
      <c r="C192" s="508"/>
      <c r="D192" s="509"/>
      <c r="E192" s="508"/>
      <c r="F192" s="509"/>
      <c r="G192" s="508"/>
      <c r="H192" s="508"/>
      <c r="I192" s="510"/>
      <c r="J192" s="510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5" ht="15.75" customHeight="1" x14ac:dyDescent="0.35">
      <c r="A193" s="360"/>
      <c r="B193" s="508"/>
      <c r="C193" s="508"/>
      <c r="D193" s="509"/>
      <c r="E193" s="508"/>
      <c r="F193" s="509"/>
      <c r="G193" s="508"/>
      <c r="H193" s="508"/>
      <c r="I193" s="510"/>
      <c r="J193" s="510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</row>
    <row r="194" spans="1:25" ht="15.75" customHeight="1" x14ac:dyDescent="0.35">
      <c r="A194" s="360"/>
      <c r="B194" s="508"/>
      <c r="C194" s="508"/>
      <c r="D194" s="509"/>
      <c r="E194" s="508"/>
      <c r="F194" s="509"/>
      <c r="G194" s="508"/>
      <c r="H194" s="508"/>
      <c r="I194" s="510"/>
      <c r="J194" s="510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spans="1:25" ht="15.75" customHeight="1" x14ac:dyDescent="0.35">
      <c r="A195" s="360"/>
      <c r="B195" s="508"/>
      <c r="C195" s="508"/>
      <c r="D195" s="509"/>
      <c r="E195" s="508"/>
      <c r="F195" s="509"/>
      <c r="G195" s="508"/>
      <c r="H195" s="508"/>
      <c r="I195" s="510"/>
      <c r="J195" s="510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</row>
    <row r="196" spans="1:25" ht="15.75" customHeight="1" x14ac:dyDescent="0.35">
      <c r="A196" s="360"/>
      <c r="B196" s="508"/>
      <c r="C196" s="508"/>
      <c r="D196" s="509"/>
      <c r="E196" s="508"/>
      <c r="F196" s="509"/>
      <c r="G196" s="508"/>
      <c r="H196" s="508"/>
      <c r="I196" s="510"/>
      <c r="J196" s="510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spans="1:25" ht="15.75" customHeight="1" x14ac:dyDescent="0.35">
      <c r="A197" s="360"/>
      <c r="B197" s="508"/>
      <c r="C197" s="508"/>
      <c r="D197" s="509"/>
      <c r="E197" s="508"/>
      <c r="F197" s="509"/>
      <c r="G197" s="508"/>
      <c r="H197" s="508"/>
      <c r="I197" s="510"/>
      <c r="J197" s="510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</row>
    <row r="198" spans="1:25" ht="15.75" customHeight="1" x14ac:dyDescent="0.35">
      <c r="A198" s="360"/>
      <c r="B198" s="508"/>
      <c r="C198" s="508"/>
      <c r="D198" s="509"/>
      <c r="E198" s="508"/>
      <c r="F198" s="509"/>
      <c r="G198" s="508"/>
      <c r="H198" s="508"/>
      <c r="I198" s="510"/>
      <c r="J198" s="510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</row>
    <row r="199" spans="1:25" ht="15.75" customHeight="1" x14ac:dyDescent="0.35">
      <c r="A199" s="360"/>
      <c r="B199" s="508"/>
      <c r="C199" s="508"/>
      <c r="D199" s="509"/>
      <c r="E199" s="508"/>
      <c r="F199" s="509"/>
      <c r="G199" s="508"/>
      <c r="H199" s="508"/>
      <c r="I199" s="510"/>
      <c r="J199" s="510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</row>
    <row r="200" spans="1:25" ht="15.75" customHeight="1" x14ac:dyDescent="0.35">
      <c r="A200" s="360"/>
      <c r="B200" s="508"/>
      <c r="C200" s="508"/>
      <c r="D200" s="509"/>
      <c r="E200" s="508"/>
      <c r="F200" s="509"/>
      <c r="G200" s="508"/>
      <c r="H200" s="508"/>
      <c r="I200" s="510"/>
      <c r="J200" s="510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</row>
    <row r="201" spans="1:25" ht="15.75" customHeight="1" x14ac:dyDescent="0.35">
      <c r="A201" s="360"/>
      <c r="B201" s="508"/>
      <c r="C201" s="508"/>
      <c r="D201" s="509"/>
      <c r="E201" s="508"/>
      <c r="F201" s="509"/>
      <c r="G201" s="508"/>
      <c r="H201" s="508"/>
      <c r="I201" s="510"/>
      <c r="J201" s="510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</row>
    <row r="202" spans="1:25" ht="15.75" customHeight="1" x14ac:dyDescent="0.35">
      <c r="A202" s="360"/>
      <c r="B202" s="508"/>
      <c r="C202" s="508"/>
      <c r="D202" s="509"/>
      <c r="E202" s="508"/>
      <c r="F202" s="509"/>
      <c r="G202" s="508"/>
      <c r="H202" s="508"/>
      <c r="I202" s="510"/>
      <c r="J202" s="510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</row>
    <row r="203" spans="1:25" ht="15.75" customHeight="1" x14ac:dyDescent="0.35">
      <c r="A203" s="360"/>
      <c r="B203" s="508"/>
      <c r="C203" s="508"/>
      <c r="D203" s="509"/>
      <c r="E203" s="508"/>
      <c r="F203" s="509"/>
      <c r="G203" s="508"/>
      <c r="H203" s="508"/>
      <c r="I203" s="510"/>
      <c r="J203" s="510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1:25" ht="15.75" customHeight="1" x14ac:dyDescent="0.35">
      <c r="A204" s="360"/>
      <c r="B204" s="508"/>
      <c r="C204" s="508"/>
      <c r="D204" s="509"/>
      <c r="E204" s="508"/>
      <c r="F204" s="509"/>
      <c r="G204" s="508"/>
      <c r="H204" s="508"/>
      <c r="I204" s="510"/>
      <c r="J204" s="510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ht="15.75" customHeight="1" x14ac:dyDescent="0.35">
      <c r="A205" s="360"/>
      <c r="B205" s="508"/>
      <c r="C205" s="508"/>
      <c r="D205" s="509"/>
      <c r="E205" s="508"/>
      <c r="F205" s="509"/>
      <c r="G205" s="508"/>
      <c r="H205" s="508"/>
      <c r="I205" s="510"/>
      <c r="J205" s="510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5" ht="15.75" customHeight="1" x14ac:dyDescent="0.35">
      <c r="A206" s="360"/>
      <c r="B206" s="508"/>
      <c r="C206" s="508"/>
      <c r="D206" s="509"/>
      <c r="E206" s="508"/>
      <c r="F206" s="509"/>
      <c r="G206" s="508"/>
      <c r="H206" s="508"/>
      <c r="I206" s="510"/>
      <c r="J206" s="510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25" ht="15.75" customHeight="1" x14ac:dyDescent="0.35">
      <c r="A207" s="360"/>
      <c r="B207" s="508"/>
      <c r="C207" s="508"/>
      <c r="D207" s="509"/>
      <c r="E207" s="508"/>
      <c r="F207" s="509"/>
      <c r="G207" s="508"/>
      <c r="H207" s="508"/>
      <c r="I207" s="510"/>
      <c r="J207" s="510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5" ht="15.75" customHeight="1" x14ac:dyDescent="0.35">
      <c r="A208" s="360"/>
      <c r="B208" s="360"/>
      <c r="C208" s="360"/>
      <c r="D208" s="3"/>
      <c r="E208" s="360"/>
      <c r="F208" s="3"/>
      <c r="G208" s="360"/>
      <c r="H208" s="360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ht="15.75" customHeight="1" x14ac:dyDescent="0.35">
      <c r="A209" s="360"/>
      <c r="B209" s="360"/>
      <c r="C209" s="360"/>
      <c r="D209" s="3"/>
      <c r="E209" s="360"/>
      <c r="F209" s="3"/>
      <c r="G209" s="360"/>
      <c r="H209" s="360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</row>
    <row r="210" spans="1:25" ht="15.75" customHeight="1" x14ac:dyDescent="0.35">
      <c r="A210" s="360"/>
      <c r="B210" s="360"/>
      <c r="C210" s="360"/>
      <c r="D210" s="3"/>
      <c r="E210" s="360"/>
      <c r="F210" s="3"/>
      <c r="G210" s="360"/>
      <c r="H210" s="360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</row>
    <row r="211" spans="1:25" ht="15.75" customHeight="1" x14ac:dyDescent="0.35">
      <c r="A211" s="360"/>
      <c r="B211" s="360"/>
      <c r="C211" s="360"/>
      <c r="D211" s="3"/>
      <c r="E211" s="360"/>
      <c r="F211" s="3"/>
      <c r="G211" s="360"/>
      <c r="H211" s="360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</row>
    <row r="212" spans="1:25" ht="15.75" customHeight="1" x14ac:dyDescent="0.35">
      <c r="A212" s="360"/>
      <c r="B212" s="360"/>
      <c r="C212" s="360"/>
      <c r="D212" s="3"/>
      <c r="E212" s="360"/>
      <c r="F212" s="3"/>
      <c r="G212" s="360"/>
      <c r="H212" s="360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25" ht="15.75" customHeight="1" x14ac:dyDescent="0.35">
      <c r="A213" s="360"/>
      <c r="B213" s="360"/>
      <c r="C213" s="360"/>
      <c r="D213" s="3"/>
      <c r="E213" s="360"/>
      <c r="F213" s="3"/>
      <c r="G213" s="360"/>
      <c r="H213" s="360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</row>
    <row r="214" spans="1:25" ht="15.75" customHeight="1" x14ac:dyDescent="0.35">
      <c r="A214" s="360"/>
      <c r="B214" s="360"/>
      <c r="C214" s="360"/>
      <c r="D214" s="3"/>
      <c r="E214" s="360"/>
      <c r="F214" s="3"/>
      <c r="G214" s="360"/>
      <c r="H214" s="360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</row>
    <row r="215" spans="1:25" ht="15.75" customHeight="1" x14ac:dyDescent="0.35">
      <c r="A215" s="360"/>
      <c r="B215" s="360"/>
      <c r="C215" s="360"/>
      <c r="D215" s="3"/>
      <c r="E215" s="360"/>
      <c r="F215" s="3"/>
      <c r="G215" s="360"/>
      <c r="H215" s="360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5.75" customHeight="1" x14ac:dyDescent="0.35">
      <c r="A216" s="360"/>
      <c r="B216" s="360"/>
      <c r="C216" s="360"/>
      <c r="D216" s="3"/>
      <c r="E216" s="360"/>
      <c r="F216" s="3"/>
      <c r="G216" s="360"/>
      <c r="H216" s="360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spans="1:25" ht="15.75" customHeight="1" x14ac:dyDescent="0.35">
      <c r="A217" s="360"/>
      <c r="B217" s="360"/>
      <c r="C217" s="360"/>
      <c r="D217" s="3"/>
      <c r="E217" s="360"/>
      <c r="F217" s="3"/>
      <c r="G217" s="360"/>
      <c r="H217" s="360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15.75" customHeight="1" x14ac:dyDescent="0.35">
      <c r="A218" s="360"/>
      <c r="B218" s="360"/>
      <c r="C218" s="360"/>
      <c r="D218" s="3"/>
      <c r="E218" s="360"/>
      <c r="F218" s="3"/>
      <c r="G218" s="360"/>
      <c r="H218" s="360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</row>
    <row r="219" spans="1:25" ht="15.75" customHeight="1" x14ac:dyDescent="0.35">
      <c r="A219" s="360"/>
      <c r="B219" s="360"/>
      <c r="C219" s="360"/>
      <c r="D219" s="3"/>
      <c r="E219" s="360"/>
      <c r="F219" s="3"/>
      <c r="G219" s="360"/>
      <c r="H219" s="360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</row>
    <row r="220" spans="1:25" ht="15.75" customHeight="1" x14ac:dyDescent="0.35">
      <c r="A220" s="360"/>
      <c r="B220" s="360"/>
      <c r="C220" s="360"/>
      <c r="D220" s="3"/>
      <c r="E220" s="360"/>
      <c r="F220" s="3"/>
      <c r="G220" s="360"/>
      <c r="H220" s="360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</row>
    <row r="221" spans="1:25" ht="15.75" customHeight="1" x14ac:dyDescent="0.35">
      <c r="A221" s="360"/>
      <c r="B221" s="360"/>
      <c r="C221" s="360"/>
      <c r="D221" s="3"/>
      <c r="E221" s="360"/>
      <c r="F221" s="3"/>
      <c r="G221" s="360"/>
      <c r="H221" s="360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</row>
    <row r="222" spans="1:25" ht="15.75" customHeight="1" x14ac:dyDescent="0.35">
      <c r="A222" s="360"/>
      <c r="B222" s="360"/>
      <c r="C222" s="360"/>
      <c r="D222" s="3"/>
      <c r="E222" s="360"/>
      <c r="F222" s="3"/>
      <c r="G222" s="360"/>
      <c r="H222" s="360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</row>
    <row r="223" spans="1:25" ht="15.75" customHeight="1" x14ac:dyDescent="0.35">
      <c r="A223" s="360"/>
      <c r="B223" s="360"/>
      <c r="C223" s="360"/>
      <c r="D223" s="3"/>
      <c r="E223" s="360"/>
      <c r="F223" s="3"/>
      <c r="G223" s="360"/>
      <c r="H223" s="360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</row>
    <row r="224" spans="1:25" ht="15.75" customHeight="1" x14ac:dyDescent="0.35">
      <c r="A224" s="360"/>
      <c r="B224" s="360"/>
      <c r="C224" s="360"/>
      <c r="D224" s="3"/>
      <c r="E224" s="360"/>
      <c r="F224" s="3"/>
      <c r="G224" s="360"/>
      <c r="H224" s="360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</row>
    <row r="225" spans="1:25" ht="15.75" customHeight="1" x14ac:dyDescent="0.35">
      <c r="A225" s="360"/>
      <c r="B225" s="360"/>
      <c r="C225" s="360"/>
      <c r="D225" s="3"/>
      <c r="E225" s="360"/>
      <c r="F225" s="3"/>
      <c r="G225" s="360"/>
      <c r="H225" s="360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</row>
    <row r="226" spans="1:25" ht="15.75" customHeight="1" x14ac:dyDescent="0.35">
      <c r="A226" s="360"/>
      <c r="B226" s="360"/>
      <c r="C226" s="360"/>
      <c r="D226" s="3"/>
      <c r="E226" s="360"/>
      <c r="F226" s="3"/>
      <c r="G226" s="360"/>
      <c r="H226" s="36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</row>
    <row r="227" spans="1:25" ht="15.75" customHeight="1" x14ac:dyDescent="0.35">
      <c r="A227" s="360"/>
      <c r="B227" s="360"/>
      <c r="C227" s="360"/>
      <c r="D227" s="3"/>
      <c r="E227" s="360"/>
      <c r="F227" s="3"/>
      <c r="G227" s="360"/>
      <c r="H227" s="360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</row>
    <row r="228" spans="1:25" ht="15.75" customHeight="1" x14ac:dyDescent="0.35">
      <c r="A228" s="360"/>
      <c r="B228" s="360"/>
      <c r="C228" s="360"/>
      <c r="D228" s="3"/>
      <c r="E228" s="360"/>
      <c r="F228" s="3"/>
      <c r="G228" s="360"/>
      <c r="H228" s="360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</row>
    <row r="229" spans="1:25" ht="15.75" customHeight="1" x14ac:dyDescent="0.35">
      <c r="A229" s="360"/>
      <c r="B229" s="360"/>
      <c r="C229" s="360"/>
      <c r="D229" s="3"/>
      <c r="E229" s="360"/>
      <c r="F229" s="3"/>
      <c r="G229" s="360"/>
      <c r="H229" s="360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</row>
    <row r="230" spans="1:25" ht="15.75" customHeight="1" x14ac:dyDescent="0.35">
      <c r="A230" s="360"/>
      <c r="B230" s="360"/>
      <c r="C230" s="360"/>
      <c r="D230" s="3"/>
      <c r="E230" s="360"/>
      <c r="F230" s="3"/>
      <c r="G230" s="360"/>
      <c r="H230" s="360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</row>
    <row r="231" spans="1:25" ht="15.75" customHeight="1" x14ac:dyDescent="0.35">
      <c r="A231" s="360"/>
      <c r="B231" s="360"/>
      <c r="C231" s="360"/>
      <c r="D231" s="3"/>
      <c r="E231" s="360"/>
      <c r="F231" s="3"/>
      <c r="G231" s="360"/>
      <c r="H231" s="360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</row>
    <row r="232" spans="1:25" ht="15.75" customHeight="1" x14ac:dyDescent="0.35">
      <c r="A232" s="360"/>
      <c r="B232" s="360"/>
      <c r="C232" s="360"/>
      <c r="D232" s="3"/>
      <c r="E232" s="360"/>
      <c r="F232" s="3"/>
      <c r="G232" s="360"/>
      <c r="H232" s="360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</row>
    <row r="233" spans="1:25" ht="15.75" customHeight="1" x14ac:dyDescent="0.35">
      <c r="A233" s="360"/>
      <c r="B233" s="360"/>
      <c r="C233" s="360"/>
      <c r="D233" s="3"/>
      <c r="E233" s="360"/>
      <c r="F233" s="3"/>
      <c r="G233" s="360"/>
      <c r="H233" s="360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</row>
    <row r="234" spans="1:25" ht="15.75" customHeight="1" x14ac:dyDescent="0.35">
      <c r="A234" s="360"/>
      <c r="B234" s="360"/>
      <c r="C234" s="360"/>
      <c r="D234" s="3"/>
      <c r="E234" s="360"/>
      <c r="F234" s="3"/>
      <c r="G234" s="360"/>
      <c r="H234" s="360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</row>
    <row r="235" spans="1:25" ht="15.75" customHeight="1" x14ac:dyDescent="0.35">
      <c r="A235" s="360"/>
      <c r="B235" s="360"/>
      <c r="C235" s="360"/>
      <c r="D235" s="3"/>
      <c r="E235" s="360"/>
      <c r="F235" s="3"/>
      <c r="G235" s="360"/>
      <c r="H235" s="360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</row>
    <row r="236" spans="1:25" ht="15.75" customHeight="1" x14ac:dyDescent="0.35">
      <c r="A236" s="360"/>
      <c r="B236" s="360"/>
      <c r="C236" s="360"/>
      <c r="D236" s="3"/>
      <c r="E236" s="360"/>
      <c r="F236" s="3"/>
      <c r="G236" s="360"/>
      <c r="H236" s="360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</row>
    <row r="237" spans="1:25" ht="15.75" customHeight="1" x14ac:dyDescent="0.35">
      <c r="A237" s="360"/>
      <c r="B237" s="360"/>
      <c r="C237" s="360"/>
      <c r="D237" s="3"/>
      <c r="E237" s="360"/>
      <c r="F237" s="3"/>
      <c r="G237" s="360"/>
      <c r="H237" s="36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</row>
    <row r="238" spans="1:25" ht="15.75" customHeight="1" x14ac:dyDescent="0.35">
      <c r="A238" s="360"/>
      <c r="B238" s="360"/>
      <c r="C238" s="360"/>
      <c r="D238" s="3"/>
      <c r="E238" s="360"/>
      <c r="F238" s="3"/>
      <c r="G238" s="360"/>
      <c r="H238" s="360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</row>
    <row r="239" spans="1:25" ht="15.75" customHeight="1" x14ac:dyDescent="0.35">
      <c r="A239" s="360"/>
      <c r="B239" s="360"/>
      <c r="C239" s="360"/>
      <c r="D239" s="3"/>
      <c r="E239" s="360"/>
      <c r="F239" s="3"/>
      <c r="G239" s="360"/>
      <c r="H239" s="360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</row>
    <row r="240" spans="1:25" ht="15.75" customHeight="1" x14ac:dyDescent="0.35">
      <c r="A240" s="360"/>
      <c r="B240" s="360"/>
      <c r="C240" s="360"/>
      <c r="D240" s="3"/>
      <c r="E240" s="360"/>
      <c r="F240" s="3"/>
      <c r="G240" s="360"/>
      <c r="H240" s="360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</row>
    <row r="241" spans="1:25" ht="15.75" customHeight="1" x14ac:dyDescent="0.35">
      <c r="A241" s="360"/>
      <c r="B241" s="360"/>
      <c r="C241" s="360"/>
      <c r="D241" s="3"/>
      <c r="E241" s="360"/>
      <c r="F241" s="3"/>
      <c r="G241" s="360"/>
      <c r="H241" s="360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</row>
    <row r="242" spans="1:25" ht="15.75" customHeight="1" x14ac:dyDescent="0.35">
      <c r="A242" s="360"/>
      <c r="B242" s="360"/>
      <c r="C242" s="360"/>
      <c r="D242" s="3"/>
      <c r="E242" s="360"/>
      <c r="F242" s="3"/>
      <c r="G242" s="360"/>
      <c r="H242" s="360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</row>
    <row r="243" spans="1:25" ht="15.75" customHeight="1" x14ac:dyDescent="0.35">
      <c r="A243" s="360"/>
      <c r="B243" s="360"/>
      <c r="C243" s="360"/>
      <c r="D243" s="3"/>
      <c r="E243" s="360"/>
      <c r="F243" s="3"/>
      <c r="G243" s="360"/>
      <c r="H243" s="360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</row>
    <row r="244" spans="1:25" ht="15.75" customHeight="1" x14ac:dyDescent="0.35">
      <c r="A244" s="360"/>
      <c r="B244" s="360"/>
      <c r="C244" s="360"/>
      <c r="D244" s="3"/>
      <c r="E244" s="360"/>
      <c r="F244" s="3"/>
      <c r="G244" s="360"/>
      <c r="H244" s="360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</row>
    <row r="245" spans="1:25" ht="15.75" customHeight="1" x14ac:dyDescent="0.35">
      <c r="A245" s="360"/>
      <c r="B245" s="360"/>
      <c r="C245" s="360"/>
      <c r="D245" s="3"/>
      <c r="E245" s="360"/>
      <c r="F245" s="3"/>
      <c r="G245" s="360"/>
      <c r="H245" s="360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</row>
    <row r="246" spans="1:25" ht="15.75" customHeight="1" x14ac:dyDescent="0.35">
      <c r="A246" s="360"/>
      <c r="B246" s="360"/>
      <c r="C246" s="360"/>
      <c r="D246" s="3"/>
      <c r="E246" s="360"/>
      <c r="F246" s="3"/>
      <c r="G246" s="360"/>
      <c r="H246" s="360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</row>
    <row r="247" spans="1:25" ht="15.75" customHeight="1" x14ac:dyDescent="0.35">
      <c r="A247" s="360"/>
      <c r="B247" s="360"/>
      <c r="C247" s="360"/>
      <c r="D247" s="3"/>
      <c r="E247" s="360"/>
      <c r="F247" s="3"/>
      <c r="G247" s="360"/>
      <c r="H247" s="360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</row>
    <row r="248" spans="1:25" ht="15.75" customHeight="1" x14ac:dyDescent="0.35">
      <c r="A248" s="360"/>
      <c r="B248" s="360"/>
      <c r="C248" s="360"/>
      <c r="D248" s="3"/>
      <c r="E248" s="360"/>
      <c r="F248" s="3"/>
      <c r="G248" s="360"/>
      <c r="H248" s="360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1:25" ht="15.75" customHeight="1" x14ac:dyDescent="0.35">
      <c r="A249" s="360"/>
      <c r="B249" s="360"/>
      <c r="C249" s="360"/>
      <c r="D249" s="3"/>
      <c r="E249" s="360"/>
      <c r="F249" s="3"/>
      <c r="G249" s="360"/>
      <c r="H249" s="360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</row>
    <row r="250" spans="1:25" ht="15.75" customHeight="1" x14ac:dyDescent="0.35">
      <c r="A250" s="360"/>
      <c r="B250" s="360"/>
      <c r="C250" s="360"/>
      <c r="D250" s="3"/>
      <c r="E250" s="360"/>
      <c r="F250" s="3"/>
      <c r="G250" s="360"/>
      <c r="H250" s="360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</row>
    <row r="251" spans="1:25" ht="15.75" customHeight="1" x14ac:dyDescent="0.35">
      <c r="A251" s="360"/>
      <c r="B251" s="360"/>
      <c r="C251" s="360"/>
      <c r="D251" s="3"/>
      <c r="E251" s="360"/>
      <c r="F251" s="3"/>
      <c r="G251" s="360"/>
      <c r="H251" s="360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spans="1:25" ht="15.75" customHeight="1" x14ac:dyDescent="0.35">
      <c r="A252" s="360"/>
      <c r="B252" s="360"/>
      <c r="C252" s="360"/>
      <c r="D252" s="3"/>
      <c r="E252" s="360"/>
      <c r="F252" s="3"/>
      <c r="G252" s="360"/>
      <c r="H252" s="360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spans="1:25" ht="15.75" customHeight="1" x14ac:dyDescent="0.35">
      <c r="A253" s="360"/>
      <c r="B253" s="360"/>
      <c r="C253" s="360"/>
      <c r="D253" s="3"/>
      <c r="E253" s="360"/>
      <c r="F253" s="3"/>
      <c r="G253" s="360"/>
      <c r="H253" s="360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spans="1:25" ht="15.75" customHeight="1" x14ac:dyDescent="0.35">
      <c r="A254" s="360"/>
      <c r="B254" s="360"/>
      <c r="C254" s="360"/>
      <c r="D254" s="3"/>
      <c r="E254" s="360"/>
      <c r="F254" s="3"/>
      <c r="G254" s="360"/>
      <c r="H254" s="360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spans="1:25" ht="15.75" customHeight="1" x14ac:dyDescent="0.35">
      <c r="A255" s="360"/>
      <c r="B255" s="360"/>
      <c r="C255" s="360"/>
      <c r="D255" s="3"/>
      <c r="E255" s="360"/>
      <c r="F255" s="3"/>
      <c r="G255" s="360"/>
      <c r="H255" s="360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</row>
    <row r="256" spans="1:25" ht="15.75" customHeight="1" x14ac:dyDescent="0.35">
      <c r="A256" s="360"/>
      <c r="B256" s="360"/>
      <c r="C256" s="360"/>
      <c r="D256" s="3"/>
      <c r="E256" s="360"/>
      <c r="F256" s="3"/>
      <c r="G256" s="360"/>
      <c r="H256" s="360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</row>
    <row r="257" spans="1:25" ht="15.75" customHeight="1" x14ac:dyDescent="0.35">
      <c r="A257" s="360"/>
      <c r="B257" s="360"/>
      <c r="C257" s="360"/>
      <c r="D257" s="3"/>
      <c r="E257" s="360"/>
      <c r="F257" s="3"/>
      <c r="G257" s="360"/>
      <c r="H257" s="360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</row>
    <row r="258" spans="1:25" ht="15.75" customHeight="1" x14ac:dyDescent="0.35">
      <c r="A258" s="360"/>
      <c r="B258" s="360"/>
      <c r="C258" s="360"/>
      <c r="D258" s="3"/>
      <c r="E258" s="360"/>
      <c r="F258" s="3"/>
      <c r="G258" s="360"/>
      <c r="H258" s="360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</row>
    <row r="259" spans="1:25" ht="15.75" customHeight="1" x14ac:dyDescent="0.35">
      <c r="A259" s="360"/>
      <c r="B259" s="360"/>
      <c r="C259" s="360"/>
      <c r="D259" s="3"/>
      <c r="E259" s="360"/>
      <c r="F259" s="3"/>
      <c r="G259" s="360"/>
      <c r="H259" s="36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</row>
    <row r="260" spans="1:25" ht="15.75" customHeight="1" x14ac:dyDescent="0.35">
      <c r="A260" s="360"/>
      <c r="B260" s="360"/>
      <c r="C260" s="360"/>
      <c r="D260" s="3"/>
      <c r="E260" s="360"/>
      <c r="F260" s="3"/>
      <c r="G260" s="360"/>
      <c r="H260" s="36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</row>
    <row r="261" spans="1:25" ht="15.75" customHeight="1" x14ac:dyDescent="0.35">
      <c r="A261" s="360"/>
      <c r="B261" s="360"/>
      <c r="C261" s="360"/>
      <c r="D261" s="3"/>
      <c r="E261" s="360"/>
      <c r="F261" s="3"/>
      <c r="G261" s="360"/>
      <c r="H261" s="360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</row>
    <row r="262" spans="1:25" ht="15.75" customHeight="1" x14ac:dyDescent="0.35">
      <c r="A262" s="360"/>
      <c r="B262" s="360"/>
      <c r="C262" s="360"/>
      <c r="D262" s="3"/>
      <c r="E262" s="360"/>
      <c r="F262" s="3"/>
      <c r="G262" s="360"/>
      <c r="H262" s="36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</row>
    <row r="263" spans="1:25" ht="15.75" customHeight="1" x14ac:dyDescent="0.35">
      <c r="A263" s="360"/>
      <c r="B263" s="360"/>
      <c r="C263" s="360"/>
      <c r="D263" s="3"/>
      <c r="E263" s="360"/>
      <c r="F263" s="3"/>
      <c r="G263" s="360"/>
      <c r="H263" s="360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</row>
    <row r="264" spans="1:25" ht="15.75" customHeight="1" x14ac:dyDescent="0.35">
      <c r="A264" s="360"/>
      <c r="B264" s="360"/>
      <c r="C264" s="360"/>
      <c r="D264" s="3"/>
      <c r="E264" s="360"/>
      <c r="F264" s="3"/>
      <c r="G264" s="360"/>
      <c r="H264" s="360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</row>
    <row r="265" spans="1:25" ht="15.75" customHeight="1" x14ac:dyDescent="0.35">
      <c r="A265" s="360"/>
      <c r="B265" s="360"/>
      <c r="C265" s="360"/>
      <c r="D265" s="3"/>
      <c r="E265" s="360"/>
      <c r="F265" s="3"/>
      <c r="G265" s="360"/>
      <c r="H265" s="360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</row>
    <row r="266" spans="1:25" ht="15.75" customHeight="1" x14ac:dyDescent="0.35">
      <c r="A266" s="360"/>
      <c r="B266" s="360"/>
      <c r="C266" s="360"/>
      <c r="D266" s="3"/>
      <c r="E266" s="360"/>
      <c r="F266" s="3"/>
      <c r="G266" s="360"/>
      <c r="H266" s="360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</row>
    <row r="267" spans="1:25" ht="15.75" customHeight="1" x14ac:dyDescent="0.35">
      <c r="A267" s="360"/>
      <c r="B267" s="360"/>
      <c r="C267" s="360"/>
      <c r="D267" s="3"/>
      <c r="E267" s="360"/>
      <c r="F267" s="3"/>
      <c r="G267" s="360"/>
      <c r="H267" s="360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</row>
    <row r="268" spans="1:25" ht="15.75" customHeight="1" x14ac:dyDescent="0.35">
      <c r="A268" s="360"/>
      <c r="B268" s="360"/>
      <c r="C268" s="360"/>
      <c r="D268" s="3"/>
      <c r="E268" s="360"/>
      <c r="F268" s="3"/>
      <c r="G268" s="360"/>
      <c r="H268" s="36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spans="1:25" ht="15.75" customHeight="1" x14ac:dyDescent="0.35">
      <c r="A269" s="360"/>
      <c r="B269" s="360"/>
      <c r="C269" s="360"/>
      <c r="D269" s="3"/>
      <c r="E269" s="360"/>
      <c r="F269" s="3"/>
      <c r="G269" s="360"/>
      <c r="H269" s="360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spans="1:25" ht="15.75" customHeight="1" x14ac:dyDescent="0.35">
      <c r="A270" s="360"/>
      <c r="B270" s="360"/>
      <c r="C270" s="360"/>
      <c r="D270" s="3"/>
      <c r="E270" s="360"/>
      <c r="F270" s="3"/>
      <c r="G270" s="360"/>
      <c r="H270" s="360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1:25" ht="15.75" customHeight="1" x14ac:dyDescent="0.35">
      <c r="A271" s="360"/>
      <c r="B271" s="360"/>
      <c r="C271" s="360"/>
      <c r="D271" s="3"/>
      <c r="E271" s="360"/>
      <c r="F271" s="3"/>
      <c r="G271" s="360"/>
      <c r="H271" s="360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spans="1:25" ht="15.75" customHeight="1" x14ac:dyDescent="0.35">
      <c r="A272" s="360"/>
      <c r="B272" s="360"/>
      <c r="C272" s="360"/>
      <c r="D272" s="3"/>
      <c r="E272" s="360"/>
      <c r="F272" s="3"/>
      <c r="G272" s="360"/>
      <c r="H272" s="360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spans="1:25" ht="15.75" customHeight="1" x14ac:dyDescent="0.35">
      <c r="A273" s="360"/>
      <c r="B273" s="360"/>
      <c r="C273" s="360"/>
      <c r="D273" s="3"/>
      <c r="E273" s="360"/>
      <c r="F273" s="3"/>
      <c r="G273" s="360"/>
      <c r="H273" s="360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spans="1:25" ht="15.75" customHeight="1" x14ac:dyDescent="0.35">
      <c r="A274" s="360"/>
      <c r="B274" s="360"/>
      <c r="C274" s="360"/>
      <c r="D274" s="3"/>
      <c r="E274" s="360"/>
      <c r="F274" s="3"/>
      <c r="G274" s="360"/>
      <c r="H274" s="36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spans="1:25" ht="15.75" customHeight="1" x14ac:dyDescent="0.35">
      <c r="A275" s="360"/>
      <c r="B275" s="360"/>
      <c r="C275" s="360"/>
      <c r="D275" s="3"/>
      <c r="E275" s="360"/>
      <c r="F275" s="3"/>
      <c r="G275" s="360"/>
      <c r="H275" s="36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spans="1:25" ht="15.75" customHeight="1" x14ac:dyDescent="0.35">
      <c r="A276" s="360"/>
      <c r="B276" s="360"/>
      <c r="C276" s="360"/>
      <c r="D276" s="3"/>
      <c r="E276" s="360"/>
      <c r="F276" s="3"/>
      <c r="G276" s="360"/>
      <c r="H276" s="360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spans="1:25" ht="15.75" customHeight="1" x14ac:dyDescent="0.35">
      <c r="A277" s="360"/>
      <c r="B277" s="360"/>
      <c r="C277" s="360"/>
      <c r="D277" s="3"/>
      <c r="E277" s="360"/>
      <c r="F277" s="3"/>
      <c r="G277" s="360"/>
      <c r="H277" s="360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spans="1:25" ht="15.75" customHeight="1" x14ac:dyDescent="0.35">
      <c r="A278" s="360"/>
      <c r="B278" s="360"/>
      <c r="C278" s="360"/>
      <c r="D278" s="3"/>
      <c r="E278" s="360"/>
      <c r="F278" s="3"/>
      <c r="G278" s="360"/>
      <c r="H278" s="360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spans="1:25" ht="15.75" customHeight="1" x14ac:dyDescent="0.35">
      <c r="A279" s="360"/>
      <c r="B279" s="360"/>
      <c r="C279" s="360"/>
      <c r="D279" s="3"/>
      <c r="E279" s="360"/>
      <c r="F279" s="3"/>
      <c r="G279" s="360"/>
      <c r="H279" s="360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spans="1:25" ht="15.75" customHeight="1" x14ac:dyDescent="0.35">
      <c r="A280" s="360"/>
      <c r="B280" s="360"/>
      <c r="C280" s="360"/>
      <c r="D280" s="3"/>
      <c r="E280" s="360"/>
      <c r="F280" s="3"/>
      <c r="G280" s="360"/>
      <c r="H280" s="360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</row>
    <row r="281" spans="1:25" ht="15.75" customHeight="1" x14ac:dyDescent="0.35">
      <c r="A281" s="360"/>
      <c r="B281" s="360"/>
      <c r="C281" s="360"/>
      <c r="D281" s="3"/>
      <c r="E281" s="360"/>
      <c r="F281" s="3"/>
      <c r="G281" s="360"/>
      <c r="H281" s="360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:25" ht="15.75" customHeight="1" x14ac:dyDescent="0.35">
      <c r="A282" s="360"/>
      <c r="B282" s="360"/>
      <c r="C282" s="360"/>
      <c r="D282" s="3"/>
      <c r="E282" s="360"/>
      <c r="F282" s="3"/>
      <c r="G282" s="360"/>
      <c r="H282" s="360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</row>
    <row r="283" spans="1:25" ht="15.75" customHeight="1" x14ac:dyDescent="0.35">
      <c r="A283" s="360"/>
      <c r="B283" s="360"/>
      <c r="C283" s="360"/>
      <c r="D283" s="3"/>
      <c r="E283" s="360"/>
      <c r="F283" s="3"/>
      <c r="G283" s="360"/>
      <c r="H283" s="360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</row>
    <row r="284" spans="1:25" ht="15.75" customHeight="1" x14ac:dyDescent="0.35">
      <c r="A284" s="360"/>
      <c r="B284" s="360"/>
      <c r="C284" s="360"/>
      <c r="D284" s="3"/>
      <c r="E284" s="360"/>
      <c r="F284" s="3"/>
      <c r="G284" s="360"/>
      <c r="H284" s="360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</row>
    <row r="285" spans="1:25" ht="15.75" customHeight="1" x14ac:dyDescent="0.35">
      <c r="A285" s="360"/>
      <c r="B285" s="360"/>
      <c r="C285" s="360"/>
      <c r="D285" s="3"/>
      <c r="E285" s="360"/>
      <c r="F285" s="3"/>
      <c r="G285" s="360"/>
      <c r="H285" s="360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</row>
    <row r="286" spans="1:25" ht="15.75" customHeight="1" x14ac:dyDescent="0.35">
      <c r="A286" s="360"/>
      <c r="B286" s="360"/>
      <c r="C286" s="360"/>
      <c r="D286" s="3"/>
      <c r="E286" s="360"/>
      <c r="F286" s="3"/>
      <c r="G286" s="360"/>
      <c r="H286" s="360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</row>
    <row r="287" spans="1:25" ht="15.75" customHeight="1" x14ac:dyDescent="0.35">
      <c r="A287" s="360"/>
      <c r="B287" s="360"/>
      <c r="C287" s="360"/>
      <c r="D287" s="3"/>
      <c r="E287" s="360"/>
      <c r="F287" s="3"/>
      <c r="G287" s="360"/>
      <c r="H287" s="360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spans="1:25" ht="15.75" customHeight="1" x14ac:dyDescent="0.35">
      <c r="A288" s="360"/>
      <c r="B288" s="360"/>
      <c r="C288" s="360"/>
      <c r="D288" s="3"/>
      <c r="E288" s="360"/>
      <c r="F288" s="3"/>
      <c r="G288" s="360"/>
      <c r="H288" s="360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spans="1:25" ht="15.75" customHeight="1" x14ac:dyDescent="0.35">
      <c r="A289" s="360"/>
      <c r="B289" s="360"/>
      <c r="C289" s="360"/>
      <c r="D289" s="3"/>
      <c r="E289" s="360"/>
      <c r="F289" s="3"/>
      <c r="G289" s="360"/>
      <c r="H289" s="360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</row>
    <row r="290" spans="1:25" ht="15.75" customHeight="1" x14ac:dyDescent="0.35">
      <c r="A290" s="360"/>
      <c r="B290" s="360"/>
      <c r="C290" s="360"/>
      <c r="D290" s="3"/>
      <c r="E290" s="360"/>
      <c r="F290" s="3"/>
      <c r="G290" s="360"/>
      <c r="H290" s="360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</row>
    <row r="291" spans="1:25" ht="15.75" customHeight="1" x14ac:dyDescent="0.35">
      <c r="A291" s="360"/>
      <c r="B291" s="360"/>
      <c r="C291" s="360"/>
      <c r="D291" s="3"/>
      <c r="E291" s="360"/>
      <c r="F291" s="3"/>
      <c r="G291" s="360"/>
      <c r="H291" s="360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</row>
    <row r="292" spans="1:25" ht="15.75" customHeight="1" x14ac:dyDescent="0.35">
      <c r="A292" s="360"/>
      <c r="B292" s="360"/>
      <c r="C292" s="360"/>
      <c r="D292" s="3"/>
      <c r="E292" s="360"/>
      <c r="F292" s="3"/>
      <c r="G292" s="360"/>
      <c r="H292" s="360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</row>
    <row r="293" spans="1:25" ht="15.75" customHeight="1" x14ac:dyDescent="0.35">
      <c r="A293" s="360"/>
      <c r="B293" s="360"/>
      <c r="C293" s="360"/>
      <c r="D293" s="3"/>
      <c r="E293" s="360"/>
      <c r="F293" s="3"/>
      <c r="G293" s="360"/>
      <c r="H293" s="360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</row>
    <row r="294" spans="1:25" ht="15.75" customHeight="1" x14ac:dyDescent="0.35">
      <c r="A294" s="360"/>
      <c r="B294" s="360"/>
      <c r="C294" s="360"/>
      <c r="D294" s="3"/>
      <c r="E294" s="360"/>
      <c r="F294" s="3"/>
      <c r="G294" s="360"/>
      <c r="H294" s="360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</row>
    <row r="295" spans="1:25" ht="15.75" customHeight="1" x14ac:dyDescent="0.35">
      <c r="A295" s="360"/>
      <c r="B295" s="360"/>
      <c r="C295" s="360"/>
      <c r="D295" s="3"/>
      <c r="E295" s="360"/>
      <c r="F295" s="3"/>
      <c r="G295" s="360"/>
      <c r="H295" s="360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spans="1:25" ht="15.75" customHeight="1" x14ac:dyDescent="0.35">
      <c r="A296" s="360"/>
      <c r="B296" s="360"/>
      <c r="C296" s="360"/>
      <c r="D296" s="3"/>
      <c r="E296" s="360"/>
      <c r="F296" s="3"/>
      <c r="G296" s="360"/>
      <c r="H296" s="360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spans="1:25" ht="15.75" customHeight="1" x14ac:dyDescent="0.35">
      <c r="A297" s="360"/>
      <c r="B297" s="360"/>
      <c r="C297" s="360"/>
      <c r="D297" s="3"/>
      <c r="E297" s="360"/>
      <c r="F297" s="3"/>
      <c r="G297" s="360"/>
      <c r="H297" s="360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spans="1:25" ht="15.75" customHeight="1" x14ac:dyDescent="0.35">
      <c r="A298" s="360"/>
      <c r="B298" s="360"/>
      <c r="C298" s="360"/>
      <c r="D298" s="3"/>
      <c r="E298" s="360"/>
      <c r="F298" s="3"/>
      <c r="G298" s="360"/>
      <c r="H298" s="360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</row>
    <row r="299" spans="1:25" ht="15.75" customHeight="1" x14ac:dyDescent="0.35">
      <c r="A299" s="360"/>
      <c r="B299" s="360"/>
      <c r="C299" s="360"/>
      <c r="D299" s="3"/>
      <c r="E299" s="360"/>
      <c r="F299" s="3"/>
      <c r="G299" s="360"/>
      <c r="H299" s="360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</row>
    <row r="300" spans="1:25" ht="15.75" customHeight="1" x14ac:dyDescent="0.35">
      <c r="A300" s="360"/>
      <c r="B300" s="360"/>
      <c r="C300" s="360"/>
      <c r="D300" s="3"/>
      <c r="E300" s="360"/>
      <c r="F300" s="3"/>
      <c r="G300" s="360"/>
      <c r="H300" s="360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</row>
    <row r="301" spans="1:25" ht="15.75" customHeight="1" x14ac:dyDescent="0.35">
      <c r="A301" s="360"/>
      <c r="B301" s="360"/>
      <c r="C301" s="360"/>
      <c r="D301" s="3"/>
      <c r="E301" s="360"/>
      <c r="F301" s="3"/>
      <c r="G301" s="360"/>
      <c r="H301" s="360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</row>
    <row r="302" spans="1:25" ht="15.75" customHeight="1" x14ac:dyDescent="0.35">
      <c r="A302" s="360"/>
      <c r="B302" s="360"/>
      <c r="C302" s="360"/>
      <c r="D302" s="3"/>
      <c r="E302" s="360"/>
      <c r="F302" s="3"/>
      <c r="G302" s="360"/>
      <c r="H302" s="360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</row>
    <row r="303" spans="1:25" ht="15.75" customHeight="1" x14ac:dyDescent="0.35">
      <c r="A303" s="360"/>
      <c r="B303" s="360"/>
      <c r="C303" s="360"/>
      <c r="D303" s="3"/>
      <c r="E303" s="360"/>
      <c r="F303" s="3"/>
      <c r="G303" s="360"/>
      <c r="H303" s="36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spans="1:25" ht="15.75" customHeight="1" x14ac:dyDescent="0.35">
      <c r="A304" s="360"/>
      <c r="B304" s="360"/>
      <c r="C304" s="360"/>
      <c r="D304" s="3"/>
      <c r="E304" s="360"/>
      <c r="F304" s="3"/>
      <c r="G304" s="360"/>
      <c r="H304" s="360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</row>
    <row r="305" spans="1:25" ht="15.75" customHeight="1" x14ac:dyDescent="0.35">
      <c r="A305" s="360"/>
      <c r="B305" s="360"/>
      <c r="C305" s="360"/>
      <c r="D305" s="3"/>
      <c r="E305" s="360"/>
      <c r="F305" s="3"/>
      <c r="G305" s="360"/>
      <c r="H305" s="360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</row>
    <row r="306" spans="1:25" ht="15.75" customHeight="1" x14ac:dyDescent="0.35">
      <c r="A306" s="360"/>
      <c r="B306" s="360"/>
      <c r="C306" s="360"/>
      <c r="D306" s="3"/>
      <c r="E306" s="360"/>
      <c r="F306" s="3"/>
      <c r="G306" s="360"/>
      <c r="H306" s="36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spans="1:25" ht="15.75" customHeight="1" x14ac:dyDescent="0.35">
      <c r="A307" s="360"/>
      <c r="B307" s="360"/>
      <c r="C307" s="360"/>
      <c r="D307" s="3"/>
      <c r="E307" s="360"/>
      <c r="F307" s="3"/>
      <c r="G307" s="360"/>
      <c r="H307" s="360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spans="1:25" ht="15.75" customHeight="1" x14ac:dyDescent="0.35">
      <c r="A308" s="360"/>
      <c r="B308" s="360"/>
      <c r="C308" s="360"/>
      <c r="D308" s="3"/>
      <c r="E308" s="360"/>
      <c r="F308" s="3"/>
      <c r="G308" s="360"/>
      <c r="H308" s="36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</row>
    <row r="309" spans="1:25" ht="15.75" customHeight="1" x14ac:dyDescent="0.35">
      <c r="A309" s="360"/>
      <c r="B309" s="360"/>
      <c r="C309" s="360"/>
      <c r="D309" s="3"/>
      <c r="E309" s="360"/>
      <c r="F309" s="3"/>
      <c r="G309" s="360"/>
      <c r="H309" s="36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1:25" ht="15.75" customHeight="1" x14ac:dyDescent="0.35">
      <c r="A310" s="360"/>
      <c r="B310" s="360"/>
      <c r="C310" s="360"/>
      <c r="D310" s="3"/>
      <c r="E310" s="360"/>
      <c r="F310" s="3"/>
      <c r="G310" s="360"/>
      <c r="H310" s="360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</row>
    <row r="311" spans="1:25" ht="15.75" customHeight="1" x14ac:dyDescent="0.35">
      <c r="A311" s="360"/>
      <c r="B311" s="360"/>
      <c r="C311" s="360"/>
      <c r="D311" s="3"/>
      <c r="E311" s="360"/>
      <c r="F311" s="3"/>
      <c r="G311" s="360"/>
      <c r="H311" s="36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</row>
    <row r="312" spans="1:25" ht="15.75" customHeight="1" x14ac:dyDescent="0.35">
      <c r="A312" s="360"/>
      <c r="B312" s="360"/>
      <c r="C312" s="360"/>
      <c r="D312" s="3"/>
      <c r="E312" s="360"/>
      <c r="F312" s="3"/>
      <c r="G312" s="360"/>
      <c r="H312" s="360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</row>
    <row r="313" spans="1:25" ht="15.75" customHeight="1" x14ac:dyDescent="0.35">
      <c r="A313" s="360"/>
      <c r="B313" s="360"/>
      <c r="C313" s="360"/>
      <c r="D313" s="3"/>
      <c r="E313" s="360"/>
      <c r="F313" s="3"/>
      <c r="G313" s="360"/>
      <c r="H313" s="360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</row>
    <row r="314" spans="1:25" ht="15.75" customHeight="1" x14ac:dyDescent="0.35">
      <c r="A314" s="360"/>
      <c r="B314" s="360"/>
      <c r="C314" s="360"/>
      <c r="D314" s="3"/>
      <c r="E314" s="360"/>
      <c r="F314" s="3"/>
      <c r="G314" s="360"/>
      <c r="H314" s="360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spans="1:25" ht="15.75" customHeight="1" x14ac:dyDescent="0.35">
      <c r="A315" s="360"/>
      <c r="B315" s="360"/>
      <c r="C315" s="360"/>
      <c r="D315" s="3"/>
      <c r="E315" s="360"/>
      <c r="F315" s="3"/>
      <c r="G315" s="360"/>
      <c r="H315" s="360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spans="1:25" ht="15.75" customHeight="1" x14ac:dyDescent="0.35">
      <c r="A316" s="360"/>
      <c r="B316" s="360"/>
      <c r="C316" s="360"/>
      <c r="D316" s="3"/>
      <c r="E316" s="360"/>
      <c r="F316" s="3"/>
      <c r="G316" s="360"/>
      <c r="H316" s="36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:25" ht="15.75" customHeight="1" x14ac:dyDescent="0.35">
      <c r="A317" s="360"/>
      <c r="B317" s="360"/>
      <c r="C317" s="360"/>
      <c r="D317" s="3"/>
      <c r="E317" s="360"/>
      <c r="F317" s="3"/>
      <c r="G317" s="360"/>
      <c r="H317" s="360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spans="1:25" ht="15.75" customHeight="1" x14ac:dyDescent="0.35">
      <c r="A318" s="360"/>
      <c r="B318" s="360"/>
      <c r="C318" s="360"/>
      <c r="D318" s="3"/>
      <c r="E318" s="360"/>
      <c r="F318" s="3"/>
      <c r="G318" s="360"/>
      <c r="H318" s="360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</row>
    <row r="319" spans="1:25" ht="15.75" customHeight="1" x14ac:dyDescent="0.35">
      <c r="A319" s="360"/>
      <c r="B319" s="360"/>
      <c r="C319" s="360"/>
      <c r="D319" s="3"/>
      <c r="E319" s="360"/>
      <c r="F319" s="3"/>
      <c r="G319" s="360"/>
      <c r="H319" s="360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spans="1:25" ht="15.75" customHeight="1" x14ac:dyDescent="0.35">
      <c r="A320" s="360"/>
      <c r="B320" s="360"/>
      <c r="C320" s="360"/>
      <c r="D320" s="3"/>
      <c r="E320" s="360"/>
      <c r="F320" s="3"/>
      <c r="G320" s="360"/>
      <c r="H320" s="360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</row>
    <row r="321" spans="1:25" ht="15.75" customHeight="1" x14ac:dyDescent="0.35">
      <c r="A321" s="360"/>
      <c r="B321" s="360"/>
      <c r="C321" s="360"/>
      <c r="D321" s="3"/>
      <c r="E321" s="360"/>
      <c r="F321" s="3"/>
      <c r="G321" s="360"/>
      <c r="H321" s="360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</row>
    <row r="322" spans="1:25" ht="15.75" customHeight="1" x14ac:dyDescent="0.35">
      <c r="A322" s="360"/>
      <c r="B322" s="360"/>
      <c r="C322" s="360"/>
      <c r="D322" s="3"/>
      <c r="E322" s="360"/>
      <c r="F322" s="3"/>
      <c r="G322" s="360"/>
      <c r="H322" s="360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</row>
    <row r="323" spans="1:25" ht="15.75" customHeight="1" x14ac:dyDescent="0.35">
      <c r="A323" s="360"/>
      <c r="B323" s="360"/>
      <c r="C323" s="360"/>
      <c r="D323" s="3"/>
      <c r="E323" s="360"/>
      <c r="F323" s="3"/>
      <c r="G323" s="360"/>
      <c r="H323" s="360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  <row r="324" spans="1:25" ht="15.75" customHeight="1" x14ac:dyDescent="0.35">
      <c r="A324" s="360"/>
      <c r="B324" s="360"/>
      <c r="C324" s="360"/>
      <c r="D324" s="3"/>
      <c r="E324" s="360"/>
      <c r="F324" s="3"/>
      <c r="G324" s="360"/>
      <c r="H324" s="360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</row>
    <row r="325" spans="1:25" ht="15.75" customHeight="1" x14ac:dyDescent="0.35">
      <c r="A325" s="360"/>
      <c r="B325" s="360"/>
      <c r="C325" s="360"/>
      <c r="D325" s="3"/>
      <c r="E325" s="360"/>
      <c r="F325" s="3"/>
      <c r="G325" s="360"/>
      <c r="H325" s="360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</row>
    <row r="326" spans="1:25" ht="15.75" customHeight="1" x14ac:dyDescent="0.35">
      <c r="A326" s="360"/>
      <c r="B326" s="360"/>
      <c r="C326" s="360"/>
      <c r="D326" s="3"/>
      <c r="E326" s="360"/>
      <c r="F326" s="3"/>
      <c r="G326" s="360"/>
      <c r="H326" s="360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</row>
    <row r="327" spans="1:25" ht="15.75" customHeight="1" x14ac:dyDescent="0.35">
      <c r="A327" s="360"/>
      <c r="B327" s="360"/>
      <c r="C327" s="360"/>
      <c r="D327" s="3"/>
      <c r="E327" s="360"/>
      <c r="F327" s="3"/>
      <c r="G327" s="360"/>
      <c r="H327" s="360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</row>
    <row r="328" spans="1:25" ht="15.75" customHeight="1" x14ac:dyDescent="0.35">
      <c r="A328" s="360"/>
      <c r="B328" s="360"/>
      <c r="C328" s="360"/>
      <c r="D328" s="3"/>
      <c r="E328" s="360"/>
      <c r="F328" s="3"/>
      <c r="G328" s="360"/>
      <c r="H328" s="360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</row>
    <row r="329" spans="1:25" ht="15.75" customHeight="1" x14ac:dyDescent="0.35">
      <c r="A329" s="360"/>
      <c r="B329" s="360"/>
      <c r="C329" s="360"/>
      <c r="D329" s="3"/>
      <c r="E329" s="360"/>
      <c r="F329" s="3"/>
      <c r="G329" s="360"/>
      <c r="H329" s="360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</row>
    <row r="330" spans="1:25" ht="15.75" customHeight="1" x14ac:dyDescent="0.35">
      <c r="A330" s="360"/>
      <c r="B330" s="360"/>
      <c r="C330" s="360"/>
      <c r="D330" s="3"/>
      <c r="E330" s="360"/>
      <c r="F330" s="3"/>
      <c r="G330" s="360"/>
      <c r="H330" s="360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</row>
    <row r="331" spans="1:25" ht="15.75" customHeight="1" x14ac:dyDescent="0.35">
      <c r="A331" s="360"/>
      <c r="B331" s="360"/>
      <c r="C331" s="360"/>
      <c r="D331" s="3"/>
      <c r="E331" s="360"/>
      <c r="F331" s="3"/>
      <c r="G331" s="360"/>
      <c r="H331" s="360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</row>
    <row r="332" spans="1:25" ht="15.75" customHeight="1" x14ac:dyDescent="0.35">
      <c r="A332" s="360"/>
      <c r="B332" s="360"/>
      <c r="C332" s="360"/>
      <c r="D332" s="3"/>
      <c r="E332" s="360"/>
      <c r="F332" s="3"/>
      <c r="G332" s="360"/>
      <c r="H332" s="360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</row>
    <row r="333" spans="1:25" ht="15.75" customHeight="1" x14ac:dyDescent="0.35">
      <c r="A333" s="360"/>
      <c r="B333" s="360"/>
      <c r="C333" s="360"/>
      <c r="D333" s="3"/>
      <c r="E333" s="360"/>
      <c r="F333" s="3"/>
      <c r="G333" s="360"/>
      <c r="H333" s="360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</row>
    <row r="334" spans="1:25" ht="15.75" customHeight="1" x14ac:dyDescent="0.35">
      <c r="A334" s="360"/>
      <c r="B334" s="360"/>
      <c r="C334" s="360"/>
      <c r="D334" s="3"/>
      <c r="E334" s="360"/>
      <c r="F334" s="3"/>
      <c r="G334" s="360"/>
      <c r="H334" s="360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</row>
    <row r="335" spans="1:25" ht="15.75" customHeight="1" x14ac:dyDescent="0.35">
      <c r="A335" s="360"/>
      <c r="B335" s="360"/>
      <c r="C335" s="360"/>
      <c r="D335" s="3"/>
      <c r="E335" s="360"/>
      <c r="F335" s="3"/>
      <c r="G335" s="360"/>
      <c r="H335" s="360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</row>
    <row r="336" spans="1:25" ht="15.75" customHeight="1" x14ac:dyDescent="0.35">
      <c r="A336" s="360"/>
      <c r="B336" s="360"/>
      <c r="C336" s="360"/>
      <c r="D336" s="3"/>
      <c r="E336" s="360"/>
      <c r="F336" s="3"/>
      <c r="G336" s="360"/>
      <c r="H336" s="360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</row>
    <row r="337" spans="1:25" ht="15.75" customHeight="1" x14ac:dyDescent="0.35">
      <c r="A337" s="360"/>
      <c r="B337" s="360"/>
      <c r="C337" s="360"/>
      <c r="D337" s="3"/>
      <c r="E337" s="360"/>
      <c r="F337" s="3"/>
      <c r="G337" s="360"/>
      <c r="H337" s="360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</row>
    <row r="338" spans="1:25" ht="15.75" customHeight="1" x14ac:dyDescent="0.35">
      <c r="A338" s="360"/>
      <c r="B338" s="360"/>
      <c r="C338" s="360"/>
      <c r="D338" s="3"/>
      <c r="E338" s="360"/>
      <c r="F338" s="3"/>
      <c r="G338" s="360"/>
      <c r="H338" s="360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</row>
    <row r="339" spans="1:25" ht="15.75" customHeight="1" x14ac:dyDescent="0.35">
      <c r="A339" s="360"/>
      <c r="B339" s="360"/>
      <c r="C339" s="360"/>
      <c r="D339" s="3"/>
      <c r="E339" s="360"/>
      <c r="F339" s="3"/>
      <c r="G339" s="360"/>
      <c r="H339" s="360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</row>
    <row r="340" spans="1:25" ht="15.75" customHeight="1" x14ac:dyDescent="0.35">
      <c r="A340" s="360"/>
      <c r="B340" s="360"/>
      <c r="C340" s="360"/>
      <c r="D340" s="3"/>
      <c r="E340" s="360"/>
      <c r="F340" s="3"/>
      <c r="G340" s="360"/>
      <c r="H340" s="360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</row>
    <row r="341" spans="1:25" ht="15.75" customHeight="1" x14ac:dyDescent="0.35">
      <c r="A341" s="360"/>
      <c r="B341" s="360"/>
      <c r="C341" s="360"/>
      <c r="D341" s="3"/>
      <c r="E341" s="360"/>
      <c r="F341" s="3"/>
      <c r="G341" s="360"/>
      <c r="H341" s="360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</row>
    <row r="342" spans="1:25" ht="15.75" customHeight="1" x14ac:dyDescent="0.35">
      <c r="A342" s="360"/>
      <c r="B342" s="360"/>
      <c r="C342" s="360"/>
      <c r="D342" s="3"/>
      <c r="E342" s="360"/>
      <c r="F342" s="3"/>
      <c r="G342" s="360"/>
      <c r="H342" s="360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</row>
    <row r="343" spans="1:25" ht="15.75" customHeight="1" x14ac:dyDescent="0.35">
      <c r="A343" s="360"/>
      <c r="B343" s="360"/>
      <c r="C343" s="360"/>
      <c r="D343" s="3"/>
      <c r="E343" s="360"/>
      <c r="F343" s="3"/>
      <c r="G343" s="360"/>
      <c r="H343" s="360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</row>
    <row r="344" spans="1:25" ht="15.75" customHeight="1" x14ac:dyDescent="0.35">
      <c r="A344" s="360"/>
      <c r="B344" s="360"/>
      <c r="C344" s="360"/>
      <c r="D344" s="3"/>
      <c r="E344" s="360"/>
      <c r="F344" s="3"/>
      <c r="G344" s="360"/>
      <c r="H344" s="360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</row>
    <row r="345" spans="1:25" ht="15.75" customHeight="1" x14ac:dyDescent="0.35">
      <c r="A345" s="360"/>
      <c r="B345" s="360"/>
      <c r="C345" s="360"/>
      <c r="D345" s="3"/>
      <c r="E345" s="360"/>
      <c r="F345" s="3"/>
      <c r="G345" s="360"/>
      <c r="H345" s="360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</row>
    <row r="346" spans="1:25" ht="15.75" customHeight="1" x14ac:dyDescent="0.35">
      <c r="A346" s="360"/>
      <c r="B346" s="360"/>
      <c r="C346" s="360"/>
      <c r="D346" s="3"/>
      <c r="E346" s="360"/>
      <c r="F346" s="3"/>
      <c r="G346" s="360"/>
      <c r="H346" s="360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</row>
    <row r="347" spans="1:25" ht="15.75" customHeight="1" x14ac:dyDescent="0.35">
      <c r="A347" s="360"/>
      <c r="B347" s="360"/>
      <c r="C347" s="360"/>
      <c r="D347" s="3"/>
      <c r="E347" s="360"/>
      <c r="F347" s="3"/>
      <c r="G347" s="360"/>
      <c r="H347" s="360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</row>
    <row r="348" spans="1:25" ht="15.75" customHeight="1" x14ac:dyDescent="0.35">
      <c r="A348" s="360"/>
      <c r="B348" s="360"/>
      <c r="C348" s="360"/>
      <c r="D348" s="3"/>
      <c r="E348" s="360"/>
      <c r="F348" s="3"/>
      <c r="G348" s="360"/>
      <c r="H348" s="360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</row>
    <row r="349" spans="1:25" ht="15.75" customHeight="1" x14ac:dyDescent="0.35">
      <c r="A349" s="360"/>
      <c r="B349" s="360"/>
      <c r="C349" s="360"/>
      <c r="D349" s="3"/>
      <c r="E349" s="360"/>
      <c r="F349" s="3"/>
      <c r="G349" s="360"/>
      <c r="H349" s="360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ht="15.75" customHeight="1" x14ac:dyDescent="0.35">
      <c r="A350" s="360"/>
      <c r="B350" s="360"/>
      <c r="C350" s="360"/>
      <c r="D350" s="3"/>
      <c r="E350" s="360"/>
      <c r="F350" s="3"/>
      <c r="G350" s="360"/>
      <c r="H350" s="360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spans="1:25" ht="15.75" customHeight="1" x14ac:dyDescent="0.35">
      <c r="A351" s="360"/>
      <c r="B351" s="360"/>
      <c r="C351" s="360"/>
      <c r="D351" s="3"/>
      <c r="E351" s="360"/>
      <c r="F351" s="3"/>
      <c r="G351" s="360"/>
      <c r="H351" s="36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spans="1:25" ht="15.75" customHeight="1" x14ac:dyDescent="0.35">
      <c r="A352" s="360"/>
      <c r="B352" s="360"/>
      <c r="C352" s="360"/>
      <c r="D352" s="3"/>
      <c r="E352" s="360"/>
      <c r="F352" s="3"/>
      <c r="G352" s="360"/>
      <c r="H352" s="360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spans="1:25" ht="15.75" customHeight="1" x14ac:dyDescent="0.35">
      <c r="A353" s="360"/>
      <c r="B353" s="360"/>
      <c r="C353" s="360"/>
      <c r="D353" s="3"/>
      <c r="E353" s="360"/>
      <c r="F353" s="3"/>
      <c r="G353" s="360"/>
      <c r="H353" s="360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</row>
    <row r="354" spans="1:25" ht="15.75" customHeight="1" x14ac:dyDescent="0.35">
      <c r="A354" s="360"/>
      <c r="B354" s="360"/>
      <c r="C354" s="360"/>
      <c r="D354" s="3"/>
      <c r="E354" s="360"/>
      <c r="F354" s="3"/>
      <c r="G354" s="360"/>
      <c r="H354" s="360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</row>
    <row r="355" spans="1:25" ht="15.75" customHeight="1" x14ac:dyDescent="0.35">
      <c r="A355" s="360"/>
      <c r="B355" s="360"/>
      <c r="C355" s="360"/>
      <c r="D355" s="3"/>
      <c r="E355" s="360"/>
      <c r="F355" s="3"/>
      <c r="G355" s="360"/>
      <c r="H355" s="360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</row>
    <row r="356" spans="1:25" ht="15.75" customHeight="1" x14ac:dyDescent="0.35">
      <c r="A356" s="360"/>
      <c r="B356" s="360"/>
      <c r="C356" s="360"/>
      <c r="D356" s="3"/>
      <c r="E356" s="360"/>
      <c r="F356" s="3"/>
      <c r="G356" s="360"/>
      <c r="H356" s="360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</row>
    <row r="357" spans="1:25" ht="15.75" customHeight="1" x14ac:dyDescent="0.35">
      <c r="A357" s="360"/>
      <c r="B357" s="360"/>
      <c r="C357" s="360"/>
      <c r="D357" s="3"/>
      <c r="E357" s="360"/>
      <c r="F357" s="3"/>
      <c r="G357" s="360"/>
      <c r="H357" s="360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</row>
    <row r="358" spans="1:25" ht="15.75" customHeight="1" x14ac:dyDescent="0.35">
      <c r="A358" s="360"/>
      <c r="B358" s="360"/>
      <c r="C358" s="360"/>
      <c r="D358" s="3"/>
      <c r="E358" s="360"/>
      <c r="F358" s="3"/>
      <c r="G358" s="360"/>
      <c r="H358" s="360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</row>
    <row r="359" spans="1:25" ht="15.75" customHeight="1" x14ac:dyDescent="0.35">
      <c r="A359" s="360"/>
      <c r="B359" s="360"/>
      <c r="C359" s="360"/>
      <c r="D359" s="3"/>
      <c r="E359" s="360"/>
      <c r="F359" s="3"/>
      <c r="G359" s="360"/>
      <c r="H359" s="360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spans="1:25" ht="15.75" customHeight="1" x14ac:dyDescent="0.35">
      <c r="A360" s="360"/>
      <c r="B360" s="360"/>
      <c r="C360" s="360"/>
      <c r="D360" s="3"/>
      <c r="E360" s="360"/>
      <c r="F360" s="3"/>
      <c r="G360" s="360"/>
      <c r="H360" s="360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spans="1:25" ht="15.75" customHeight="1" x14ac:dyDescent="0.35">
      <c r="A361" s="360"/>
      <c r="B361" s="360"/>
      <c r="C361" s="360"/>
      <c r="D361" s="3"/>
      <c r="E361" s="360"/>
      <c r="F361" s="3"/>
      <c r="G361" s="360"/>
      <c r="H361" s="360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spans="1:25" ht="15.75" customHeight="1" x14ac:dyDescent="0.35">
      <c r="A362" s="360"/>
      <c r="B362" s="360"/>
      <c r="C362" s="360"/>
      <c r="D362" s="3"/>
      <c r="E362" s="360"/>
      <c r="F362" s="3"/>
      <c r="G362" s="360"/>
      <c r="H362" s="360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</row>
    <row r="363" spans="1:25" ht="15.75" customHeight="1" x14ac:dyDescent="0.35">
      <c r="A363" s="360"/>
      <c r="B363" s="360"/>
      <c r="C363" s="360"/>
      <c r="D363" s="3"/>
      <c r="E363" s="360"/>
      <c r="F363" s="3"/>
      <c r="G363" s="360"/>
      <c r="H363" s="360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</row>
    <row r="364" spans="1:25" ht="15.75" customHeight="1" x14ac:dyDescent="0.35">
      <c r="A364" s="360"/>
      <c r="B364" s="360"/>
      <c r="C364" s="360"/>
      <c r="D364" s="3"/>
      <c r="E364" s="360"/>
      <c r="F364" s="3"/>
      <c r="G364" s="360"/>
      <c r="H364" s="360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</row>
    <row r="365" spans="1:25" ht="15.75" customHeight="1" x14ac:dyDescent="0.35">
      <c r="A365" s="360"/>
      <c r="B365" s="360"/>
      <c r="C365" s="360"/>
      <c r="D365" s="3"/>
      <c r="E365" s="360"/>
      <c r="F365" s="3"/>
      <c r="G365" s="360"/>
      <c r="H365" s="360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</row>
    <row r="366" spans="1:25" ht="15.75" customHeight="1" x14ac:dyDescent="0.35">
      <c r="A366" s="360"/>
      <c r="B366" s="360"/>
      <c r="C366" s="360"/>
      <c r="D366" s="3"/>
      <c r="E366" s="360"/>
      <c r="F366" s="3"/>
      <c r="G366" s="360"/>
      <c r="H366" s="360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15.75" customHeight="1" x14ac:dyDescent="0.35">
      <c r="A367" s="360"/>
      <c r="B367" s="360"/>
      <c r="C367" s="360"/>
      <c r="D367" s="3"/>
      <c r="E367" s="360"/>
      <c r="F367" s="3"/>
      <c r="G367" s="360"/>
      <c r="H367" s="360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spans="1:25" ht="15.75" customHeight="1" x14ac:dyDescent="0.35">
      <c r="A368" s="360"/>
      <c r="B368" s="360"/>
      <c r="C368" s="360"/>
      <c r="D368" s="3"/>
      <c r="E368" s="360"/>
      <c r="F368" s="3"/>
      <c r="G368" s="360"/>
      <c r="H368" s="360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</row>
    <row r="369" spans="1:25" ht="15.75" customHeight="1" x14ac:dyDescent="0.35">
      <c r="A369" s="360"/>
      <c r="B369" s="360"/>
      <c r="C369" s="360"/>
      <c r="D369" s="3"/>
      <c r="E369" s="360"/>
      <c r="F369" s="3"/>
      <c r="G369" s="360"/>
      <c r="H369" s="360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</row>
    <row r="370" spans="1:25" ht="15.75" customHeight="1" x14ac:dyDescent="0.35">
      <c r="A370" s="360"/>
      <c r="B370" s="360"/>
      <c r="C370" s="360"/>
      <c r="D370" s="3"/>
      <c r="E370" s="360"/>
      <c r="F370" s="3"/>
      <c r="G370" s="360"/>
      <c r="H370" s="360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spans="1:25" ht="15.75" customHeight="1" x14ac:dyDescent="0.35">
      <c r="A371" s="360"/>
      <c r="B371" s="360"/>
      <c r="C371" s="360"/>
      <c r="D371" s="3"/>
      <c r="E371" s="360"/>
      <c r="F371" s="3"/>
      <c r="G371" s="360"/>
      <c r="H371" s="360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</row>
    <row r="372" spans="1:25" ht="15.75" customHeight="1" x14ac:dyDescent="0.35">
      <c r="A372" s="360"/>
      <c r="B372" s="360"/>
      <c r="C372" s="360"/>
      <c r="D372" s="3"/>
      <c r="E372" s="360"/>
      <c r="F372" s="3"/>
      <c r="G372" s="360"/>
      <c r="H372" s="360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</row>
    <row r="373" spans="1:25" ht="15.75" customHeight="1" x14ac:dyDescent="0.35">
      <c r="A373" s="360"/>
      <c r="B373" s="360"/>
      <c r="C373" s="360"/>
      <c r="D373" s="3"/>
      <c r="E373" s="360"/>
      <c r="F373" s="3"/>
      <c r="G373" s="360"/>
      <c r="H373" s="360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</row>
    <row r="374" spans="1:25" ht="15.75" customHeight="1" x14ac:dyDescent="0.35">
      <c r="A374" s="360"/>
      <c r="B374" s="360"/>
      <c r="C374" s="360"/>
      <c r="D374" s="3"/>
      <c r="E374" s="360"/>
      <c r="F374" s="3"/>
      <c r="G374" s="360"/>
      <c r="H374" s="360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</row>
    <row r="375" spans="1:25" ht="15.75" customHeight="1" x14ac:dyDescent="0.35">
      <c r="A375" s="360"/>
      <c r="B375" s="360"/>
      <c r="C375" s="360"/>
      <c r="D375" s="3"/>
      <c r="E375" s="360"/>
      <c r="F375" s="3"/>
      <c r="G375" s="360"/>
      <c r="H375" s="360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</row>
    <row r="376" spans="1:25" ht="15.75" customHeight="1" x14ac:dyDescent="0.35">
      <c r="A376" s="360"/>
      <c r="B376" s="360"/>
      <c r="C376" s="360"/>
      <c r="D376" s="3"/>
      <c r="E376" s="360"/>
      <c r="F376" s="3"/>
      <c r="G376" s="360"/>
      <c r="H376" s="360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</row>
    <row r="377" spans="1:25" ht="15.75" customHeight="1" x14ac:dyDescent="0.35">
      <c r="A377" s="360"/>
      <c r="B377" s="360"/>
      <c r="C377" s="360"/>
      <c r="D377" s="3"/>
      <c r="E377" s="360"/>
      <c r="F377" s="3"/>
      <c r="G377" s="360"/>
      <c r="H377" s="360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</row>
    <row r="378" spans="1:25" ht="15.75" customHeight="1" x14ac:dyDescent="0.35">
      <c r="A378" s="360"/>
      <c r="B378" s="360"/>
      <c r="C378" s="360"/>
      <c r="D378" s="3"/>
      <c r="E378" s="360"/>
      <c r="F378" s="3"/>
      <c r="G378" s="360"/>
      <c r="H378" s="360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spans="1:25" ht="15.75" customHeight="1" x14ac:dyDescent="0.35">
      <c r="A379" s="360"/>
      <c r="B379" s="360"/>
      <c r="C379" s="360"/>
      <c r="D379" s="3"/>
      <c r="E379" s="360"/>
      <c r="F379" s="3"/>
      <c r="G379" s="360"/>
      <c r="H379" s="360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</row>
    <row r="380" spans="1:25" ht="15.75" customHeight="1" x14ac:dyDescent="0.35">
      <c r="A380" s="360"/>
      <c r="B380" s="360"/>
      <c r="C380" s="360"/>
      <c r="D380" s="3"/>
      <c r="E380" s="360"/>
      <c r="F380" s="3"/>
      <c r="G380" s="360"/>
      <c r="H380" s="360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</row>
    <row r="381" spans="1:25" ht="15.75" customHeight="1" x14ac:dyDescent="0.35">
      <c r="A381" s="360"/>
      <c r="B381" s="360"/>
      <c r="C381" s="360"/>
      <c r="D381" s="3"/>
      <c r="E381" s="360"/>
      <c r="F381" s="3"/>
      <c r="G381" s="360"/>
      <c r="H381" s="360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</row>
    <row r="382" spans="1:25" ht="15.75" customHeight="1" x14ac:dyDescent="0.35">
      <c r="A382" s="360"/>
      <c r="B382" s="360"/>
      <c r="C382" s="360"/>
      <c r="D382" s="3"/>
      <c r="E382" s="360"/>
      <c r="F382" s="3"/>
      <c r="G382" s="360"/>
      <c r="H382" s="360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spans="1:25" ht="15.75" customHeight="1" x14ac:dyDescent="0.35">
      <c r="A383" s="360"/>
      <c r="B383" s="360"/>
      <c r="C383" s="360"/>
      <c r="D383" s="3"/>
      <c r="E383" s="360"/>
      <c r="F383" s="3"/>
      <c r="G383" s="360"/>
      <c r="H383" s="360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</row>
    <row r="384" spans="1:25" ht="15.75" customHeight="1" x14ac:dyDescent="0.35">
      <c r="A384" s="360"/>
      <c r="B384" s="360"/>
      <c r="C384" s="360"/>
      <c r="D384" s="3"/>
      <c r="E384" s="360"/>
      <c r="F384" s="3"/>
      <c r="G384" s="360"/>
      <c r="H384" s="360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</row>
    <row r="385" spans="1:25" ht="15.75" customHeight="1" x14ac:dyDescent="0.35">
      <c r="A385" s="360"/>
      <c r="B385" s="360"/>
      <c r="C385" s="360"/>
      <c r="D385" s="3"/>
      <c r="E385" s="360"/>
      <c r="F385" s="3"/>
      <c r="G385" s="360"/>
      <c r="H385" s="360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</row>
    <row r="386" spans="1:25" ht="15.75" customHeight="1" x14ac:dyDescent="0.35">
      <c r="A386" s="360"/>
      <c r="B386" s="360"/>
      <c r="C386" s="360"/>
      <c r="D386" s="3"/>
      <c r="E386" s="360"/>
      <c r="F386" s="3"/>
      <c r="G386" s="360"/>
      <c r="H386" s="360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</row>
    <row r="387" spans="1:25" ht="15.75" customHeight="1" x14ac:dyDescent="0.35">
      <c r="A387" s="360"/>
      <c r="B387" s="360"/>
      <c r="C387" s="360"/>
      <c r="D387" s="3"/>
      <c r="E387" s="360"/>
      <c r="F387" s="3"/>
      <c r="G387" s="360"/>
      <c r="H387" s="360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</row>
    <row r="388" spans="1:25" ht="15.75" customHeight="1" x14ac:dyDescent="0.35">
      <c r="A388" s="360"/>
      <c r="B388" s="360"/>
      <c r="C388" s="360"/>
      <c r="D388" s="3"/>
      <c r="E388" s="360"/>
      <c r="F388" s="3"/>
      <c r="G388" s="360"/>
      <c r="H388" s="360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</row>
    <row r="389" spans="1:25" ht="15.75" customHeight="1" x14ac:dyDescent="0.35">
      <c r="A389" s="360"/>
      <c r="B389" s="360"/>
      <c r="C389" s="360"/>
      <c r="D389" s="3"/>
      <c r="E389" s="360"/>
      <c r="F389" s="3"/>
      <c r="G389" s="360"/>
      <c r="H389" s="360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</row>
    <row r="390" spans="1:25" ht="15.75" customHeight="1" x14ac:dyDescent="0.35">
      <c r="A390" s="360"/>
      <c r="B390" s="360"/>
      <c r="C390" s="360"/>
      <c r="D390" s="3"/>
      <c r="E390" s="360"/>
      <c r="F390" s="3"/>
      <c r="G390" s="360"/>
      <c r="H390" s="360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</row>
    <row r="391" spans="1:25" ht="15.75" customHeight="1" x14ac:dyDescent="0.35">
      <c r="A391" s="360"/>
      <c r="B391" s="360"/>
      <c r="C391" s="360"/>
      <c r="D391" s="3"/>
      <c r="E391" s="360"/>
      <c r="F391" s="3"/>
      <c r="G391" s="360"/>
      <c r="H391" s="360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</row>
    <row r="392" spans="1:25" ht="15.75" customHeight="1" x14ac:dyDescent="0.35">
      <c r="A392" s="360"/>
      <c r="B392" s="360"/>
      <c r="C392" s="360"/>
      <c r="D392" s="3"/>
      <c r="E392" s="360"/>
      <c r="F392" s="3"/>
      <c r="G392" s="360"/>
      <c r="H392" s="360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</row>
    <row r="393" spans="1:25" ht="15.75" customHeight="1" x14ac:dyDescent="0.35">
      <c r="A393" s="360"/>
      <c r="B393" s="360"/>
      <c r="C393" s="360"/>
      <c r="D393" s="3"/>
      <c r="E393" s="360"/>
      <c r="F393" s="3"/>
      <c r="G393" s="360"/>
      <c r="H393" s="360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</row>
    <row r="394" spans="1:25" ht="15.75" customHeight="1" x14ac:dyDescent="0.35">
      <c r="A394" s="360"/>
      <c r="B394" s="360"/>
      <c r="C394" s="360"/>
      <c r="D394" s="3"/>
      <c r="E394" s="360"/>
      <c r="F394" s="3"/>
      <c r="G394" s="360"/>
      <c r="H394" s="360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</row>
    <row r="395" spans="1:25" ht="15.75" customHeight="1" x14ac:dyDescent="0.35">
      <c r="A395" s="360"/>
      <c r="B395" s="360"/>
      <c r="C395" s="360"/>
      <c r="D395" s="3"/>
      <c r="E395" s="360"/>
      <c r="F395" s="3"/>
      <c r="G395" s="360"/>
      <c r="H395" s="360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</row>
    <row r="396" spans="1:25" ht="15.75" customHeight="1" x14ac:dyDescent="0.35">
      <c r="A396" s="360"/>
      <c r="B396" s="360"/>
      <c r="C396" s="360"/>
      <c r="D396" s="3"/>
      <c r="E396" s="360"/>
      <c r="F396" s="3"/>
      <c r="G396" s="360"/>
      <c r="H396" s="36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</row>
    <row r="397" spans="1:25" ht="15.75" customHeight="1" x14ac:dyDescent="0.35">
      <c r="A397" s="360"/>
      <c r="B397" s="360"/>
      <c r="C397" s="360"/>
      <c r="D397" s="3"/>
      <c r="E397" s="360"/>
      <c r="F397" s="3"/>
      <c r="G397" s="360"/>
      <c r="H397" s="360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</row>
    <row r="398" spans="1:25" ht="15.75" customHeight="1" x14ac:dyDescent="0.35">
      <c r="A398" s="360"/>
      <c r="B398" s="360"/>
      <c r="C398" s="360"/>
      <c r="D398" s="3"/>
      <c r="E398" s="360"/>
      <c r="F398" s="3"/>
      <c r="G398" s="360"/>
      <c r="H398" s="360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</row>
    <row r="399" spans="1:25" ht="15.75" customHeight="1" x14ac:dyDescent="0.35">
      <c r="A399" s="360"/>
      <c r="B399" s="360"/>
      <c r="C399" s="360"/>
      <c r="D399" s="3"/>
      <c r="E399" s="360"/>
      <c r="F399" s="3"/>
      <c r="G399" s="360"/>
      <c r="H399" s="360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</row>
    <row r="400" spans="1:25" ht="15.75" customHeight="1" x14ac:dyDescent="0.35">
      <c r="A400" s="360"/>
      <c r="B400" s="360"/>
      <c r="C400" s="360"/>
      <c r="D400" s="3"/>
      <c r="E400" s="360"/>
      <c r="F400" s="3"/>
      <c r="G400" s="360"/>
      <c r="H400" s="360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</row>
    <row r="401" spans="1:25" ht="15.75" customHeight="1" x14ac:dyDescent="0.35">
      <c r="A401" s="360"/>
      <c r="B401" s="360"/>
      <c r="C401" s="360"/>
      <c r="D401" s="3"/>
      <c r="E401" s="360"/>
      <c r="F401" s="3"/>
      <c r="G401" s="360"/>
      <c r="H401" s="360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</row>
    <row r="402" spans="1:25" ht="15.75" customHeight="1" x14ac:dyDescent="0.35">
      <c r="A402" s="360"/>
      <c r="B402" s="360"/>
      <c r="C402" s="360"/>
      <c r="D402" s="3"/>
      <c r="E402" s="360"/>
      <c r="F402" s="3"/>
      <c r="G402" s="360"/>
      <c r="H402" s="360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</row>
    <row r="403" spans="1:25" ht="15.75" customHeight="1" x14ac:dyDescent="0.35">
      <c r="A403" s="360"/>
      <c r="B403" s="360"/>
      <c r="C403" s="360"/>
      <c r="D403" s="3"/>
      <c r="E403" s="360"/>
      <c r="F403" s="3"/>
      <c r="G403" s="360"/>
      <c r="H403" s="360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</row>
    <row r="404" spans="1:25" ht="15.75" customHeight="1" x14ac:dyDescent="0.35">
      <c r="A404" s="360"/>
      <c r="B404" s="360"/>
      <c r="C404" s="360"/>
      <c r="D404" s="3"/>
      <c r="E404" s="360"/>
      <c r="F404" s="3"/>
      <c r="G404" s="360"/>
      <c r="H404" s="360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</row>
    <row r="405" spans="1:25" ht="15.75" customHeight="1" x14ac:dyDescent="0.35">
      <c r="A405" s="360"/>
      <c r="B405" s="360"/>
      <c r="C405" s="360"/>
      <c r="D405" s="3"/>
      <c r="E405" s="360"/>
      <c r="F405" s="3"/>
      <c r="G405" s="360"/>
      <c r="H405" s="360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</row>
    <row r="406" spans="1:25" ht="15.75" customHeight="1" x14ac:dyDescent="0.35">
      <c r="A406" s="360"/>
      <c r="B406" s="360"/>
      <c r="C406" s="360"/>
      <c r="D406" s="3"/>
      <c r="E406" s="360"/>
      <c r="F406" s="3"/>
      <c r="G406" s="360"/>
      <c r="H406" s="360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</row>
    <row r="407" spans="1:25" ht="15.75" customHeight="1" x14ac:dyDescent="0.35">
      <c r="A407" s="360"/>
      <c r="B407" s="360"/>
      <c r="C407" s="360"/>
      <c r="D407" s="3"/>
      <c r="E407" s="360"/>
      <c r="F407" s="3"/>
      <c r="G407" s="360"/>
      <c r="H407" s="360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</row>
    <row r="408" spans="1:25" ht="15.75" customHeight="1" x14ac:dyDescent="0.35">
      <c r="A408" s="360"/>
      <c r="B408" s="360"/>
      <c r="C408" s="360"/>
      <c r="D408" s="3"/>
      <c r="E408" s="360"/>
      <c r="F408" s="3"/>
      <c r="G408" s="360"/>
      <c r="H408" s="360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</row>
    <row r="409" spans="1:25" ht="15.75" customHeight="1" x14ac:dyDescent="0.35">
      <c r="A409" s="360"/>
      <c r="B409" s="360"/>
      <c r="C409" s="360"/>
      <c r="D409" s="3"/>
      <c r="E409" s="360"/>
      <c r="F409" s="3"/>
      <c r="G409" s="360"/>
      <c r="H409" s="360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</row>
    <row r="410" spans="1:25" ht="15.75" customHeight="1" x14ac:dyDescent="0.35">
      <c r="A410" s="360"/>
      <c r="B410" s="360"/>
      <c r="C410" s="360"/>
      <c r="D410" s="3"/>
      <c r="E410" s="360"/>
      <c r="F410" s="3"/>
      <c r="G410" s="360"/>
      <c r="H410" s="360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</row>
    <row r="411" spans="1:25" ht="15.75" customHeight="1" x14ac:dyDescent="0.35">
      <c r="A411" s="360"/>
      <c r="B411" s="360"/>
      <c r="C411" s="360"/>
      <c r="D411" s="3"/>
      <c r="E411" s="360"/>
      <c r="F411" s="3"/>
      <c r="G411" s="360"/>
      <c r="H411" s="360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</row>
    <row r="412" spans="1:25" ht="15.75" customHeight="1" x14ac:dyDescent="0.35">
      <c r="A412" s="360"/>
      <c r="B412" s="360"/>
      <c r="C412" s="360"/>
      <c r="D412" s="3"/>
      <c r="E412" s="360"/>
      <c r="F412" s="3"/>
      <c r="G412" s="360"/>
      <c r="H412" s="360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15.75" customHeight="1" x14ac:dyDescent="0.35">
      <c r="A413" s="360"/>
      <c r="B413" s="360"/>
      <c r="C413" s="360"/>
      <c r="D413" s="3"/>
      <c r="E413" s="360"/>
      <c r="F413" s="3"/>
      <c r="G413" s="360"/>
      <c r="H413" s="360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</row>
    <row r="414" spans="1:25" ht="15.75" customHeight="1" x14ac:dyDescent="0.35">
      <c r="A414" s="360"/>
      <c r="B414" s="360"/>
      <c r="C414" s="360"/>
      <c r="D414" s="3"/>
      <c r="E414" s="360"/>
      <c r="F414" s="3"/>
      <c r="G414" s="360"/>
      <c r="H414" s="360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</row>
    <row r="415" spans="1:25" ht="15.75" customHeight="1" x14ac:dyDescent="0.35">
      <c r="A415" s="360"/>
      <c r="B415" s="360"/>
      <c r="C415" s="360"/>
      <c r="D415" s="3"/>
      <c r="E415" s="360"/>
      <c r="F415" s="3"/>
      <c r="G415" s="360"/>
      <c r="H415" s="360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15.75" customHeight="1" x14ac:dyDescent="0.35">
      <c r="A416" s="360"/>
      <c r="B416" s="360"/>
      <c r="C416" s="360"/>
      <c r="D416" s="3"/>
      <c r="E416" s="360"/>
      <c r="F416" s="3"/>
      <c r="G416" s="360"/>
      <c r="H416" s="360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</row>
    <row r="417" spans="1:25" ht="15.75" customHeight="1" x14ac:dyDescent="0.35">
      <c r="A417" s="360"/>
      <c r="B417" s="360"/>
      <c r="C417" s="360"/>
      <c r="D417" s="3"/>
      <c r="E417" s="360"/>
      <c r="F417" s="3"/>
      <c r="G417" s="360"/>
      <c r="H417" s="360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</row>
    <row r="418" spans="1:25" ht="15.75" customHeight="1" x14ac:dyDescent="0.35">
      <c r="A418" s="360"/>
      <c r="B418" s="360"/>
      <c r="C418" s="360"/>
      <c r="D418" s="3"/>
      <c r="E418" s="360"/>
      <c r="F418" s="3"/>
      <c r="G418" s="360"/>
      <c r="H418" s="360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</row>
    <row r="419" spans="1:25" ht="15.75" customHeight="1" x14ac:dyDescent="0.35">
      <c r="A419" s="360"/>
      <c r="B419" s="360"/>
      <c r="C419" s="360"/>
      <c r="D419" s="3"/>
      <c r="E419" s="360"/>
      <c r="F419" s="3"/>
      <c r="G419" s="360"/>
      <c r="H419" s="360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</row>
    <row r="420" spans="1:25" ht="15.75" customHeight="1" x14ac:dyDescent="0.35">
      <c r="A420" s="360"/>
      <c r="B420" s="360"/>
      <c r="C420" s="360"/>
      <c r="D420" s="3"/>
      <c r="E420" s="360"/>
      <c r="F420" s="3"/>
      <c r="G420" s="360"/>
      <c r="H420" s="360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</row>
    <row r="421" spans="1:25" ht="15.75" customHeight="1" x14ac:dyDescent="0.35">
      <c r="A421" s="360"/>
      <c r="B421" s="360"/>
      <c r="C421" s="360"/>
      <c r="D421" s="3"/>
      <c r="E421" s="360"/>
      <c r="F421" s="3"/>
      <c r="G421" s="360"/>
      <c r="H421" s="360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</row>
    <row r="422" spans="1:25" ht="15.75" customHeight="1" x14ac:dyDescent="0.35">
      <c r="A422" s="360"/>
      <c r="B422" s="360"/>
      <c r="C422" s="360"/>
      <c r="D422" s="3"/>
      <c r="E422" s="360"/>
      <c r="F422" s="3"/>
      <c r="G422" s="360"/>
      <c r="H422" s="360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</row>
    <row r="423" spans="1:25" ht="15.75" customHeight="1" x14ac:dyDescent="0.35">
      <c r="A423" s="360"/>
      <c r="B423" s="360"/>
      <c r="C423" s="360"/>
      <c r="D423" s="3"/>
      <c r="E423" s="360"/>
      <c r="F423" s="3"/>
      <c r="G423" s="360"/>
      <c r="H423" s="360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</row>
    <row r="424" spans="1:25" ht="15.75" customHeight="1" x14ac:dyDescent="0.35">
      <c r="A424" s="360"/>
      <c r="B424" s="360"/>
      <c r="C424" s="360"/>
      <c r="D424" s="3"/>
      <c r="E424" s="360"/>
      <c r="F424" s="3"/>
      <c r="G424" s="360"/>
      <c r="H424" s="360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</row>
    <row r="425" spans="1:25" ht="15.75" customHeight="1" x14ac:dyDescent="0.35">
      <c r="A425" s="360"/>
      <c r="B425" s="360"/>
      <c r="C425" s="360"/>
      <c r="D425" s="3"/>
      <c r="E425" s="360"/>
      <c r="F425" s="3"/>
      <c r="G425" s="360"/>
      <c r="H425" s="360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</row>
    <row r="426" spans="1:25" ht="15.75" customHeight="1" x14ac:dyDescent="0.35">
      <c r="A426" s="360"/>
      <c r="B426" s="360"/>
      <c r="C426" s="360"/>
      <c r="D426" s="3"/>
      <c r="E426" s="360"/>
      <c r="F426" s="3"/>
      <c r="G426" s="360"/>
      <c r="H426" s="360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</row>
    <row r="427" spans="1:25" ht="15.75" customHeight="1" x14ac:dyDescent="0.35">
      <c r="A427" s="360"/>
      <c r="B427" s="360"/>
      <c r="C427" s="360"/>
      <c r="D427" s="3"/>
      <c r="E427" s="360"/>
      <c r="F427" s="3"/>
      <c r="G427" s="360"/>
      <c r="H427" s="360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</row>
    <row r="428" spans="1:25" ht="15.75" customHeight="1" x14ac:dyDescent="0.35">
      <c r="A428" s="360"/>
      <c r="B428" s="360"/>
      <c r="C428" s="360"/>
      <c r="D428" s="3"/>
      <c r="E428" s="360"/>
      <c r="F428" s="3"/>
      <c r="G428" s="360"/>
      <c r="H428" s="360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</row>
    <row r="429" spans="1:25" ht="15.75" customHeight="1" x14ac:dyDescent="0.35">
      <c r="A429" s="360"/>
      <c r="B429" s="360"/>
      <c r="C429" s="360"/>
      <c r="D429" s="3"/>
      <c r="E429" s="360"/>
      <c r="F429" s="3"/>
      <c r="G429" s="360"/>
      <c r="H429" s="360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</row>
    <row r="430" spans="1:25" ht="15.75" customHeight="1" x14ac:dyDescent="0.35">
      <c r="A430" s="360"/>
      <c r="B430" s="360"/>
      <c r="C430" s="360"/>
      <c r="D430" s="3"/>
      <c r="E430" s="360"/>
      <c r="F430" s="3"/>
      <c r="G430" s="360"/>
      <c r="H430" s="360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</row>
    <row r="431" spans="1:25" ht="15.75" customHeight="1" x14ac:dyDescent="0.35">
      <c r="A431" s="360"/>
      <c r="B431" s="360"/>
      <c r="C431" s="360"/>
      <c r="D431" s="3"/>
      <c r="E431" s="360"/>
      <c r="F431" s="3"/>
      <c r="G431" s="360"/>
      <c r="H431" s="360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</row>
    <row r="432" spans="1:25" ht="15.75" customHeight="1" x14ac:dyDescent="0.35">
      <c r="A432" s="360"/>
      <c r="B432" s="360"/>
      <c r="C432" s="360"/>
      <c r="D432" s="3"/>
      <c r="E432" s="360"/>
      <c r="F432" s="3"/>
      <c r="G432" s="360"/>
      <c r="H432" s="360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</row>
    <row r="433" spans="1:25" ht="15.75" customHeight="1" x14ac:dyDescent="0.35">
      <c r="A433" s="360"/>
      <c r="B433" s="360"/>
      <c r="C433" s="360"/>
      <c r="D433" s="3"/>
      <c r="E433" s="360"/>
      <c r="F433" s="3"/>
      <c r="G433" s="360"/>
      <c r="H433" s="360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</row>
    <row r="434" spans="1:25" ht="15.75" customHeight="1" x14ac:dyDescent="0.35">
      <c r="A434" s="360"/>
      <c r="B434" s="360"/>
      <c r="C434" s="360"/>
      <c r="D434" s="3"/>
      <c r="E434" s="360"/>
      <c r="F434" s="3"/>
      <c r="G434" s="360"/>
      <c r="H434" s="360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</row>
    <row r="435" spans="1:25" ht="15.75" customHeight="1" x14ac:dyDescent="0.35">
      <c r="A435" s="360"/>
      <c r="B435" s="360"/>
      <c r="C435" s="360"/>
      <c r="D435" s="3"/>
      <c r="E435" s="360"/>
      <c r="F435" s="3"/>
      <c r="G435" s="360"/>
      <c r="H435" s="360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</row>
    <row r="436" spans="1:25" ht="15.75" customHeight="1" x14ac:dyDescent="0.35">
      <c r="A436" s="360"/>
      <c r="B436" s="360"/>
      <c r="C436" s="360"/>
      <c r="D436" s="3"/>
      <c r="E436" s="360"/>
      <c r="F436" s="3"/>
      <c r="G436" s="360"/>
      <c r="H436" s="360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</row>
    <row r="437" spans="1:25" ht="15.75" customHeight="1" x14ac:dyDescent="0.35">
      <c r="A437" s="360"/>
      <c r="B437" s="360"/>
      <c r="C437" s="360"/>
      <c r="D437" s="3"/>
      <c r="E437" s="360"/>
      <c r="F437" s="3"/>
      <c r="G437" s="360"/>
      <c r="H437" s="360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</row>
    <row r="438" spans="1:25" ht="15.75" customHeight="1" x14ac:dyDescent="0.35">
      <c r="A438" s="360"/>
      <c r="B438" s="360"/>
      <c r="C438" s="360"/>
      <c r="D438" s="3"/>
      <c r="E438" s="360"/>
      <c r="F438" s="3"/>
      <c r="G438" s="360"/>
      <c r="H438" s="360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</row>
    <row r="439" spans="1:25" ht="15.75" customHeight="1" x14ac:dyDescent="0.35">
      <c r="A439" s="360"/>
      <c r="B439" s="360"/>
      <c r="C439" s="360"/>
      <c r="D439" s="3"/>
      <c r="E439" s="360"/>
      <c r="F439" s="3"/>
      <c r="G439" s="360"/>
      <c r="H439" s="360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</row>
    <row r="440" spans="1:25" ht="15.75" customHeight="1" x14ac:dyDescent="0.35">
      <c r="A440" s="360"/>
      <c r="B440" s="360"/>
      <c r="C440" s="360"/>
      <c r="D440" s="3"/>
      <c r="E440" s="360"/>
      <c r="F440" s="3"/>
      <c r="G440" s="360"/>
      <c r="H440" s="360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</row>
    <row r="441" spans="1:25" ht="15.75" customHeight="1" x14ac:dyDescent="0.35">
      <c r="A441" s="360"/>
      <c r="B441" s="360"/>
      <c r="C441" s="360"/>
      <c r="D441" s="3"/>
      <c r="E441" s="360"/>
      <c r="F441" s="3"/>
      <c r="G441" s="360"/>
      <c r="H441" s="360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</row>
    <row r="442" spans="1:25" ht="15.75" customHeight="1" x14ac:dyDescent="0.35">
      <c r="A442" s="360"/>
      <c r="B442" s="360"/>
      <c r="C442" s="360"/>
      <c r="D442" s="3"/>
      <c r="E442" s="360"/>
      <c r="F442" s="3"/>
      <c r="G442" s="360"/>
      <c r="H442" s="360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</row>
    <row r="443" spans="1:25" ht="15.75" customHeight="1" x14ac:dyDescent="0.35">
      <c r="A443" s="360"/>
      <c r="B443" s="360"/>
      <c r="C443" s="360"/>
      <c r="D443" s="3"/>
      <c r="E443" s="360"/>
      <c r="F443" s="3"/>
      <c r="G443" s="360"/>
      <c r="H443" s="360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</row>
    <row r="444" spans="1:25" ht="15.75" customHeight="1" x14ac:dyDescent="0.35">
      <c r="A444" s="360"/>
      <c r="B444" s="360"/>
      <c r="C444" s="360"/>
      <c r="D444" s="3"/>
      <c r="E444" s="360"/>
      <c r="F444" s="3"/>
      <c r="G444" s="360"/>
      <c r="H444" s="360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</row>
    <row r="445" spans="1:25" ht="15.75" customHeight="1" x14ac:dyDescent="0.35">
      <c r="A445" s="360"/>
      <c r="B445" s="360"/>
      <c r="C445" s="360"/>
      <c r="D445" s="3"/>
      <c r="E445" s="360"/>
      <c r="F445" s="3"/>
      <c r="G445" s="360"/>
      <c r="H445" s="360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</row>
    <row r="446" spans="1:25" ht="15.75" customHeight="1" x14ac:dyDescent="0.35">
      <c r="A446" s="360"/>
      <c r="B446" s="360"/>
      <c r="C446" s="360"/>
      <c r="D446" s="3"/>
      <c r="E446" s="360"/>
      <c r="F446" s="3"/>
      <c r="G446" s="360"/>
      <c r="H446" s="360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</row>
    <row r="447" spans="1:25" ht="15.75" customHeight="1" x14ac:dyDescent="0.35">
      <c r="A447" s="360"/>
      <c r="B447" s="360"/>
      <c r="C447" s="360"/>
      <c r="D447" s="3"/>
      <c r="E447" s="360"/>
      <c r="F447" s="3"/>
      <c r="G447" s="360"/>
      <c r="H447" s="360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</row>
    <row r="448" spans="1:25" ht="15.75" customHeight="1" x14ac:dyDescent="0.35">
      <c r="A448" s="360"/>
      <c r="B448" s="360"/>
      <c r="C448" s="360"/>
      <c r="D448" s="3"/>
      <c r="E448" s="360"/>
      <c r="F448" s="3"/>
      <c r="G448" s="360"/>
      <c r="H448" s="360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</row>
    <row r="449" spans="1:25" ht="15.75" customHeight="1" x14ac:dyDescent="0.35">
      <c r="A449" s="360"/>
      <c r="B449" s="360"/>
      <c r="C449" s="360"/>
      <c r="D449" s="3"/>
      <c r="E449" s="360"/>
      <c r="F449" s="3"/>
      <c r="G449" s="360"/>
      <c r="H449" s="360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</row>
    <row r="450" spans="1:25" ht="15.75" customHeight="1" x14ac:dyDescent="0.35">
      <c r="A450" s="360"/>
      <c r="B450" s="360"/>
      <c r="C450" s="360"/>
      <c r="D450" s="3"/>
      <c r="E450" s="360"/>
      <c r="F450" s="3"/>
      <c r="G450" s="360"/>
      <c r="H450" s="360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</row>
    <row r="451" spans="1:25" ht="15.75" customHeight="1" x14ac:dyDescent="0.35">
      <c r="A451" s="360"/>
      <c r="B451" s="360"/>
      <c r="C451" s="360"/>
      <c r="D451" s="3"/>
      <c r="E451" s="360"/>
      <c r="F451" s="3"/>
      <c r="G451" s="360"/>
      <c r="H451" s="360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</row>
    <row r="452" spans="1:25" ht="15.75" customHeight="1" x14ac:dyDescent="0.35">
      <c r="A452" s="360"/>
      <c r="B452" s="360"/>
      <c r="C452" s="360"/>
      <c r="D452" s="3"/>
      <c r="E452" s="360"/>
      <c r="F452" s="3"/>
      <c r="G452" s="360"/>
      <c r="H452" s="360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</row>
    <row r="453" spans="1:25" ht="15.75" customHeight="1" x14ac:dyDescent="0.35">
      <c r="A453" s="360"/>
      <c r="B453" s="360"/>
      <c r="C453" s="360"/>
      <c r="D453" s="3"/>
      <c r="E453" s="360"/>
      <c r="F453" s="3"/>
      <c r="G453" s="360"/>
      <c r="H453" s="360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</row>
    <row r="454" spans="1:25" ht="15.75" customHeight="1" x14ac:dyDescent="0.35">
      <c r="A454" s="360"/>
      <c r="B454" s="360"/>
      <c r="C454" s="360"/>
      <c r="D454" s="3"/>
      <c r="E454" s="360"/>
      <c r="F454" s="3"/>
      <c r="G454" s="360"/>
      <c r="H454" s="36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</row>
    <row r="455" spans="1:25" ht="15.75" customHeight="1" x14ac:dyDescent="0.35">
      <c r="A455" s="360"/>
      <c r="B455" s="360"/>
      <c r="C455" s="360"/>
      <c r="D455" s="3"/>
      <c r="E455" s="360"/>
      <c r="F455" s="3"/>
      <c r="G455" s="360"/>
      <c r="H455" s="360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</row>
    <row r="456" spans="1:25" ht="15.75" customHeight="1" x14ac:dyDescent="0.35">
      <c r="A456" s="360"/>
      <c r="B456" s="360"/>
      <c r="C456" s="360"/>
      <c r="D456" s="3"/>
      <c r="E456" s="360"/>
      <c r="F456" s="3"/>
      <c r="G456" s="360"/>
      <c r="H456" s="360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</row>
    <row r="457" spans="1:25" ht="15.75" customHeight="1" x14ac:dyDescent="0.35">
      <c r="A457" s="360"/>
      <c r="B457" s="360"/>
      <c r="C457" s="360"/>
      <c r="D457" s="3"/>
      <c r="E457" s="360"/>
      <c r="F457" s="3"/>
      <c r="G457" s="360"/>
      <c r="H457" s="360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</row>
    <row r="458" spans="1:25" ht="15.75" customHeight="1" x14ac:dyDescent="0.35">
      <c r="A458" s="360"/>
      <c r="B458" s="360"/>
      <c r="C458" s="360"/>
      <c r="D458" s="3"/>
      <c r="E458" s="360"/>
      <c r="F458" s="3"/>
      <c r="G458" s="360"/>
      <c r="H458" s="360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</row>
    <row r="459" spans="1:25" ht="15.75" customHeight="1" x14ac:dyDescent="0.35">
      <c r="A459" s="360"/>
      <c r="B459" s="360"/>
      <c r="C459" s="360"/>
      <c r="D459" s="3"/>
      <c r="E459" s="360"/>
      <c r="F459" s="3"/>
      <c r="G459" s="360"/>
      <c r="H459" s="360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</row>
    <row r="460" spans="1:25" ht="15.75" customHeight="1" x14ac:dyDescent="0.35">
      <c r="A460" s="360"/>
      <c r="B460" s="360"/>
      <c r="C460" s="360"/>
      <c r="D460" s="3"/>
      <c r="E460" s="360"/>
      <c r="F460" s="3"/>
      <c r="G460" s="360"/>
      <c r="H460" s="360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</row>
    <row r="461" spans="1:25" ht="15.75" customHeight="1" x14ac:dyDescent="0.35">
      <c r="A461" s="360"/>
      <c r="B461" s="360"/>
      <c r="C461" s="360"/>
      <c r="D461" s="3"/>
      <c r="E461" s="360"/>
      <c r="F461" s="3"/>
      <c r="G461" s="360"/>
      <c r="H461" s="360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</row>
    <row r="462" spans="1:25" ht="15.75" customHeight="1" x14ac:dyDescent="0.35">
      <c r="A462" s="360"/>
      <c r="B462" s="360"/>
      <c r="C462" s="360"/>
      <c r="D462" s="3"/>
      <c r="E462" s="360"/>
      <c r="F462" s="3"/>
      <c r="G462" s="360"/>
      <c r="H462" s="360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</row>
    <row r="463" spans="1:25" ht="15.75" customHeight="1" x14ac:dyDescent="0.35">
      <c r="A463" s="360"/>
      <c r="B463" s="360"/>
      <c r="C463" s="360"/>
      <c r="D463" s="3"/>
      <c r="E463" s="360"/>
      <c r="F463" s="3"/>
      <c r="G463" s="360"/>
      <c r="H463" s="360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</row>
    <row r="464" spans="1:25" ht="15.75" customHeight="1" x14ac:dyDescent="0.35">
      <c r="A464" s="360"/>
      <c r="B464" s="360"/>
      <c r="C464" s="360"/>
      <c r="D464" s="3"/>
      <c r="E464" s="360"/>
      <c r="F464" s="3"/>
      <c r="G464" s="360"/>
      <c r="H464" s="360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</row>
    <row r="465" spans="1:25" ht="15.75" customHeight="1" x14ac:dyDescent="0.35">
      <c r="A465" s="360"/>
      <c r="B465" s="360"/>
      <c r="C465" s="360"/>
      <c r="D465" s="3"/>
      <c r="E465" s="360"/>
      <c r="F465" s="3"/>
      <c r="G465" s="360"/>
      <c r="H465" s="360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</row>
    <row r="466" spans="1:25" ht="15.75" customHeight="1" x14ac:dyDescent="0.35">
      <c r="A466" s="360"/>
      <c r="B466" s="360"/>
      <c r="C466" s="360"/>
      <c r="D466" s="3"/>
      <c r="E466" s="360"/>
      <c r="F466" s="3"/>
      <c r="G466" s="360"/>
      <c r="H466" s="360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</row>
    <row r="467" spans="1:25" ht="15.75" customHeight="1" x14ac:dyDescent="0.35">
      <c r="A467" s="360"/>
      <c r="B467" s="360"/>
      <c r="C467" s="360"/>
      <c r="D467" s="3"/>
      <c r="E467" s="360"/>
      <c r="F467" s="3"/>
      <c r="G467" s="360"/>
      <c r="H467" s="360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</row>
    <row r="468" spans="1:25" ht="15.75" customHeight="1" x14ac:dyDescent="0.35">
      <c r="A468" s="360"/>
      <c r="B468" s="360"/>
      <c r="C468" s="360"/>
      <c r="D468" s="3"/>
      <c r="E468" s="360"/>
      <c r="F468" s="3"/>
      <c r="G468" s="360"/>
      <c r="H468" s="360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</row>
    <row r="469" spans="1:25" ht="15.75" customHeight="1" x14ac:dyDescent="0.35">
      <c r="A469" s="360"/>
      <c r="B469" s="360"/>
      <c r="C469" s="360"/>
      <c r="D469" s="3"/>
      <c r="E469" s="360"/>
      <c r="F469" s="3"/>
      <c r="G469" s="360"/>
      <c r="H469" s="360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</row>
    <row r="470" spans="1:25" ht="15.75" customHeight="1" x14ac:dyDescent="0.35">
      <c r="A470" s="360"/>
      <c r="B470" s="360"/>
      <c r="C470" s="360"/>
      <c r="D470" s="3"/>
      <c r="E470" s="360"/>
      <c r="F470" s="3"/>
      <c r="G470" s="360"/>
      <c r="H470" s="360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</row>
    <row r="471" spans="1:25" ht="15.75" customHeight="1" x14ac:dyDescent="0.35">
      <c r="A471" s="360"/>
      <c r="B471" s="360"/>
      <c r="C471" s="360"/>
      <c r="D471" s="3"/>
      <c r="E471" s="360"/>
      <c r="F471" s="3"/>
      <c r="G471" s="360"/>
      <c r="H471" s="360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</row>
    <row r="472" spans="1:25" ht="15.75" customHeight="1" x14ac:dyDescent="0.35">
      <c r="A472" s="360"/>
      <c r="B472" s="360"/>
      <c r="C472" s="360"/>
      <c r="D472" s="3"/>
      <c r="E472" s="360"/>
      <c r="F472" s="3"/>
      <c r="G472" s="360"/>
      <c r="H472" s="360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</row>
    <row r="473" spans="1:25" ht="15.75" customHeight="1" x14ac:dyDescent="0.35">
      <c r="A473" s="360"/>
      <c r="B473" s="360"/>
      <c r="C473" s="360"/>
      <c r="D473" s="3"/>
      <c r="E473" s="360"/>
      <c r="F473" s="3"/>
      <c r="G473" s="360"/>
      <c r="H473" s="360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</row>
    <row r="474" spans="1:25" ht="15.75" customHeight="1" x14ac:dyDescent="0.35">
      <c r="A474" s="360"/>
      <c r="B474" s="360"/>
      <c r="C474" s="360"/>
      <c r="D474" s="3"/>
      <c r="E474" s="360"/>
      <c r="F474" s="3"/>
      <c r="G474" s="360"/>
      <c r="H474" s="360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</row>
    <row r="475" spans="1:25" ht="15.75" customHeight="1" x14ac:dyDescent="0.35">
      <c r="A475" s="360"/>
      <c r="B475" s="360"/>
      <c r="C475" s="360"/>
      <c r="D475" s="3"/>
      <c r="E475" s="360"/>
      <c r="F475" s="3"/>
      <c r="G475" s="360"/>
      <c r="H475" s="360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</row>
    <row r="476" spans="1:25" ht="15.75" customHeight="1" x14ac:dyDescent="0.35">
      <c r="A476" s="360"/>
      <c r="B476" s="360"/>
      <c r="C476" s="360"/>
      <c r="D476" s="3"/>
      <c r="E476" s="360"/>
      <c r="F476" s="3"/>
      <c r="G476" s="360"/>
      <c r="H476" s="360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</row>
    <row r="477" spans="1:25" ht="15.75" customHeight="1" x14ac:dyDescent="0.35">
      <c r="A477" s="360"/>
      <c r="B477" s="360"/>
      <c r="C477" s="360"/>
      <c r="D477" s="3"/>
      <c r="E477" s="360"/>
      <c r="F477" s="3"/>
      <c r="G477" s="360"/>
      <c r="H477" s="360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</row>
    <row r="478" spans="1:25" ht="15.75" customHeight="1" x14ac:dyDescent="0.35">
      <c r="A478" s="360"/>
      <c r="B478" s="360"/>
      <c r="C478" s="360"/>
      <c r="D478" s="3"/>
      <c r="E478" s="360"/>
      <c r="F478" s="3"/>
      <c r="G478" s="360"/>
      <c r="H478" s="360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</row>
    <row r="479" spans="1:25" ht="15.75" customHeight="1" x14ac:dyDescent="0.35">
      <c r="A479" s="360"/>
      <c r="B479" s="360"/>
      <c r="C479" s="360"/>
      <c r="D479" s="3"/>
      <c r="E479" s="360"/>
      <c r="F479" s="3"/>
      <c r="G479" s="360"/>
      <c r="H479" s="360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</row>
    <row r="480" spans="1:25" ht="15.75" customHeight="1" x14ac:dyDescent="0.35">
      <c r="A480" s="360"/>
      <c r="B480" s="360"/>
      <c r="C480" s="360"/>
      <c r="D480" s="3"/>
      <c r="E480" s="360"/>
      <c r="F480" s="3"/>
      <c r="G480" s="360"/>
      <c r="H480" s="360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</row>
    <row r="481" spans="1:25" ht="15.75" customHeight="1" x14ac:dyDescent="0.35">
      <c r="A481" s="360"/>
      <c r="B481" s="360"/>
      <c r="C481" s="360"/>
      <c r="D481" s="3"/>
      <c r="E481" s="360"/>
      <c r="F481" s="3"/>
      <c r="G481" s="360"/>
      <c r="H481" s="360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</row>
    <row r="482" spans="1:25" ht="15.75" customHeight="1" x14ac:dyDescent="0.35">
      <c r="A482" s="360"/>
      <c r="B482" s="360"/>
      <c r="C482" s="360"/>
      <c r="D482" s="3"/>
      <c r="E482" s="360"/>
      <c r="F482" s="3"/>
      <c r="G482" s="360"/>
      <c r="H482" s="360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</row>
    <row r="483" spans="1:25" ht="15.75" customHeight="1" x14ac:dyDescent="0.35">
      <c r="A483" s="360"/>
      <c r="B483" s="360"/>
      <c r="C483" s="360"/>
      <c r="D483" s="3"/>
      <c r="E483" s="360"/>
      <c r="F483" s="3"/>
      <c r="G483" s="360"/>
      <c r="H483" s="360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</row>
    <row r="484" spans="1:25" ht="15.75" customHeight="1" x14ac:dyDescent="0.35">
      <c r="A484" s="360"/>
      <c r="B484" s="360"/>
      <c r="C484" s="360"/>
      <c r="D484" s="3"/>
      <c r="E484" s="360"/>
      <c r="F484" s="3"/>
      <c r="G484" s="360"/>
      <c r="H484" s="360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</row>
    <row r="485" spans="1:25" ht="15.75" customHeight="1" x14ac:dyDescent="0.35">
      <c r="A485" s="360"/>
      <c r="B485" s="360"/>
      <c r="C485" s="360"/>
      <c r="D485" s="3"/>
      <c r="E485" s="360"/>
      <c r="F485" s="3"/>
      <c r="G485" s="360"/>
      <c r="H485" s="360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</row>
    <row r="486" spans="1:25" ht="15.75" customHeight="1" x14ac:dyDescent="0.35">
      <c r="A486" s="360"/>
      <c r="B486" s="360"/>
      <c r="C486" s="360"/>
      <c r="D486" s="3"/>
      <c r="E486" s="360"/>
      <c r="F486" s="3"/>
      <c r="G486" s="360"/>
      <c r="H486" s="360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</row>
    <row r="487" spans="1:25" ht="15.75" customHeight="1" x14ac:dyDescent="0.35">
      <c r="A487" s="360"/>
      <c r="B487" s="360"/>
      <c r="C487" s="360"/>
      <c r="D487" s="3"/>
      <c r="E487" s="360"/>
      <c r="F487" s="3"/>
      <c r="G487" s="360"/>
      <c r="H487" s="360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</row>
    <row r="488" spans="1:25" ht="15.75" customHeight="1" x14ac:dyDescent="0.35">
      <c r="A488" s="360"/>
      <c r="B488" s="360"/>
      <c r="C488" s="360"/>
      <c r="D488" s="3"/>
      <c r="E488" s="360"/>
      <c r="F488" s="3"/>
      <c r="G488" s="360"/>
      <c r="H488" s="360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</row>
    <row r="489" spans="1:25" ht="15.75" customHeight="1" x14ac:dyDescent="0.35">
      <c r="A489" s="360"/>
      <c r="B489" s="360"/>
      <c r="C489" s="360"/>
      <c r="D489" s="3"/>
      <c r="E489" s="360"/>
      <c r="F489" s="3"/>
      <c r="G489" s="360"/>
      <c r="H489" s="360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</row>
    <row r="490" spans="1:25" ht="15.75" customHeight="1" x14ac:dyDescent="0.35">
      <c r="A490" s="360"/>
      <c r="B490" s="360"/>
      <c r="C490" s="360"/>
      <c r="D490" s="3"/>
      <c r="E490" s="360"/>
      <c r="F490" s="3"/>
      <c r="G490" s="360"/>
      <c r="H490" s="360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</row>
    <row r="491" spans="1:25" ht="15.75" customHeight="1" x14ac:dyDescent="0.35">
      <c r="A491" s="360"/>
      <c r="B491" s="360"/>
      <c r="C491" s="360"/>
      <c r="D491" s="3"/>
      <c r="E491" s="360"/>
      <c r="F491" s="3"/>
      <c r="G491" s="360"/>
      <c r="H491" s="360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</row>
    <row r="492" spans="1:25" ht="15.75" customHeight="1" x14ac:dyDescent="0.35">
      <c r="A492" s="360"/>
      <c r="B492" s="360"/>
      <c r="C492" s="360"/>
      <c r="D492" s="3"/>
      <c r="E492" s="360"/>
      <c r="F492" s="3"/>
      <c r="G492" s="360"/>
      <c r="H492" s="360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</row>
    <row r="493" spans="1:25" ht="15.75" customHeight="1" x14ac:dyDescent="0.35">
      <c r="A493" s="360"/>
      <c r="B493" s="360"/>
      <c r="C493" s="360"/>
      <c r="D493" s="3"/>
      <c r="E493" s="360"/>
      <c r="F493" s="3"/>
      <c r="G493" s="360"/>
      <c r="H493" s="360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</row>
    <row r="494" spans="1:25" ht="15.75" customHeight="1" x14ac:dyDescent="0.35">
      <c r="A494" s="360"/>
      <c r="B494" s="360"/>
      <c r="C494" s="360"/>
      <c r="D494" s="3"/>
      <c r="E494" s="360"/>
      <c r="F494" s="3"/>
      <c r="G494" s="360"/>
      <c r="H494" s="360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</row>
    <row r="495" spans="1:25" ht="15.75" customHeight="1" x14ac:dyDescent="0.35">
      <c r="A495" s="360"/>
      <c r="B495" s="360"/>
      <c r="C495" s="360"/>
      <c r="D495" s="3"/>
      <c r="E495" s="360"/>
      <c r="F495" s="3"/>
      <c r="G495" s="360"/>
      <c r="H495" s="360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</row>
    <row r="496" spans="1:25" ht="15.75" customHeight="1" x14ac:dyDescent="0.35">
      <c r="A496" s="360"/>
      <c r="B496" s="360"/>
      <c r="C496" s="360"/>
      <c r="D496" s="3"/>
      <c r="E496" s="360"/>
      <c r="F496" s="3"/>
      <c r="G496" s="360"/>
      <c r="H496" s="360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</row>
    <row r="497" spans="1:25" ht="15.75" customHeight="1" x14ac:dyDescent="0.35">
      <c r="A497" s="360"/>
      <c r="B497" s="360"/>
      <c r="C497" s="360"/>
      <c r="D497" s="3"/>
      <c r="E497" s="360"/>
      <c r="F497" s="3"/>
      <c r="G497" s="360"/>
      <c r="H497" s="360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</row>
    <row r="498" spans="1:25" ht="15.75" customHeight="1" x14ac:dyDescent="0.35">
      <c r="A498" s="360"/>
      <c r="B498" s="360"/>
      <c r="C498" s="360"/>
      <c r="D498" s="3"/>
      <c r="E498" s="360"/>
      <c r="F498" s="3"/>
      <c r="G498" s="360"/>
      <c r="H498" s="360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</row>
    <row r="499" spans="1:25" ht="15.75" customHeight="1" x14ac:dyDescent="0.35">
      <c r="A499" s="360"/>
      <c r="B499" s="360"/>
      <c r="C499" s="360"/>
      <c r="D499" s="3"/>
      <c r="E499" s="360"/>
      <c r="F499" s="3"/>
      <c r="G499" s="360"/>
      <c r="H499" s="360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</row>
    <row r="500" spans="1:25" ht="15.75" customHeight="1" x14ac:dyDescent="0.35">
      <c r="A500" s="360"/>
      <c r="B500" s="360"/>
      <c r="C500" s="360"/>
      <c r="D500" s="3"/>
      <c r="E500" s="360"/>
      <c r="F500" s="3"/>
      <c r="G500" s="360"/>
      <c r="H500" s="360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</row>
    <row r="501" spans="1:25" ht="15.75" customHeight="1" x14ac:dyDescent="0.35">
      <c r="A501" s="360"/>
      <c r="B501" s="360"/>
      <c r="C501" s="360"/>
      <c r="D501" s="3"/>
      <c r="E501" s="360"/>
      <c r="F501" s="3"/>
      <c r="G501" s="360"/>
      <c r="H501" s="360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</row>
    <row r="502" spans="1:25" ht="15.75" customHeight="1" x14ac:dyDescent="0.35">
      <c r="A502" s="360"/>
      <c r="B502" s="360"/>
      <c r="C502" s="360"/>
      <c r="D502" s="3"/>
      <c r="E502" s="360"/>
      <c r="F502" s="3"/>
      <c r="G502" s="360"/>
      <c r="H502" s="360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</row>
    <row r="503" spans="1:25" ht="15.75" customHeight="1" x14ac:dyDescent="0.35">
      <c r="A503" s="360"/>
      <c r="B503" s="360"/>
      <c r="C503" s="360"/>
      <c r="D503" s="3"/>
      <c r="E503" s="360"/>
      <c r="F503" s="3"/>
      <c r="G503" s="360"/>
      <c r="H503" s="360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</row>
    <row r="504" spans="1:25" ht="15.75" customHeight="1" x14ac:dyDescent="0.35">
      <c r="A504" s="360"/>
      <c r="B504" s="360"/>
      <c r="C504" s="360"/>
      <c r="D504" s="3"/>
      <c r="E504" s="360"/>
      <c r="F504" s="3"/>
      <c r="G504" s="360"/>
      <c r="H504" s="36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</row>
    <row r="505" spans="1:25" ht="15.75" customHeight="1" x14ac:dyDescent="0.35">
      <c r="A505" s="360"/>
      <c r="B505" s="360"/>
      <c r="C505" s="360"/>
      <c r="D505" s="3"/>
      <c r="E505" s="360"/>
      <c r="F505" s="3"/>
      <c r="G505" s="360"/>
      <c r="H505" s="360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</row>
    <row r="506" spans="1:25" ht="15.75" customHeight="1" x14ac:dyDescent="0.35">
      <c r="A506" s="360"/>
      <c r="B506" s="360"/>
      <c r="C506" s="360"/>
      <c r="D506" s="3"/>
      <c r="E506" s="360"/>
      <c r="F506" s="3"/>
      <c r="G506" s="360"/>
      <c r="H506" s="360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</row>
    <row r="507" spans="1:25" ht="15.75" customHeight="1" x14ac:dyDescent="0.35">
      <c r="A507" s="360"/>
      <c r="B507" s="360"/>
      <c r="C507" s="360"/>
      <c r="D507" s="3"/>
      <c r="E507" s="360"/>
      <c r="F507" s="3"/>
      <c r="G507" s="360"/>
      <c r="H507" s="360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</row>
    <row r="508" spans="1:25" ht="15.75" customHeight="1" x14ac:dyDescent="0.35">
      <c r="A508" s="360"/>
      <c r="B508" s="360"/>
      <c r="C508" s="360"/>
      <c r="D508" s="3"/>
      <c r="E508" s="360"/>
      <c r="F508" s="3"/>
      <c r="G508" s="360"/>
      <c r="H508" s="360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</row>
    <row r="509" spans="1:25" ht="15.75" customHeight="1" x14ac:dyDescent="0.35">
      <c r="A509" s="360"/>
      <c r="B509" s="360"/>
      <c r="C509" s="360"/>
      <c r="D509" s="3"/>
      <c r="E509" s="360"/>
      <c r="F509" s="3"/>
      <c r="G509" s="360"/>
      <c r="H509" s="360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</row>
    <row r="510" spans="1:25" ht="15.75" customHeight="1" x14ac:dyDescent="0.35">
      <c r="A510" s="360"/>
      <c r="B510" s="360"/>
      <c r="C510" s="360"/>
      <c r="D510" s="3"/>
      <c r="E510" s="360"/>
      <c r="F510" s="3"/>
      <c r="G510" s="360"/>
      <c r="H510" s="360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</row>
    <row r="511" spans="1:25" ht="15.75" customHeight="1" x14ac:dyDescent="0.35">
      <c r="A511" s="360"/>
      <c r="B511" s="360"/>
      <c r="C511" s="360"/>
      <c r="D511" s="3"/>
      <c r="E511" s="360"/>
      <c r="F511" s="3"/>
      <c r="G511" s="360"/>
      <c r="H511" s="360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</row>
    <row r="512" spans="1:25" ht="15.75" customHeight="1" x14ac:dyDescent="0.35">
      <c r="A512" s="360"/>
      <c r="B512" s="360"/>
      <c r="C512" s="360"/>
      <c r="D512" s="3"/>
      <c r="E512" s="360"/>
      <c r="F512" s="3"/>
      <c r="G512" s="360"/>
      <c r="H512" s="360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</row>
    <row r="513" spans="1:25" ht="15.75" customHeight="1" x14ac:dyDescent="0.35">
      <c r="A513" s="360"/>
      <c r="B513" s="360"/>
      <c r="C513" s="360"/>
      <c r="D513" s="3"/>
      <c r="E513" s="360"/>
      <c r="F513" s="3"/>
      <c r="G513" s="360"/>
      <c r="H513" s="360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</row>
    <row r="514" spans="1:25" ht="15.75" customHeight="1" x14ac:dyDescent="0.35">
      <c r="A514" s="360"/>
      <c r="B514" s="360"/>
      <c r="C514" s="360"/>
      <c r="D514" s="3"/>
      <c r="E514" s="360"/>
      <c r="F514" s="3"/>
      <c r="G514" s="360"/>
      <c r="H514" s="360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5.75" customHeight="1" x14ac:dyDescent="0.35">
      <c r="A515" s="360"/>
      <c r="B515" s="360"/>
      <c r="C515" s="360"/>
      <c r="D515" s="3"/>
      <c r="E515" s="360"/>
      <c r="F515" s="3"/>
      <c r="G515" s="360"/>
      <c r="H515" s="360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</row>
    <row r="516" spans="1:25" ht="15.75" customHeight="1" x14ac:dyDescent="0.35">
      <c r="A516" s="360"/>
      <c r="B516" s="360"/>
      <c r="C516" s="360"/>
      <c r="D516" s="3"/>
      <c r="E516" s="360"/>
      <c r="F516" s="3"/>
      <c r="G516" s="360"/>
      <c r="H516" s="360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</row>
    <row r="517" spans="1:25" ht="15.75" customHeight="1" x14ac:dyDescent="0.35">
      <c r="A517" s="360"/>
      <c r="B517" s="360"/>
      <c r="C517" s="360"/>
      <c r="D517" s="3"/>
      <c r="E517" s="360"/>
      <c r="F517" s="3"/>
      <c r="G517" s="360"/>
      <c r="H517" s="360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</row>
    <row r="518" spans="1:25" ht="15.75" customHeight="1" x14ac:dyDescent="0.35">
      <c r="A518" s="360"/>
      <c r="B518" s="360"/>
      <c r="C518" s="360"/>
      <c r="D518" s="3"/>
      <c r="E518" s="360"/>
      <c r="F518" s="3"/>
      <c r="G518" s="360"/>
      <c r="H518" s="360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</row>
    <row r="519" spans="1:25" ht="15.75" customHeight="1" x14ac:dyDescent="0.35">
      <c r="A519" s="360"/>
      <c r="B519" s="360"/>
      <c r="C519" s="360"/>
      <c r="D519" s="3"/>
      <c r="E519" s="360"/>
      <c r="F519" s="3"/>
      <c r="G519" s="360"/>
      <c r="H519" s="360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</row>
    <row r="520" spans="1:25" ht="15.75" customHeight="1" x14ac:dyDescent="0.35">
      <c r="A520" s="360"/>
      <c r="B520" s="360"/>
      <c r="C520" s="360"/>
      <c r="D520" s="3"/>
      <c r="E520" s="360"/>
      <c r="F520" s="3"/>
      <c r="G520" s="360"/>
      <c r="H520" s="360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</row>
    <row r="521" spans="1:25" ht="15.75" customHeight="1" x14ac:dyDescent="0.35">
      <c r="A521" s="360"/>
      <c r="B521" s="360"/>
      <c r="C521" s="360"/>
      <c r="D521" s="3"/>
      <c r="E521" s="360"/>
      <c r="F521" s="3"/>
      <c r="G521" s="360"/>
      <c r="H521" s="360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</row>
    <row r="522" spans="1:25" ht="15.75" customHeight="1" x14ac:dyDescent="0.35">
      <c r="A522" s="360"/>
      <c r="B522" s="360"/>
      <c r="C522" s="360"/>
      <c r="D522" s="3"/>
      <c r="E522" s="360"/>
      <c r="F522" s="3"/>
      <c r="G522" s="360"/>
      <c r="H522" s="360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</row>
    <row r="523" spans="1:25" ht="15.75" customHeight="1" x14ac:dyDescent="0.35">
      <c r="A523" s="360"/>
      <c r="B523" s="360"/>
      <c r="C523" s="360"/>
      <c r="D523" s="3"/>
      <c r="E523" s="360"/>
      <c r="F523" s="3"/>
      <c r="G523" s="360"/>
      <c r="H523" s="360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</row>
    <row r="524" spans="1:25" ht="15.75" customHeight="1" x14ac:dyDescent="0.35">
      <c r="A524" s="360"/>
      <c r="B524" s="360"/>
      <c r="C524" s="360"/>
      <c r="D524" s="3"/>
      <c r="E524" s="360"/>
      <c r="F524" s="3"/>
      <c r="G524" s="360"/>
      <c r="H524" s="360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</row>
    <row r="525" spans="1:25" ht="15.75" customHeight="1" x14ac:dyDescent="0.35">
      <c r="A525" s="360"/>
      <c r="B525" s="360"/>
      <c r="C525" s="360"/>
      <c r="D525" s="3"/>
      <c r="E525" s="360"/>
      <c r="F525" s="3"/>
      <c r="G525" s="360"/>
      <c r="H525" s="360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</row>
    <row r="526" spans="1:25" ht="15.75" customHeight="1" x14ac:dyDescent="0.35">
      <c r="A526" s="360"/>
      <c r="B526" s="360"/>
      <c r="C526" s="360"/>
      <c r="D526" s="3"/>
      <c r="E526" s="360"/>
      <c r="F526" s="3"/>
      <c r="G526" s="360"/>
      <c r="H526" s="360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</row>
    <row r="527" spans="1:25" ht="15.75" customHeight="1" x14ac:dyDescent="0.35">
      <c r="A527" s="360"/>
      <c r="B527" s="360"/>
      <c r="C527" s="360"/>
      <c r="D527" s="3"/>
      <c r="E527" s="360"/>
      <c r="F527" s="3"/>
      <c r="G527" s="360"/>
      <c r="H527" s="360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5.75" customHeight="1" x14ac:dyDescent="0.35">
      <c r="A528" s="360"/>
      <c r="B528" s="360"/>
      <c r="C528" s="360"/>
      <c r="D528" s="3"/>
      <c r="E528" s="360"/>
      <c r="F528" s="3"/>
      <c r="G528" s="360"/>
      <c r="H528" s="360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</row>
    <row r="529" spans="1:25" ht="15.75" customHeight="1" x14ac:dyDescent="0.35">
      <c r="A529" s="360"/>
      <c r="B529" s="360"/>
      <c r="C529" s="360"/>
      <c r="D529" s="3"/>
      <c r="E529" s="360"/>
      <c r="F529" s="3"/>
      <c r="G529" s="360"/>
      <c r="H529" s="360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</row>
    <row r="530" spans="1:25" ht="15.75" customHeight="1" x14ac:dyDescent="0.35">
      <c r="A530" s="360"/>
      <c r="B530" s="360"/>
      <c r="C530" s="360"/>
      <c r="D530" s="3"/>
      <c r="E530" s="360"/>
      <c r="F530" s="3"/>
      <c r="G530" s="360"/>
      <c r="H530" s="360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</row>
    <row r="531" spans="1:25" ht="15.75" customHeight="1" x14ac:dyDescent="0.35">
      <c r="A531" s="360"/>
      <c r="B531" s="360"/>
      <c r="C531" s="360"/>
      <c r="D531" s="3"/>
      <c r="E531" s="360"/>
      <c r="F531" s="3"/>
      <c r="G531" s="360"/>
      <c r="H531" s="360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</row>
    <row r="532" spans="1:25" ht="15.75" customHeight="1" x14ac:dyDescent="0.35">
      <c r="A532" s="360"/>
      <c r="B532" s="360"/>
      <c r="C532" s="360"/>
      <c r="D532" s="3"/>
      <c r="E532" s="360"/>
      <c r="F532" s="3"/>
      <c r="G532" s="360"/>
      <c r="H532" s="360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</row>
    <row r="533" spans="1:25" ht="15.75" customHeight="1" x14ac:dyDescent="0.35">
      <c r="A533" s="360"/>
      <c r="B533" s="360"/>
      <c r="C533" s="360"/>
      <c r="D533" s="3"/>
      <c r="E533" s="360"/>
      <c r="F533" s="3"/>
      <c r="G533" s="360"/>
      <c r="H533" s="360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</row>
    <row r="534" spans="1:25" ht="15.75" customHeight="1" x14ac:dyDescent="0.35">
      <c r="A534" s="360"/>
      <c r="B534" s="360"/>
      <c r="C534" s="360"/>
      <c r="D534" s="3"/>
      <c r="E534" s="360"/>
      <c r="F534" s="3"/>
      <c r="G534" s="360"/>
      <c r="H534" s="360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</row>
    <row r="535" spans="1:25" ht="15.75" customHeight="1" x14ac:dyDescent="0.35">
      <c r="A535" s="360"/>
      <c r="B535" s="360"/>
      <c r="C535" s="360"/>
      <c r="D535" s="3"/>
      <c r="E535" s="360"/>
      <c r="F535" s="3"/>
      <c r="G535" s="360"/>
      <c r="H535" s="360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</row>
    <row r="536" spans="1:25" ht="15.75" customHeight="1" x14ac:dyDescent="0.35">
      <c r="A536" s="360"/>
      <c r="B536" s="360"/>
      <c r="C536" s="360"/>
      <c r="D536" s="3"/>
      <c r="E536" s="360"/>
      <c r="F536" s="3"/>
      <c r="G536" s="360"/>
      <c r="H536" s="360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</row>
    <row r="537" spans="1:25" ht="15.75" customHeight="1" x14ac:dyDescent="0.35">
      <c r="A537" s="360"/>
      <c r="B537" s="360"/>
      <c r="C537" s="360"/>
      <c r="D537" s="3"/>
      <c r="E537" s="360"/>
      <c r="F537" s="3"/>
      <c r="G537" s="360"/>
      <c r="H537" s="360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</row>
    <row r="538" spans="1:25" ht="15.75" customHeight="1" x14ac:dyDescent="0.35">
      <c r="A538" s="360"/>
      <c r="B538" s="360"/>
      <c r="C538" s="360"/>
      <c r="D538" s="3"/>
      <c r="E538" s="360"/>
      <c r="F538" s="3"/>
      <c r="G538" s="360"/>
      <c r="H538" s="360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</row>
    <row r="539" spans="1:25" ht="15.75" customHeight="1" x14ac:dyDescent="0.35">
      <c r="A539" s="360"/>
      <c r="B539" s="360"/>
      <c r="C539" s="360"/>
      <c r="D539" s="3"/>
      <c r="E539" s="360"/>
      <c r="F539" s="3"/>
      <c r="G539" s="360"/>
      <c r="H539" s="360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</row>
    <row r="540" spans="1:25" ht="15.75" customHeight="1" x14ac:dyDescent="0.35">
      <c r="A540" s="360"/>
      <c r="B540" s="360"/>
      <c r="C540" s="360"/>
      <c r="D540" s="3"/>
      <c r="E540" s="360"/>
      <c r="F540" s="3"/>
      <c r="G540" s="360"/>
      <c r="H540" s="360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</row>
    <row r="541" spans="1:25" ht="15.75" customHeight="1" x14ac:dyDescent="0.35">
      <c r="A541" s="360"/>
      <c r="B541" s="360"/>
      <c r="C541" s="360"/>
      <c r="D541" s="3"/>
      <c r="E541" s="360"/>
      <c r="F541" s="3"/>
      <c r="G541" s="360"/>
      <c r="H541" s="360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</row>
    <row r="542" spans="1:25" ht="15.75" customHeight="1" x14ac:dyDescent="0.35">
      <c r="A542" s="360"/>
      <c r="B542" s="360"/>
      <c r="C542" s="360"/>
      <c r="D542" s="3"/>
      <c r="E542" s="360"/>
      <c r="F542" s="3"/>
      <c r="G542" s="360"/>
      <c r="H542" s="360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</row>
    <row r="543" spans="1:25" ht="15.75" customHeight="1" x14ac:dyDescent="0.35">
      <c r="A543" s="360"/>
      <c r="B543" s="360"/>
      <c r="C543" s="360"/>
      <c r="D543" s="3"/>
      <c r="E543" s="360"/>
      <c r="F543" s="3"/>
      <c r="G543" s="360"/>
      <c r="H543" s="360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</row>
    <row r="544" spans="1:25" ht="15.75" customHeight="1" x14ac:dyDescent="0.35">
      <c r="A544" s="360"/>
      <c r="B544" s="360"/>
      <c r="C544" s="360"/>
      <c r="D544" s="3"/>
      <c r="E544" s="360"/>
      <c r="F544" s="3"/>
      <c r="G544" s="360"/>
      <c r="H544" s="360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</row>
    <row r="545" spans="1:25" ht="15.75" customHeight="1" x14ac:dyDescent="0.35">
      <c r="A545" s="360"/>
      <c r="B545" s="360"/>
      <c r="C545" s="360"/>
      <c r="D545" s="3"/>
      <c r="E545" s="360"/>
      <c r="F545" s="3"/>
      <c r="G545" s="360"/>
      <c r="H545" s="360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</row>
    <row r="546" spans="1:25" ht="15.75" customHeight="1" x14ac:dyDescent="0.35">
      <c r="A546" s="360"/>
      <c r="B546" s="360"/>
      <c r="C546" s="360"/>
      <c r="D546" s="3"/>
      <c r="E546" s="360"/>
      <c r="F546" s="3"/>
      <c r="G546" s="360"/>
      <c r="H546" s="360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</row>
    <row r="547" spans="1:25" ht="15.75" customHeight="1" x14ac:dyDescent="0.35">
      <c r="A547" s="360"/>
      <c r="B547" s="360"/>
      <c r="C547" s="360"/>
      <c r="D547" s="3"/>
      <c r="E547" s="360"/>
      <c r="F547" s="3"/>
      <c r="G547" s="360"/>
      <c r="H547" s="360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</row>
    <row r="548" spans="1:25" ht="15.75" customHeight="1" x14ac:dyDescent="0.35">
      <c r="A548" s="360"/>
      <c r="B548" s="360"/>
      <c r="C548" s="360"/>
      <c r="D548" s="3"/>
      <c r="E548" s="360"/>
      <c r="F548" s="3"/>
      <c r="G548" s="360"/>
      <c r="H548" s="360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</row>
    <row r="549" spans="1:25" ht="15.75" customHeight="1" x14ac:dyDescent="0.35">
      <c r="A549" s="360"/>
      <c r="B549" s="360"/>
      <c r="C549" s="360"/>
      <c r="D549" s="3"/>
      <c r="E549" s="360"/>
      <c r="F549" s="3"/>
      <c r="G549" s="360"/>
      <c r="H549" s="360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</row>
    <row r="550" spans="1:25" ht="15.75" customHeight="1" x14ac:dyDescent="0.35">
      <c r="A550" s="360"/>
      <c r="B550" s="360"/>
      <c r="C550" s="360"/>
      <c r="D550" s="3"/>
      <c r="E550" s="360"/>
      <c r="F550" s="3"/>
      <c r="G550" s="360"/>
      <c r="H550" s="360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</row>
    <row r="551" spans="1:25" ht="15.75" customHeight="1" x14ac:dyDescent="0.35">
      <c r="A551" s="360"/>
      <c r="B551" s="360"/>
      <c r="C551" s="360"/>
      <c r="D551" s="3"/>
      <c r="E551" s="360"/>
      <c r="F551" s="3"/>
      <c r="G551" s="360"/>
      <c r="H551" s="360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</row>
    <row r="552" spans="1:25" ht="15.75" customHeight="1" x14ac:dyDescent="0.35">
      <c r="A552" s="360"/>
      <c r="B552" s="360"/>
      <c r="C552" s="360"/>
      <c r="D552" s="3"/>
      <c r="E552" s="360"/>
      <c r="F552" s="3"/>
      <c r="G552" s="360"/>
      <c r="H552" s="360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</row>
    <row r="553" spans="1:25" ht="15.75" customHeight="1" x14ac:dyDescent="0.35">
      <c r="A553" s="360"/>
      <c r="B553" s="360"/>
      <c r="C553" s="360"/>
      <c r="D553" s="3"/>
      <c r="E553" s="360"/>
      <c r="F553" s="3"/>
      <c r="G553" s="360"/>
      <c r="H553" s="360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</row>
    <row r="554" spans="1:25" ht="15.75" customHeight="1" x14ac:dyDescent="0.35">
      <c r="A554" s="360"/>
      <c r="B554" s="360"/>
      <c r="C554" s="360"/>
      <c r="D554" s="3"/>
      <c r="E554" s="360"/>
      <c r="F554" s="3"/>
      <c r="G554" s="360"/>
      <c r="H554" s="360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</row>
    <row r="555" spans="1:25" ht="15.75" customHeight="1" x14ac:dyDescent="0.35">
      <c r="A555" s="360"/>
      <c r="B555" s="360"/>
      <c r="C555" s="360"/>
      <c r="D555" s="3"/>
      <c r="E555" s="360"/>
      <c r="F555" s="3"/>
      <c r="G555" s="360"/>
      <c r="H555" s="360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</row>
    <row r="556" spans="1:25" ht="15.75" customHeight="1" x14ac:dyDescent="0.35">
      <c r="A556" s="360"/>
      <c r="B556" s="360"/>
      <c r="C556" s="360"/>
      <c r="D556" s="3"/>
      <c r="E556" s="360"/>
      <c r="F556" s="3"/>
      <c r="G556" s="360"/>
      <c r="H556" s="360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</row>
    <row r="557" spans="1:25" ht="15.75" customHeight="1" x14ac:dyDescent="0.35">
      <c r="A557" s="360"/>
      <c r="B557" s="360"/>
      <c r="C557" s="360"/>
      <c r="D557" s="3"/>
      <c r="E557" s="360"/>
      <c r="F557" s="3"/>
      <c r="G557" s="360"/>
      <c r="H557" s="360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</row>
    <row r="558" spans="1:25" ht="15.75" customHeight="1" x14ac:dyDescent="0.35">
      <c r="A558" s="360"/>
      <c r="B558" s="360"/>
      <c r="C558" s="360"/>
      <c r="D558" s="3"/>
      <c r="E558" s="360"/>
      <c r="F558" s="3"/>
      <c r="G558" s="360"/>
      <c r="H558" s="360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</row>
    <row r="559" spans="1:25" ht="15.75" customHeight="1" x14ac:dyDescent="0.35">
      <c r="A559" s="360"/>
      <c r="B559" s="360"/>
      <c r="C559" s="360"/>
      <c r="D559" s="3"/>
      <c r="E559" s="360"/>
      <c r="F559" s="3"/>
      <c r="G559" s="360"/>
      <c r="H559" s="360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</row>
    <row r="560" spans="1:25" ht="15.75" customHeight="1" x14ac:dyDescent="0.35">
      <c r="A560" s="360"/>
      <c r="B560" s="360"/>
      <c r="C560" s="360"/>
      <c r="D560" s="3"/>
      <c r="E560" s="360"/>
      <c r="F560" s="3"/>
      <c r="G560" s="360"/>
      <c r="H560" s="360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</row>
    <row r="561" spans="1:25" ht="15.75" customHeight="1" x14ac:dyDescent="0.35">
      <c r="A561" s="360"/>
      <c r="B561" s="360"/>
      <c r="C561" s="360"/>
      <c r="D561" s="3"/>
      <c r="E561" s="360"/>
      <c r="F561" s="3"/>
      <c r="G561" s="360"/>
      <c r="H561" s="360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</row>
    <row r="562" spans="1:25" ht="15.75" customHeight="1" x14ac:dyDescent="0.35">
      <c r="A562" s="360"/>
      <c r="B562" s="360"/>
      <c r="C562" s="360"/>
      <c r="D562" s="3"/>
      <c r="E562" s="360"/>
      <c r="F562" s="3"/>
      <c r="G562" s="360"/>
      <c r="H562" s="360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</row>
    <row r="563" spans="1:25" ht="15.75" customHeight="1" x14ac:dyDescent="0.35">
      <c r="A563" s="360"/>
      <c r="B563" s="360"/>
      <c r="C563" s="360"/>
      <c r="D563" s="3"/>
      <c r="E563" s="360"/>
      <c r="F563" s="3"/>
      <c r="G563" s="360"/>
      <c r="H563" s="360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</row>
    <row r="564" spans="1:25" ht="15.75" customHeight="1" x14ac:dyDescent="0.35">
      <c r="A564" s="360"/>
      <c r="B564" s="360"/>
      <c r="C564" s="360"/>
      <c r="D564" s="3"/>
      <c r="E564" s="360"/>
      <c r="F564" s="3"/>
      <c r="G564" s="360"/>
      <c r="H564" s="360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</row>
    <row r="565" spans="1:25" ht="15.75" customHeight="1" x14ac:dyDescent="0.35">
      <c r="A565" s="360"/>
      <c r="B565" s="360"/>
      <c r="C565" s="360"/>
      <c r="D565" s="3"/>
      <c r="E565" s="360"/>
      <c r="F565" s="3"/>
      <c r="G565" s="360"/>
      <c r="H565" s="360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</row>
    <row r="566" spans="1:25" ht="15.75" customHeight="1" x14ac:dyDescent="0.35">
      <c r="A566" s="360"/>
      <c r="B566" s="360"/>
      <c r="C566" s="360"/>
      <c r="D566" s="3"/>
      <c r="E566" s="360"/>
      <c r="F566" s="3"/>
      <c r="G566" s="360"/>
      <c r="H566" s="360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</row>
    <row r="567" spans="1:25" ht="15.75" customHeight="1" x14ac:dyDescent="0.35">
      <c r="A567" s="360"/>
      <c r="B567" s="360"/>
      <c r="C567" s="360"/>
      <c r="D567" s="3"/>
      <c r="E567" s="360"/>
      <c r="F567" s="3"/>
      <c r="G567" s="360"/>
      <c r="H567" s="360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</row>
    <row r="568" spans="1:25" ht="15.75" customHeight="1" x14ac:dyDescent="0.35">
      <c r="A568" s="360"/>
      <c r="B568" s="360"/>
      <c r="C568" s="360"/>
      <c r="D568" s="3"/>
      <c r="E568" s="360"/>
      <c r="F568" s="3"/>
      <c r="G568" s="360"/>
      <c r="H568" s="360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</row>
    <row r="569" spans="1:25" ht="15.75" customHeight="1" x14ac:dyDescent="0.35">
      <c r="A569" s="360"/>
      <c r="B569" s="360"/>
      <c r="C569" s="360"/>
      <c r="D569" s="3"/>
      <c r="E569" s="360"/>
      <c r="F569" s="3"/>
      <c r="G569" s="360"/>
      <c r="H569" s="360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</row>
    <row r="570" spans="1:25" ht="15.75" customHeight="1" x14ac:dyDescent="0.35">
      <c r="A570" s="360"/>
      <c r="B570" s="360"/>
      <c r="C570" s="360"/>
      <c r="D570" s="3"/>
      <c r="E570" s="360"/>
      <c r="F570" s="3"/>
      <c r="G570" s="360"/>
      <c r="H570" s="360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</row>
    <row r="571" spans="1:25" ht="15.75" customHeight="1" x14ac:dyDescent="0.35">
      <c r="A571" s="360"/>
      <c r="B571" s="360"/>
      <c r="C571" s="360"/>
      <c r="D571" s="3"/>
      <c r="E571" s="360"/>
      <c r="F571" s="3"/>
      <c r="G571" s="360"/>
      <c r="H571" s="360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</row>
    <row r="572" spans="1:25" ht="15.75" customHeight="1" x14ac:dyDescent="0.35">
      <c r="A572" s="360"/>
      <c r="B572" s="360"/>
      <c r="C572" s="360"/>
      <c r="D572" s="3"/>
      <c r="E572" s="360"/>
      <c r="F572" s="3"/>
      <c r="G572" s="360"/>
      <c r="H572" s="360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</row>
    <row r="573" spans="1:25" ht="15.75" customHeight="1" x14ac:dyDescent="0.35">
      <c r="A573" s="360"/>
      <c r="B573" s="360"/>
      <c r="C573" s="360"/>
      <c r="D573" s="3"/>
      <c r="E573" s="360"/>
      <c r="F573" s="3"/>
      <c r="G573" s="360"/>
      <c r="H573" s="360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</row>
    <row r="574" spans="1:25" ht="15.75" customHeight="1" x14ac:dyDescent="0.35">
      <c r="A574" s="360"/>
      <c r="B574" s="360"/>
      <c r="C574" s="360"/>
      <c r="D574" s="3"/>
      <c r="E574" s="360"/>
      <c r="F574" s="3"/>
      <c r="G574" s="360"/>
      <c r="H574" s="360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</row>
    <row r="575" spans="1:25" ht="15.75" customHeight="1" x14ac:dyDescent="0.35">
      <c r="A575" s="360"/>
      <c r="B575" s="360"/>
      <c r="C575" s="360"/>
      <c r="D575" s="3"/>
      <c r="E575" s="360"/>
      <c r="F575" s="3"/>
      <c r="G575" s="360"/>
      <c r="H575" s="360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  <row r="576" spans="1:25" ht="15.75" customHeight="1" x14ac:dyDescent="0.35">
      <c r="A576" s="360"/>
      <c r="B576" s="360"/>
      <c r="C576" s="360"/>
      <c r="D576" s="3"/>
      <c r="E576" s="360"/>
      <c r="F576" s="3"/>
      <c r="G576" s="360"/>
      <c r="H576" s="360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</row>
    <row r="577" spans="1:25" ht="15.75" customHeight="1" x14ac:dyDescent="0.35">
      <c r="A577" s="360"/>
      <c r="B577" s="360"/>
      <c r="C577" s="360"/>
      <c r="D577" s="3"/>
      <c r="E577" s="360"/>
      <c r="F577" s="3"/>
      <c r="G577" s="360"/>
      <c r="H577" s="360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</row>
    <row r="578" spans="1:25" ht="15.75" customHeight="1" x14ac:dyDescent="0.35">
      <c r="A578" s="360"/>
      <c r="B578" s="360"/>
      <c r="C578" s="360"/>
      <c r="D578" s="3"/>
      <c r="E578" s="360"/>
      <c r="F578" s="3"/>
      <c r="G578" s="360"/>
      <c r="H578" s="360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</row>
    <row r="579" spans="1:25" ht="15.75" customHeight="1" x14ac:dyDescent="0.35">
      <c r="A579" s="360"/>
      <c r="B579" s="360"/>
      <c r="C579" s="360"/>
      <c r="D579" s="3"/>
      <c r="E579" s="360"/>
      <c r="F579" s="3"/>
      <c r="G579" s="360"/>
      <c r="H579" s="360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</row>
    <row r="580" spans="1:25" ht="15.75" customHeight="1" x14ac:dyDescent="0.35">
      <c r="A580" s="360"/>
      <c r="B580" s="360"/>
      <c r="C580" s="360"/>
      <c r="D580" s="3"/>
      <c r="E580" s="360"/>
      <c r="F580" s="3"/>
      <c r="G580" s="360"/>
      <c r="H580" s="360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</row>
    <row r="581" spans="1:25" ht="15.75" customHeight="1" x14ac:dyDescent="0.35">
      <c r="A581" s="360"/>
      <c r="B581" s="360"/>
      <c r="C581" s="360"/>
      <c r="D581" s="3"/>
      <c r="E581" s="360"/>
      <c r="F581" s="3"/>
      <c r="G581" s="360"/>
      <c r="H581" s="360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</row>
    <row r="582" spans="1:25" ht="15.75" customHeight="1" x14ac:dyDescent="0.35">
      <c r="A582" s="360"/>
      <c r="B582" s="360"/>
      <c r="C582" s="360"/>
      <c r="D582" s="3"/>
      <c r="E582" s="360"/>
      <c r="F582" s="3"/>
      <c r="G582" s="360"/>
      <c r="H582" s="360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</row>
    <row r="583" spans="1:25" ht="15.75" customHeight="1" x14ac:dyDescent="0.35">
      <c r="A583" s="360"/>
      <c r="B583" s="360"/>
      <c r="C583" s="360"/>
      <c r="D583" s="3"/>
      <c r="E583" s="360"/>
      <c r="F583" s="3"/>
      <c r="G583" s="360"/>
      <c r="H583" s="360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</row>
    <row r="584" spans="1:25" ht="15.75" customHeight="1" x14ac:dyDescent="0.35">
      <c r="A584" s="360"/>
      <c r="B584" s="360"/>
      <c r="C584" s="360"/>
      <c r="D584" s="3"/>
      <c r="E584" s="360"/>
      <c r="F584" s="3"/>
      <c r="G584" s="360"/>
      <c r="H584" s="360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</row>
    <row r="585" spans="1:25" ht="15.75" customHeight="1" x14ac:dyDescent="0.35">
      <c r="A585" s="360"/>
      <c r="B585" s="360"/>
      <c r="C585" s="360"/>
      <c r="D585" s="3"/>
      <c r="E585" s="360"/>
      <c r="F585" s="3"/>
      <c r="G585" s="360"/>
      <c r="H585" s="360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</row>
    <row r="586" spans="1:25" ht="15.75" customHeight="1" x14ac:dyDescent="0.35">
      <c r="A586" s="360"/>
      <c r="B586" s="360"/>
      <c r="C586" s="360"/>
      <c r="D586" s="3"/>
      <c r="E586" s="360"/>
      <c r="F586" s="3"/>
      <c r="G586" s="360"/>
      <c r="H586" s="360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</row>
    <row r="587" spans="1:25" ht="15.75" customHeight="1" x14ac:dyDescent="0.35">
      <c r="A587" s="360"/>
      <c r="B587" s="360"/>
      <c r="C587" s="360"/>
      <c r="D587" s="3"/>
      <c r="E587" s="360"/>
      <c r="F587" s="3"/>
      <c r="G587" s="360"/>
      <c r="H587" s="360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</row>
    <row r="588" spans="1:25" ht="15.75" customHeight="1" x14ac:dyDescent="0.35">
      <c r="A588" s="360"/>
      <c r="B588" s="360"/>
      <c r="C588" s="360"/>
      <c r="D588" s="3"/>
      <c r="E588" s="360"/>
      <c r="F588" s="3"/>
      <c r="G588" s="360"/>
      <c r="H588" s="360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</row>
    <row r="589" spans="1:25" ht="15.75" customHeight="1" x14ac:dyDescent="0.35">
      <c r="A589" s="360"/>
      <c r="B589" s="360"/>
      <c r="C589" s="360"/>
      <c r="D589" s="3"/>
      <c r="E589" s="360"/>
      <c r="F589" s="3"/>
      <c r="G589" s="360"/>
      <c r="H589" s="360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</row>
    <row r="590" spans="1:25" ht="15.75" customHeight="1" x14ac:dyDescent="0.35">
      <c r="A590" s="360"/>
      <c r="B590" s="360"/>
      <c r="C590" s="360"/>
      <c r="D590" s="3"/>
      <c r="E590" s="360"/>
      <c r="F590" s="3"/>
      <c r="G590" s="360"/>
      <c r="H590" s="360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</row>
    <row r="591" spans="1:25" ht="15.75" customHeight="1" x14ac:dyDescent="0.35">
      <c r="A591" s="360"/>
      <c r="B591" s="360"/>
      <c r="C591" s="360"/>
      <c r="D591" s="3"/>
      <c r="E591" s="360"/>
      <c r="F591" s="3"/>
      <c r="G591" s="360"/>
      <c r="H591" s="360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</row>
    <row r="592" spans="1:25" ht="15.75" customHeight="1" x14ac:dyDescent="0.35">
      <c r="A592" s="360"/>
      <c r="B592" s="360"/>
      <c r="C592" s="360"/>
      <c r="D592" s="3"/>
      <c r="E592" s="360"/>
      <c r="F592" s="3"/>
      <c r="G592" s="360"/>
      <c r="H592" s="360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</row>
    <row r="593" spans="1:25" ht="15.75" customHeight="1" x14ac:dyDescent="0.35">
      <c r="A593" s="360"/>
      <c r="B593" s="360"/>
      <c r="C593" s="360"/>
      <c r="D593" s="3"/>
      <c r="E593" s="360"/>
      <c r="F593" s="3"/>
      <c r="G593" s="360"/>
      <c r="H593" s="360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</row>
    <row r="594" spans="1:25" ht="15.75" customHeight="1" x14ac:dyDescent="0.35">
      <c r="A594" s="360"/>
      <c r="B594" s="360"/>
      <c r="C594" s="360"/>
      <c r="D594" s="3"/>
      <c r="E594" s="360"/>
      <c r="F594" s="3"/>
      <c r="G594" s="360"/>
      <c r="H594" s="360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</row>
    <row r="595" spans="1:25" ht="15.75" customHeight="1" x14ac:dyDescent="0.35">
      <c r="A595" s="360"/>
      <c r="B595" s="360"/>
      <c r="C595" s="360"/>
      <c r="D595" s="3"/>
      <c r="E595" s="360"/>
      <c r="F595" s="3"/>
      <c r="G595" s="360"/>
      <c r="H595" s="360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</row>
    <row r="596" spans="1:25" ht="15.75" customHeight="1" x14ac:dyDescent="0.35">
      <c r="A596" s="360"/>
      <c r="B596" s="360"/>
      <c r="C596" s="360"/>
      <c r="D596" s="3"/>
      <c r="E596" s="360"/>
      <c r="F596" s="3"/>
      <c r="G596" s="360"/>
      <c r="H596" s="360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</row>
    <row r="597" spans="1:25" ht="15.75" customHeight="1" x14ac:dyDescent="0.35">
      <c r="A597" s="360"/>
      <c r="B597" s="360"/>
      <c r="C597" s="360"/>
      <c r="D597" s="3"/>
      <c r="E597" s="360"/>
      <c r="F597" s="3"/>
      <c r="G597" s="360"/>
      <c r="H597" s="360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</row>
    <row r="598" spans="1:25" ht="15.75" customHeight="1" x14ac:dyDescent="0.35">
      <c r="A598" s="360"/>
      <c r="B598" s="360"/>
      <c r="C598" s="360"/>
      <c r="D598" s="3"/>
      <c r="E598" s="360"/>
      <c r="F598" s="3"/>
      <c r="G598" s="360"/>
      <c r="H598" s="360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</row>
    <row r="599" spans="1:25" ht="15.75" customHeight="1" x14ac:dyDescent="0.35">
      <c r="A599" s="360"/>
      <c r="B599" s="360"/>
      <c r="C599" s="360"/>
      <c r="D599" s="3"/>
      <c r="E599" s="360"/>
      <c r="F599" s="3"/>
      <c r="G599" s="360"/>
      <c r="H599" s="360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</row>
    <row r="600" spans="1:25" ht="15.75" customHeight="1" x14ac:dyDescent="0.35">
      <c r="A600" s="360"/>
      <c r="B600" s="360"/>
      <c r="C600" s="360"/>
      <c r="D600" s="3"/>
      <c r="E600" s="360"/>
      <c r="F600" s="3"/>
      <c r="G600" s="360"/>
      <c r="H600" s="360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</row>
    <row r="601" spans="1:25" ht="15.75" customHeight="1" x14ac:dyDescent="0.35">
      <c r="A601" s="360"/>
      <c r="B601" s="360"/>
      <c r="C601" s="360"/>
      <c r="D601" s="3"/>
      <c r="E601" s="360"/>
      <c r="F601" s="3"/>
      <c r="G601" s="360"/>
      <c r="H601" s="360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</row>
    <row r="602" spans="1:25" ht="15.75" customHeight="1" x14ac:dyDescent="0.35">
      <c r="A602" s="360"/>
      <c r="B602" s="360"/>
      <c r="C602" s="360"/>
      <c r="D602" s="3"/>
      <c r="E602" s="360"/>
      <c r="F602" s="3"/>
      <c r="G602" s="360"/>
      <c r="H602" s="360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</row>
    <row r="603" spans="1:25" ht="15.75" customHeight="1" x14ac:dyDescent="0.35">
      <c r="A603" s="360"/>
      <c r="B603" s="360"/>
      <c r="C603" s="360"/>
      <c r="D603" s="3"/>
      <c r="E603" s="360"/>
      <c r="F603" s="3"/>
      <c r="G603" s="360"/>
      <c r="H603" s="360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</row>
    <row r="604" spans="1:25" ht="15.75" customHeight="1" x14ac:dyDescent="0.35">
      <c r="A604" s="360"/>
      <c r="B604" s="360"/>
      <c r="C604" s="360"/>
      <c r="D604" s="3"/>
      <c r="E604" s="360"/>
      <c r="F604" s="3"/>
      <c r="G604" s="360"/>
      <c r="H604" s="360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</row>
    <row r="605" spans="1:25" ht="15.75" customHeight="1" x14ac:dyDescent="0.35">
      <c r="A605" s="360"/>
      <c r="B605" s="360"/>
      <c r="C605" s="360"/>
      <c r="D605" s="3"/>
      <c r="E605" s="360"/>
      <c r="F605" s="3"/>
      <c r="G605" s="360"/>
      <c r="H605" s="360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</row>
    <row r="606" spans="1:25" ht="15.75" customHeight="1" x14ac:dyDescent="0.35">
      <c r="A606" s="360"/>
      <c r="B606" s="360"/>
      <c r="C606" s="360"/>
      <c r="D606" s="3"/>
      <c r="E606" s="360"/>
      <c r="F606" s="3"/>
      <c r="G606" s="360"/>
      <c r="H606" s="360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</row>
    <row r="607" spans="1:25" ht="15.75" customHeight="1" x14ac:dyDescent="0.35">
      <c r="A607" s="360"/>
      <c r="B607" s="360"/>
      <c r="C607" s="360"/>
      <c r="D607" s="3"/>
      <c r="E607" s="360"/>
      <c r="F607" s="3"/>
      <c r="G607" s="360"/>
      <c r="H607" s="360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</row>
    <row r="608" spans="1:25" ht="15.75" customHeight="1" x14ac:dyDescent="0.35">
      <c r="A608" s="360"/>
      <c r="B608" s="360"/>
      <c r="C608" s="360"/>
      <c r="D608" s="3"/>
      <c r="E608" s="360"/>
      <c r="F608" s="3"/>
      <c r="G608" s="360"/>
      <c r="H608" s="360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</row>
    <row r="609" spans="1:25" ht="15.75" customHeight="1" x14ac:dyDescent="0.35">
      <c r="A609" s="360"/>
      <c r="B609" s="360"/>
      <c r="C609" s="360"/>
      <c r="D609" s="3"/>
      <c r="E609" s="360"/>
      <c r="F609" s="3"/>
      <c r="G609" s="360"/>
      <c r="H609" s="360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</row>
    <row r="610" spans="1:25" ht="15.75" customHeight="1" x14ac:dyDescent="0.35">
      <c r="A610" s="360"/>
      <c r="B610" s="360"/>
      <c r="C610" s="360"/>
      <c r="D610" s="3"/>
      <c r="E610" s="360"/>
      <c r="F610" s="3"/>
      <c r="G610" s="360"/>
      <c r="H610" s="360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</row>
    <row r="611" spans="1:25" ht="15.75" customHeight="1" x14ac:dyDescent="0.35">
      <c r="A611" s="360"/>
      <c r="B611" s="360"/>
      <c r="C611" s="360"/>
      <c r="D611" s="3"/>
      <c r="E611" s="360"/>
      <c r="F611" s="3"/>
      <c r="G611" s="360"/>
      <c r="H611" s="360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</row>
    <row r="612" spans="1:25" ht="15.75" customHeight="1" x14ac:dyDescent="0.35">
      <c r="A612" s="360"/>
      <c r="B612" s="360"/>
      <c r="C612" s="360"/>
      <c r="D612" s="3"/>
      <c r="E612" s="360"/>
      <c r="F612" s="3"/>
      <c r="G612" s="360"/>
      <c r="H612" s="360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</row>
    <row r="613" spans="1:25" ht="15.75" customHeight="1" x14ac:dyDescent="0.35">
      <c r="A613" s="360"/>
      <c r="B613" s="360"/>
      <c r="C613" s="360"/>
      <c r="D613" s="3"/>
      <c r="E613" s="360"/>
      <c r="F613" s="3"/>
      <c r="G613" s="360"/>
      <c r="H613" s="360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</row>
    <row r="614" spans="1:25" ht="15.75" customHeight="1" x14ac:dyDescent="0.35">
      <c r="A614" s="360"/>
      <c r="B614" s="360"/>
      <c r="C614" s="360"/>
      <c r="D614" s="3"/>
      <c r="E614" s="360"/>
      <c r="F614" s="3"/>
      <c r="G614" s="360"/>
      <c r="H614" s="360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</row>
    <row r="615" spans="1:25" ht="15.75" customHeight="1" x14ac:dyDescent="0.35">
      <c r="A615" s="360"/>
      <c r="B615" s="360"/>
      <c r="C615" s="360"/>
      <c r="D615" s="3"/>
      <c r="E615" s="360"/>
      <c r="F615" s="3"/>
      <c r="G615" s="360"/>
      <c r="H615" s="360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</row>
    <row r="616" spans="1:25" ht="15.75" customHeight="1" x14ac:dyDescent="0.35">
      <c r="A616" s="360"/>
      <c r="B616" s="360"/>
      <c r="C616" s="360"/>
      <c r="D616" s="3"/>
      <c r="E616" s="360"/>
      <c r="F616" s="3"/>
      <c r="G616" s="360"/>
      <c r="H616" s="360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</row>
    <row r="617" spans="1:25" ht="15.75" customHeight="1" x14ac:dyDescent="0.35">
      <c r="A617" s="360"/>
      <c r="B617" s="360"/>
      <c r="C617" s="360"/>
      <c r="D617" s="3"/>
      <c r="E617" s="360"/>
      <c r="F617" s="3"/>
      <c r="G617" s="360"/>
      <c r="H617" s="360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</row>
    <row r="618" spans="1:25" ht="15.75" customHeight="1" x14ac:dyDescent="0.35">
      <c r="A618" s="360"/>
      <c r="B618" s="360"/>
      <c r="C618" s="360"/>
      <c r="D618" s="3"/>
      <c r="E618" s="360"/>
      <c r="F618" s="3"/>
      <c r="G618" s="360"/>
      <c r="H618" s="360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</row>
    <row r="619" spans="1:25" ht="15.75" customHeight="1" x14ac:dyDescent="0.35">
      <c r="A619" s="360"/>
      <c r="B619" s="360"/>
      <c r="C619" s="360"/>
      <c r="D619" s="3"/>
      <c r="E619" s="360"/>
      <c r="F619" s="3"/>
      <c r="G619" s="360"/>
      <c r="H619" s="360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</row>
    <row r="620" spans="1:25" ht="15.75" customHeight="1" x14ac:dyDescent="0.35">
      <c r="A620" s="360"/>
      <c r="B620" s="360"/>
      <c r="C620" s="360"/>
      <c r="D620" s="3"/>
      <c r="E620" s="360"/>
      <c r="F620" s="3"/>
      <c r="G620" s="360"/>
      <c r="H620" s="360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</row>
    <row r="621" spans="1:25" ht="15.75" customHeight="1" x14ac:dyDescent="0.35">
      <c r="A621" s="360"/>
      <c r="B621" s="360"/>
      <c r="C621" s="360"/>
      <c r="D621" s="3"/>
      <c r="E621" s="360"/>
      <c r="F621" s="3"/>
      <c r="G621" s="360"/>
      <c r="H621" s="360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</row>
    <row r="622" spans="1:25" ht="15.75" customHeight="1" x14ac:dyDescent="0.35">
      <c r="A622" s="360"/>
      <c r="B622" s="360"/>
      <c r="C622" s="360"/>
      <c r="D622" s="3"/>
      <c r="E622" s="360"/>
      <c r="F622" s="3"/>
      <c r="G622" s="360"/>
      <c r="H622" s="360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</row>
    <row r="623" spans="1:25" ht="15.75" customHeight="1" x14ac:dyDescent="0.35">
      <c r="A623" s="360"/>
      <c r="B623" s="360"/>
      <c r="C623" s="360"/>
      <c r="D623" s="3"/>
      <c r="E623" s="360"/>
      <c r="F623" s="3"/>
      <c r="G623" s="360"/>
      <c r="H623" s="360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</row>
    <row r="624" spans="1:25" ht="15.75" customHeight="1" x14ac:dyDescent="0.35">
      <c r="A624" s="360"/>
      <c r="B624" s="360"/>
      <c r="C624" s="360"/>
      <c r="D624" s="3"/>
      <c r="E624" s="360"/>
      <c r="F624" s="3"/>
      <c r="G624" s="360"/>
      <c r="H624" s="360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</row>
    <row r="625" spans="1:25" ht="15.75" customHeight="1" x14ac:dyDescent="0.35">
      <c r="A625" s="360"/>
      <c r="B625" s="360"/>
      <c r="C625" s="360"/>
      <c r="D625" s="3"/>
      <c r="E625" s="360"/>
      <c r="F625" s="3"/>
      <c r="G625" s="360"/>
      <c r="H625" s="360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</row>
    <row r="626" spans="1:25" ht="15.75" customHeight="1" x14ac:dyDescent="0.35">
      <c r="A626" s="360"/>
      <c r="B626" s="360"/>
      <c r="C626" s="360"/>
      <c r="D626" s="3"/>
      <c r="E626" s="360"/>
      <c r="F626" s="3"/>
      <c r="G626" s="360"/>
      <c r="H626" s="360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</row>
    <row r="627" spans="1:25" ht="15.75" customHeight="1" x14ac:dyDescent="0.35">
      <c r="A627" s="360"/>
      <c r="B627" s="360"/>
      <c r="C627" s="360"/>
      <c r="D627" s="3"/>
      <c r="E627" s="360"/>
      <c r="F627" s="3"/>
      <c r="G627" s="360"/>
      <c r="H627" s="360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5.75" customHeight="1" x14ac:dyDescent="0.35">
      <c r="A628" s="360"/>
      <c r="B628" s="360"/>
      <c r="C628" s="360"/>
      <c r="D628" s="3"/>
      <c r="E628" s="360"/>
      <c r="F628" s="3"/>
      <c r="G628" s="360"/>
      <c r="H628" s="360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</row>
    <row r="629" spans="1:25" ht="15.75" customHeight="1" x14ac:dyDescent="0.35">
      <c r="A629" s="360"/>
      <c r="B629" s="360"/>
      <c r="C629" s="360"/>
      <c r="D629" s="3"/>
      <c r="E629" s="360"/>
      <c r="F629" s="3"/>
      <c r="G629" s="360"/>
      <c r="H629" s="360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</row>
    <row r="630" spans="1:25" ht="15.75" customHeight="1" x14ac:dyDescent="0.35">
      <c r="A630" s="360"/>
      <c r="B630" s="360"/>
      <c r="C630" s="360"/>
      <c r="D630" s="3"/>
      <c r="E630" s="360"/>
      <c r="F630" s="3"/>
      <c r="G630" s="360"/>
      <c r="H630" s="360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</row>
    <row r="631" spans="1:25" ht="15.75" customHeight="1" x14ac:dyDescent="0.35">
      <c r="A631" s="360"/>
      <c r="B631" s="360"/>
      <c r="C631" s="360"/>
      <c r="D631" s="3"/>
      <c r="E631" s="360"/>
      <c r="F631" s="3"/>
      <c r="G631" s="360"/>
      <c r="H631" s="360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</row>
    <row r="632" spans="1:25" ht="15.75" customHeight="1" x14ac:dyDescent="0.35">
      <c r="A632" s="360"/>
      <c r="B632" s="360"/>
      <c r="C632" s="360"/>
      <c r="D632" s="3"/>
      <c r="E632" s="360"/>
      <c r="F632" s="3"/>
      <c r="G632" s="360"/>
      <c r="H632" s="360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</row>
    <row r="633" spans="1:25" ht="15.75" customHeight="1" x14ac:dyDescent="0.35">
      <c r="A633" s="360"/>
      <c r="B633" s="360"/>
      <c r="C633" s="360"/>
      <c r="D633" s="3"/>
      <c r="E633" s="360"/>
      <c r="F633" s="3"/>
      <c r="G633" s="360"/>
      <c r="H633" s="360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</row>
    <row r="634" spans="1:25" ht="15.75" customHeight="1" x14ac:dyDescent="0.35">
      <c r="A634" s="360"/>
      <c r="B634" s="360"/>
      <c r="C634" s="360"/>
      <c r="D634" s="3"/>
      <c r="E634" s="360"/>
      <c r="F634" s="3"/>
      <c r="G634" s="360"/>
      <c r="H634" s="360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</row>
    <row r="635" spans="1:25" ht="15.75" customHeight="1" x14ac:dyDescent="0.35">
      <c r="A635" s="360"/>
      <c r="B635" s="360"/>
      <c r="C635" s="360"/>
      <c r="D635" s="3"/>
      <c r="E635" s="360"/>
      <c r="F635" s="3"/>
      <c r="G635" s="360"/>
      <c r="H635" s="360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</row>
    <row r="636" spans="1:25" ht="15.75" customHeight="1" x14ac:dyDescent="0.35">
      <c r="A636" s="360"/>
      <c r="B636" s="360"/>
      <c r="C636" s="360"/>
      <c r="D636" s="3"/>
      <c r="E636" s="360"/>
      <c r="F636" s="3"/>
      <c r="G636" s="360"/>
      <c r="H636" s="360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</row>
    <row r="637" spans="1:25" ht="15.75" customHeight="1" x14ac:dyDescent="0.35">
      <c r="A637" s="360"/>
      <c r="B637" s="360"/>
      <c r="C637" s="360"/>
      <c r="D637" s="3"/>
      <c r="E637" s="360"/>
      <c r="F637" s="3"/>
      <c r="G637" s="360"/>
      <c r="H637" s="360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</row>
    <row r="638" spans="1:25" ht="15.75" customHeight="1" x14ac:dyDescent="0.35">
      <c r="A638" s="360"/>
      <c r="B638" s="360"/>
      <c r="C638" s="360"/>
      <c r="D638" s="3"/>
      <c r="E638" s="360"/>
      <c r="F638" s="3"/>
      <c r="G638" s="360"/>
      <c r="H638" s="360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</row>
    <row r="639" spans="1:25" ht="15.75" customHeight="1" x14ac:dyDescent="0.35">
      <c r="A639" s="360"/>
      <c r="B639" s="360"/>
      <c r="C639" s="360"/>
      <c r="D639" s="3"/>
      <c r="E639" s="360"/>
      <c r="F639" s="3"/>
      <c r="G639" s="360"/>
      <c r="H639" s="360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</row>
    <row r="640" spans="1:25" ht="15.75" customHeight="1" x14ac:dyDescent="0.35">
      <c r="A640" s="360"/>
      <c r="B640" s="360"/>
      <c r="C640" s="360"/>
      <c r="D640" s="3"/>
      <c r="E640" s="360"/>
      <c r="F640" s="3"/>
      <c r="G640" s="360"/>
      <c r="H640" s="360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</row>
    <row r="641" spans="1:25" ht="15.75" customHeight="1" x14ac:dyDescent="0.35">
      <c r="A641" s="360"/>
      <c r="B641" s="360"/>
      <c r="C641" s="360"/>
      <c r="D641" s="3"/>
      <c r="E641" s="360"/>
      <c r="F641" s="3"/>
      <c r="G641" s="360"/>
      <c r="H641" s="360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</row>
    <row r="642" spans="1:25" ht="15.75" customHeight="1" x14ac:dyDescent="0.35">
      <c r="A642" s="360"/>
      <c r="B642" s="360"/>
      <c r="C642" s="360"/>
      <c r="D642" s="3"/>
      <c r="E642" s="360"/>
      <c r="F642" s="3"/>
      <c r="G642" s="360"/>
      <c r="H642" s="360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</row>
    <row r="643" spans="1:25" ht="15.75" customHeight="1" x14ac:dyDescent="0.35">
      <c r="A643" s="360"/>
      <c r="B643" s="360"/>
      <c r="C643" s="360"/>
      <c r="D643" s="3"/>
      <c r="E643" s="360"/>
      <c r="F643" s="3"/>
      <c r="G643" s="360"/>
      <c r="H643" s="360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</row>
    <row r="644" spans="1:25" ht="15.75" customHeight="1" x14ac:dyDescent="0.35">
      <c r="A644" s="360"/>
      <c r="B644" s="360"/>
      <c r="C644" s="360"/>
      <c r="D644" s="3"/>
      <c r="E644" s="360"/>
      <c r="F644" s="3"/>
      <c r="G644" s="360"/>
      <c r="H644" s="360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</row>
    <row r="645" spans="1:25" ht="15.75" customHeight="1" x14ac:dyDescent="0.35">
      <c r="A645" s="360"/>
      <c r="B645" s="360"/>
      <c r="C645" s="360"/>
      <c r="D645" s="3"/>
      <c r="E645" s="360"/>
      <c r="F645" s="3"/>
      <c r="G645" s="360"/>
      <c r="H645" s="360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</row>
    <row r="646" spans="1:25" ht="15.75" customHeight="1" x14ac:dyDescent="0.35">
      <c r="A646" s="360"/>
      <c r="B646" s="360"/>
      <c r="C646" s="360"/>
      <c r="D646" s="3"/>
      <c r="E646" s="360"/>
      <c r="F646" s="3"/>
      <c r="G646" s="360"/>
      <c r="H646" s="360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</row>
    <row r="647" spans="1:25" ht="15.75" customHeight="1" x14ac:dyDescent="0.35">
      <c r="A647" s="360"/>
      <c r="B647" s="360"/>
      <c r="C647" s="360"/>
      <c r="D647" s="3"/>
      <c r="E647" s="360"/>
      <c r="F647" s="3"/>
      <c r="G647" s="360"/>
      <c r="H647" s="360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</row>
    <row r="648" spans="1:25" ht="15.75" customHeight="1" x14ac:dyDescent="0.35">
      <c r="A648" s="360"/>
      <c r="B648" s="360"/>
      <c r="C648" s="360"/>
      <c r="D648" s="3"/>
      <c r="E648" s="360"/>
      <c r="F648" s="3"/>
      <c r="G648" s="360"/>
      <c r="H648" s="360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</row>
    <row r="649" spans="1:25" ht="15.75" customHeight="1" x14ac:dyDescent="0.35">
      <c r="A649" s="360"/>
      <c r="B649" s="360"/>
      <c r="C649" s="360"/>
      <c r="D649" s="3"/>
      <c r="E649" s="360"/>
      <c r="F649" s="3"/>
      <c r="G649" s="360"/>
      <c r="H649" s="360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</row>
    <row r="650" spans="1:25" ht="15.75" customHeight="1" x14ac:dyDescent="0.35">
      <c r="A650" s="360"/>
      <c r="B650" s="360"/>
      <c r="C650" s="360"/>
      <c r="D650" s="3"/>
      <c r="E650" s="360"/>
      <c r="F650" s="3"/>
      <c r="G650" s="360"/>
      <c r="H650" s="360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</row>
    <row r="651" spans="1:25" ht="15.75" customHeight="1" x14ac:dyDescent="0.35">
      <c r="A651" s="360"/>
      <c r="B651" s="360"/>
      <c r="C651" s="360"/>
      <c r="D651" s="3"/>
      <c r="E651" s="360"/>
      <c r="F651" s="3"/>
      <c r="G651" s="360"/>
      <c r="H651" s="360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</row>
    <row r="652" spans="1:25" ht="15.75" customHeight="1" x14ac:dyDescent="0.35">
      <c r="A652" s="360"/>
      <c r="B652" s="360"/>
      <c r="C652" s="360"/>
      <c r="D652" s="3"/>
      <c r="E652" s="360"/>
      <c r="F652" s="3"/>
      <c r="G652" s="360"/>
      <c r="H652" s="360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</row>
    <row r="653" spans="1:25" ht="15.75" customHeight="1" x14ac:dyDescent="0.35">
      <c r="A653" s="360"/>
      <c r="B653" s="360"/>
      <c r="C653" s="360"/>
      <c r="D653" s="3"/>
      <c r="E653" s="360"/>
      <c r="F653" s="3"/>
      <c r="G653" s="360"/>
      <c r="H653" s="360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</row>
    <row r="654" spans="1:25" ht="15.75" customHeight="1" x14ac:dyDescent="0.35">
      <c r="A654" s="360"/>
      <c r="B654" s="360"/>
      <c r="C654" s="360"/>
      <c r="D654" s="3"/>
      <c r="E654" s="360"/>
      <c r="F654" s="3"/>
      <c r="G654" s="360"/>
      <c r="H654" s="360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</row>
    <row r="655" spans="1:25" ht="15.75" customHeight="1" x14ac:dyDescent="0.35">
      <c r="A655" s="360"/>
      <c r="B655" s="360"/>
      <c r="C655" s="360"/>
      <c r="D655" s="3"/>
      <c r="E655" s="360"/>
      <c r="F655" s="3"/>
      <c r="G655" s="360"/>
      <c r="H655" s="360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</row>
    <row r="656" spans="1:25" ht="15.75" customHeight="1" x14ac:dyDescent="0.35">
      <c r="A656" s="360"/>
      <c r="B656" s="360"/>
      <c r="C656" s="360"/>
      <c r="D656" s="3"/>
      <c r="E656" s="360"/>
      <c r="F656" s="3"/>
      <c r="G656" s="360"/>
      <c r="H656" s="360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</row>
    <row r="657" spans="1:25" ht="15.75" customHeight="1" x14ac:dyDescent="0.35">
      <c r="A657" s="360"/>
      <c r="B657" s="360"/>
      <c r="C657" s="360"/>
      <c r="D657" s="3"/>
      <c r="E657" s="360"/>
      <c r="F657" s="3"/>
      <c r="G657" s="360"/>
      <c r="H657" s="360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</row>
    <row r="658" spans="1:25" ht="15.75" customHeight="1" x14ac:dyDescent="0.35">
      <c r="A658" s="360"/>
      <c r="B658" s="360"/>
      <c r="C658" s="360"/>
      <c r="D658" s="3"/>
      <c r="E658" s="360"/>
      <c r="F658" s="3"/>
      <c r="G658" s="360"/>
      <c r="H658" s="360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</row>
    <row r="659" spans="1:25" ht="15.75" customHeight="1" x14ac:dyDescent="0.35">
      <c r="A659" s="360"/>
      <c r="B659" s="360"/>
      <c r="C659" s="360"/>
      <c r="D659" s="3"/>
      <c r="E659" s="360"/>
      <c r="F659" s="3"/>
      <c r="G659" s="360"/>
      <c r="H659" s="360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</row>
    <row r="660" spans="1:25" ht="15.75" customHeight="1" x14ac:dyDescent="0.35">
      <c r="A660" s="360"/>
      <c r="B660" s="360"/>
      <c r="C660" s="360"/>
      <c r="D660" s="3"/>
      <c r="E660" s="360"/>
      <c r="F660" s="3"/>
      <c r="G660" s="360"/>
      <c r="H660" s="360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</row>
    <row r="661" spans="1:25" ht="15.75" customHeight="1" x14ac:dyDescent="0.35">
      <c r="A661" s="360"/>
      <c r="B661" s="360"/>
      <c r="C661" s="360"/>
      <c r="D661" s="3"/>
      <c r="E661" s="360"/>
      <c r="F661" s="3"/>
      <c r="G661" s="360"/>
      <c r="H661" s="360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</row>
    <row r="662" spans="1:25" ht="15.75" customHeight="1" x14ac:dyDescent="0.35">
      <c r="A662" s="360"/>
      <c r="B662" s="360"/>
      <c r="C662" s="360"/>
      <c r="D662" s="3"/>
      <c r="E662" s="360"/>
      <c r="F662" s="3"/>
      <c r="G662" s="360"/>
      <c r="H662" s="360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</row>
    <row r="663" spans="1:25" ht="15.75" customHeight="1" x14ac:dyDescent="0.35">
      <c r="A663" s="360"/>
      <c r="B663" s="360"/>
      <c r="C663" s="360"/>
      <c r="D663" s="3"/>
      <c r="E663" s="360"/>
      <c r="F663" s="3"/>
      <c r="G663" s="360"/>
      <c r="H663" s="360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</row>
    <row r="664" spans="1:25" ht="15.75" customHeight="1" x14ac:dyDescent="0.35">
      <c r="A664" s="360"/>
      <c r="B664" s="360"/>
      <c r="C664" s="360"/>
      <c r="D664" s="3"/>
      <c r="E664" s="360"/>
      <c r="F664" s="3"/>
      <c r="G664" s="360"/>
      <c r="H664" s="360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</row>
    <row r="665" spans="1:25" ht="15.75" customHeight="1" x14ac:dyDescent="0.35">
      <c r="A665" s="360"/>
      <c r="B665" s="360"/>
      <c r="C665" s="360"/>
      <c r="D665" s="3"/>
      <c r="E665" s="360"/>
      <c r="F665" s="3"/>
      <c r="G665" s="360"/>
      <c r="H665" s="360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</row>
    <row r="666" spans="1:25" ht="15.75" customHeight="1" x14ac:dyDescent="0.35">
      <c r="A666" s="360"/>
      <c r="B666" s="360"/>
      <c r="C666" s="360"/>
      <c r="D666" s="3"/>
      <c r="E666" s="360"/>
      <c r="F666" s="3"/>
      <c r="G666" s="360"/>
      <c r="H666" s="360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</row>
    <row r="667" spans="1:25" ht="15.75" customHeight="1" x14ac:dyDescent="0.35">
      <c r="A667" s="360"/>
      <c r="B667" s="360"/>
      <c r="C667" s="360"/>
      <c r="D667" s="3"/>
      <c r="E667" s="360"/>
      <c r="F667" s="3"/>
      <c r="G667" s="360"/>
      <c r="H667" s="360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</row>
    <row r="668" spans="1:25" ht="15.75" customHeight="1" x14ac:dyDescent="0.35">
      <c r="A668" s="360"/>
      <c r="B668" s="360"/>
      <c r="C668" s="360"/>
      <c r="D668" s="3"/>
      <c r="E668" s="360"/>
      <c r="F668" s="3"/>
      <c r="G668" s="360"/>
      <c r="H668" s="360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</row>
    <row r="669" spans="1:25" ht="15.75" customHeight="1" x14ac:dyDescent="0.35">
      <c r="A669" s="360"/>
      <c r="B669" s="360"/>
      <c r="C669" s="360"/>
      <c r="D669" s="3"/>
      <c r="E669" s="360"/>
      <c r="F669" s="3"/>
      <c r="G669" s="360"/>
      <c r="H669" s="360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</row>
    <row r="670" spans="1:25" ht="15.75" customHeight="1" x14ac:dyDescent="0.35">
      <c r="A670" s="360"/>
      <c r="B670" s="360"/>
      <c r="C670" s="360"/>
      <c r="D670" s="3"/>
      <c r="E670" s="360"/>
      <c r="F670" s="3"/>
      <c r="G670" s="360"/>
      <c r="H670" s="360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</row>
    <row r="671" spans="1:25" ht="15.75" customHeight="1" x14ac:dyDescent="0.35">
      <c r="A671" s="360"/>
      <c r="B671" s="360"/>
      <c r="C671" s="360"/>
      <c r="D671" s="3"/>
      <c r="E671" s="360"/>
      <c r="F671" s="3"/>
      <c r="G671" s="360"/>
      <c r="H671" s="360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</row>
    <row r="672" spans="1:25" ht="15.75" customHeight="1" x14ac:dyDescent="0.35">
      <c r="A672" s="360"/>
      <c r="B672" s="360"/>
      <c r="C672" s="360"/>
      <c r="D672" s="3"/>
      <c r="E672" s="360"/>
      <c r="F672" s="3"/>
      <c r="G672" s="360"/>
      <c r="H672" s="360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</row>
    <row r="673" spans="1:25" ht="15.75" customHeight="1" x14ac:dyDescent="0.35">
      <c r="A673" s="360"/>
      <c r="B673" s="360"/>
      <c r="C673" s="360"/>
      <c r="D673" s="3"/>
      <c r="E673" s="360"/>
      <c r="F673" s="3"/>
      <c r="G673" s="360"/>
      <c r="H673" s="360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</row>
    <row r="674" spans="1:25" ht="15.75" customHeight="1" x14ac:dyDescent="0.35">
      <c r="A674" s="360"/>
      <c r="B674" s="360"/>
      <c r="C674" s="360"/>
      <c r="D674" s="3"/>
      <c r="E674" s="360"/>
      <c r="F674" s="3"/>
      <c r="G674" s="360"/>
      <c r="H674" s="360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</row>
    <row r="675" spans="1:25" ht="15.75" customHeight="1" x14ac:dyDescent="0.35">
      <c r="A675" s="360"/>
      <c r="B675" s="360"/>
      <c r="C675" s="360"/>
      <c r="D675" s="3"/>
      <c r="E675" s="360"/>
      <c r="F675" s="3"/>
      <c r="G675" s="360"/>
      <c r="H675" s="360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</row>
    <row r="676" spans="1:25" ht="15.75" customHeight="1" x14ac:dyDescent="0.35">
      <c r="A676" s="360"/>
      <c r="B676" s="360"/>
      <c r="C676" s="360"/>
      <c r="D676" s="3"/>
      <c r="E676" s="360"/>
      <c r="F676" s="3"/>
      <c r="G676" s="360"/>
      <c r="H676" s="360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</row>
    <row r="677" spans="1:25" ht="15.75" customHeight="1" x14ac:dyDescent="0.35">
      <c r="A677" s="360"/>
      <c r="B677" s="360"/>
      <c r="C677" s="360"/>
      <c r="D677" s="3"/>
      <c r="E677" s="360"/>
      <c r="F677" s="3"/>
      <c r="G677" s="360"/>
      <c r="H677" s="360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</row>
    <row r="678" spans="1:25" ht="15.75" customHeight="1" x14ac:dyDescent="0.35">
      <c r="A678" s="360"/>
      <c r="B678" s="360"/>
      <c r="C678" s="360"/>
      <c r="D678" s="3"/>
      <c r="E678" s="360"/>
      <c r="F678" s="3"/>
      <c r="G678" s="360"/>
      <c r="H678" s="360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</row>
    <row r="679" spans="1:25" ht="15.75" customHeight="1" x14ac:dyDescent="0.35">
      <c r="A679" s="360"/>
      <c r="B679" s="360"/>
      <c r="C679" s="360"/>
      <c r="D679" s="3"/>
      <c r="E679" s="360"/>
      <c r="F679" s="3"/>
      <c r="G679" s="360"/>
      <c r="H679" s="360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</row>
    <row r="680" spans="1:25" ht="15.75" customHeight="1" x14ac:dyDescent="0.35">
      <c r="A680" s="360"/>
      <c r="B680" s="360"/>
      <c r="C680" s="360"/>
      <c r="D680" s="3"/>
      <c r="E680" s="360"/>
      <c r="F680" s="3"/>
      <c r="G680" s="360"/>
      <c r="H680" s="360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</row>
    <row r="681" spans="1:25" ht="15.75" customHeight="1" x14ac:dyDescent="0.35">
      <c r="A681" s="360"/>
      <c r="B681" s="360"/>
      <c r="C681" s="360"/>
      <c r="D681" s="3"/>
      <c r="E681" s="360"/>
      <c r="F681" s="3"/>
      <c r="G681" s="360"/>
      <c r="H681" s="360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</row>
    <row r="682" spans="1:25" ht="15.75" customHeight="1" x14ac:dyDescent="0.35">
      <c r="A682" s="360"/>
      <c r="B682" s="360"/>
      <c r="C682" s="360"/>
      <c r="D682" s="3"/>
      <c r="E682" s="360"/>
      <c r="F682" s="3"/>
      <c r="G682" s="360"/>
      <c r="H682" s="360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</row>
    <row r="683" spans="1:25" ht="15.75" customHeight="1" x14ac:dyDescent="0.35">
      <c r="A683" s="360"/>
      <c r="B683" s="360"/>
      <c r="C683" s="360"/>
      <c r="D683" s="3"/>
      <c r="E683" s="360"/>
      <c r="F683" s="3"/>
      <c r="G683" s="360"/>
      <c r="H683" s="360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</row>
    <row r="684" spans="1:25" ht="15.75" customHeight="1" x14ac:dyDescent="0.35">
      <c r="A684" s="360"/>
      <c r="B684" s="360"/>
      <c r="C684" s="360"/>
      <c r="D684" s="3"/>
      <c r="E684" s="360"/>
      <c r="F684" s="3"/>
      <c r="G684" s="360"/>
      <c r="H684" s="360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</row>
    <row r="685" spans="1:25" ht="15.75" customHeight="1" x14ac:dyDescent="0.35">
      <c r="A685" s="360"/>
      <c r="B685" s="360"/>
      <c r="C685" s="360"/>
      <c r="D685" s="3"/>
      <c r="E685" s="360"/>
      <c r="F685" s="3"/>
      <c r="G685" s="360"/>
      <c r="H685" s="360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</row>
    <row r="686" spans="1:25" ht="15.75" customHeight="1" x14ac:dyDescent="0.35">
      <c r="A686" s="360"/>
      <c r="B686" s="360"/>
      <c r="C686" s="360"/>
      <c r="D686" s="3"/>
      <c r="E686" s="360"/>
      <c r="F686" s="3"/>
      <c r="G686" s="360"/>
      <c r="H686" s="360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</row>
    <row r="687" spans="1:25" ht="15.75" customHeight="1" x14ac:dyDescent="0.35">
      <c r="A687" s="360"/>
      <c r="B687" s="360"/>
      <c r="C687" s="360"/>
      <c r="D687" s="3"/>
      <c r="E687" s="360"/>
      <c r="F687" s="3"/>
      <c r="G687" s="360"/>
      <c r="H687" s="360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</row>
    <row r="688" spans="1:25" ht="15.75" customHeight="1" x14ac:dyDescent="0.35">
      <c r="A688" s="360"/>
      <c r="B688" s="360"/>
      <c r="C688" s="360"/>
      <c r="D688" s="3"/>
      <c r="E688" s="360"/>
      <c r="F688" s="3"/>
      <c r="G688" s="360"/>
      <c r="H688" s="360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</row>
    <row r="689" spans="1:25" ht="15.75" customHeight="1" x14ac:dyDescent="0.35">
      <c r="A689" s="360"/>
      <c r="B689" s="360"/>
      <c r="C689" s="360"/>
      <c r="D689" s="3"/>
      <c r="E689" s="360"/>
      <c r="F689" s="3"/>
      <c r="G689" s="360"/>
      <c r="H689" s="360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</row>
    <row r="690" spans="1:25" ht="15.75" customHeight="1" x14ac:dyDescent="0.35">
      <c r="A690" s="360"/>
      <c r="B690" s="360"/>
      <c r="C690" s="360"/>
      <c r="D690" s="3"/>
      <c r="E690" s="360"/>
      <c r="F690" s="3"/>
      <c r="G690" s="360"/>
      <c r="H690" s="360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</row>
    <row r="691" spans="1:25" ht="15.75" customHeight="1" x14ac:dyDescent="0.35">
      <c r="A691" s="360"/>
      <c r="B691" s="360"/>
      <c r="C691" s="360"/>
      <c r="D691" s="3"/>
      <c r="E691" s="360"/>
      <c r="F691" s="3"/>
      <c r="G691" s="360"/>
      <c r="H691" s="360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</row>
    <row r="692" spans="1:25" ht="15.75" customHeight="1" x14ac:dyDescent="0.35">
      <c r="A692" s="360"/>
      <c r="B692" s="360"/>
      <c r="C692" s="360"/>
      <c r="D692" s="3"/>
      <c r="E692" s="360"/>
      <c r="F692" s="3"/>
      <c r="G692" s="360"/>
      <c r="H692" s="360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</row>
    <row r="693" spans="1:25" ht="15.75" customHeight="1" x14ac:dyDescent="0.35">
      <c r="A693" s="360"/>
      <c r="B693" s="360"/>
      <c r="C693" s="360"/>
      <c r="D693" s="3"/>
      <c r="E693" s="360"/>
      <c r="F693" s="3"/>
      <c r="G693" s="360"/>
      <c r="H693" s="360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</row>
    <row r="694" spans="1:25" ht="15.75" customHeight="1" x14ac:dyDescent="0.35">
      <c r="A694" s="360"/>
      <c r="B694" s="360"/>
      <c r="C694" s="360"/>
      <c r="D694" s="3"/>
      <c r="E694" s="360"/>
      <c r="F694" s="3"/>
      <c r="G694" s="360"/>
      <c r="H694" s="360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</row>
    <row r="695" spans="1:25" ht="15.75" customHeight="1" x14ac:dyDescent="0.35">
      <c r="A695" s="360"/>
      <c r="B695" s="360"/>
      <c r="C695" s="360"/>
      <c r="D695" s="3"/>
      <c r="E695" s="360"/>
      <c r="F695" s="3"/>
      <c r="G695" s="360"/>
      <c r="H695" s="360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</row>
    <row r="696" spans="1:25" ht="15.75" customHeight="1" x14ac:dyDescent="0.35">
      <c r="A696" s="360"/>
      <c r="B696" s="360"/>
      <c r="C696" s="360"/>
      <c r="D696" s="3"/>
      <c r="E696" s="360"/>
      <c r="F696" s="3"/>
      <c r="G696" s="360"/>
      <c r="H696" s="360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</row>
    <row r="697" spans="1:25" ht="15.75" customHeight="1" x14ac:dyDescent="0.35">
      <c r="A697" s="360"/>
      <c r="B697" s="360"/>
      <c r="C697" s="360"/>
      <c r="D697" s="3"/>
      <c r="E697" s="360"/>
      <c r="F697" s="3"/>
      <c r="G697" s="360"/>
      <c r="H697" s="360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</row>
    <row r="698" spans="1:25" ht="15.75" customHeight="1" x14ac:dyDescent="0.35">
      <c r="A698" s="360"/>
      <c r="B698" s="360"/>
      <c r="C698" s="360"/>
      <c r="D698" s="3"/>
      <c r="E698" s="360"/>
      <c r="F698" s="3"/>
      <c r="G698" s="360"/>
      <c r="H698" s="360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</row>
    <row r="699" spans="1:25" ht="15.75" customHeight="1" x14ac:dyDescent="0.35">
      <c r="A699" s="360"/>
      <c r="B699" s="360"/>
      <c r="C699" s="360"/>
      <c r="D699" s="3"/>
      <c r="E699" s="360"/>
      <c r="F699" s="3"/>
      <c r="G699" s="360"/>
      <c r="H699" s="360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</row>
    <row r="700" spans="1:25" ht="15.75" customHeight="1" x14ac:dyDescent="0.35">
      <c r="A700" s="360"/>
      <c r="B700" s="360"/>
      <c r="C700" s="360"/>
      <c r="D700" s="3"/>
      <c r="E700" s="360"/>
      <c r="F700" s="3"/>
      <c r="G700" s="360"/>
      <c r="H700" s="360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</row>
    <row r="701" spans="1:25" ht="15.75" customHeight="1" x14ac:dyDescent="0.35">
      <c r="A701" s="360"/>
      <c r="B701" s="360"/>
      <c r="C701" s="360"/>
      <c r="D701" s="3"/>
      <c r="E701" s="360"/>
      <c r="F701" s="3"/>
      <c r="G701" s="360"/>
      <c r="H701" s="360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</row>
    <row r="702" spans="1:25" ht="15.75" customHeight="1" x14ac:dyDescent="0.35">
      <c r="A702" s="360"/>
      <c r="B702" s="360"/>
      <c r="C702" s="360"/>
      <c r="D702" s="3"/>
      <c r="E702" s="360"/>
      <c r="F702" s="3"/>
      <c r="G702" s="360"/>
      <c r="H702" s="360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</row>
    <row r="703" spans="1:25" ht="15.75" customHeight="1" x14ac:dyDescent="0.35">
      <c r="A703" s="360"/>
      <c r="B703" s="360"/>
      <c r="C703" s="360"/>
      <c r="D703" s="3"/>
      <c r="E703" s="360"/>
      <c r="F703" s="3"/>
      <c r="G703" s="360"/>
      <c r="H703" s="360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</row>
    <row r="704" spans="1:25" ht="15.75" customHeight="1" x14ac:dyDescent="0.35">
      <c r="A704" s="360"/>
      <c r="B704" s="360"/>
      <c r="C704" s="360"/>
      <c r="D704" s="3"/>
      <c r="E704" s="360"/>
      <c r="F704" s="3"/>
      <c r="G704" s="360"/>
      <c r="H704" s="360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</row>
    <row r="705" spans="1:25" ht="15.75" customHeight="1" x14ac:dyDescent="0.35">
      <c r="A705" s="360"/>
      <c r="B705" s="360"/>
      <c r="C705" s="360"/>
      <c r="D705" s="3"/>
      <c r="E705" s="360"/>
      <c r="F705" s="3"/>
      <c r="G705" s="360"/>
      <c r="H705" s="360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</row>
    <row r="706" spans="1:25" ht="15.75" customHeight="1" x14ac:dyDescent="0.35">
      <c r="A706" s="360"/>
      <c r="B706" s="360"/>
      <c r="C706" s="360"/>
      <c r="D706" s="3"/>
      <c r="E706" s="360"/>
      <c r="F706" s="3"/>
      <c r="G706" s="360"/>
      <c r="H706" s="360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</row>
    <row r="707" spans="1:25" ht="15.75" customHeight="1" x14ac:dyDescent="0.35">
      <c r="A707" s="360"/>
      <c r="B707" s="360"/>
      <c r="C707" s="360"/>
      <c r="D707" s="3"/>
      <c r="E707" s="360"/>
      <c r="F707" s="3"/>
      <c r="G707" s="360"/>
      <c r="H707" s="360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</row>
    <row r="708" spans="1:25" ht="15.75" customHeight="1" x14ac:dyDescent="0.35">
      <c r="A708" s="360"/>
      <c r="B708" s="360"/>
      <c r="C708" s="360"/>
      <c r="D708" s="3"/>
      <c r="E708" s="360"/>
      <c r="F708" s="3"/>
      <c r="G708" s="360"/>
      <c r="H708" s="360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</row>
    <row r="709" spans="1:25" ht="15.75" customHeight="1" x14ac:dyDescent="0.35">
      <c r="A709" s="360"/>
      <c r="B709" s="360"/>
      <c r="C709" s="360"/>
      <c r="D709" s="3"/>
      <c r="E709" s="360"/>
      <c r="F709" s="3"/>
      <c r="G709" s="360"/>
      <c r="H709" s="360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</row>
    <row r="710" spans="1:25" ht="15.75" customHeight="1" x14ac:dyDescent="0.35">
      <c r="A710" s="360"/>
      <c r="B710" s="360"/>
      <c r="C710" s="360"/>
      <c r="D710" s="3"/>
      <c r="E710" s="360"/>
      <c r="F710" s="3"/>
      <c r="G710" s="360"/>
      <c r="H710" s="360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</row>
    <row r="711" spans="1:25" ht="15.75" customHeight="1" x14ac:dyDescent="0.35">
      <c r="A711" s="360"/>
      <c r="B711" s="360"/>
      <c r="C711" s="360"/>
      <c r="D711" s="3"/>
      <c r="E711" s="360"/>
      <c r="F711" s="3"/>
      <c r="G711" s="360"/>
      <c r="H711" s="360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</row>
    <row r="712" spans="1:25" ht="15.75" customHeight="1" x14ac:dyDescent="0.35">
      <c r="A712" s="360"/>
      <c r="B712" s="360"/>
      <c r="C712" s="360"/>
      <c r="D712" s="3"/>
      <c r="E712" s="360"/>
      <c r="F712" s="3"/>
      <c r="G712" s="360"/>
      <c r="H712" s="360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</row>
    <row r="713" spans="1:25" ht="15.75" customHeight="1" x14ac:dyDescent="0.35">
      <c r="A713" s="360"/>
      <c r="B713" s="360"/>
      <c r="C713" s="360"/>
      <c r="D713" s="3"/>
      <c r="E713" s="360"/>
      <c r="F713" s="3"/>
      <c r="G713" s="360"/>
      <c r="H713" s="360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</row>
    <row r="714" spans="1:25" ht="15.75" customHeight="1" x14ac:dyDescent="0.35">
      <c r="A714" s="360"/>
      <c r="B714" s="360"/>
      <c r="C714" s="360"/>
      <c r="D714" s="3"/>
      <c r="E714" s="360"/>
      <c r="F714" s="3"/>
      <c r="G714" s="360"/>
      <c r="H714" s="360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</row>
    <row r="715" spans="1:25" ht="15.75" customHeight="1" x14ac:dyDescent="0.35">
      <c r="A715" s="360"/>
      <c r="B715" s="360"/>
      <c r="C715" s="360"/>
      <c r="D715" s="3"/>
      <c r="E715" s="360"/>
      <c r="F715" s="3"/>
      <c r="G715" s="360"/>
      <c r="H715" s="360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</row>
    <row r="716" spans="1:25" ht="15.75" customHeight="1" x14ac:dyDescent="0.35">
      <c r="A716" s="360"/>
      <c r="B716" s="360"/>
      <c r="C716" s="360"/>
      <c r="D716" s="3"/>
      <c r="E716" s="360"/>
      <c r="F716" s="3"/>
      <c r="G716" s="360"/>
      <c r="H716" s="360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</row>
    <row r="717" spans="1:25" ht="15.75" customHeight="1" x14ac:dyDescent="0.35">
      <c r="A717" s="360"/>
      <c r="B717" s="360"/>
      <c r="C717" s="360"/>
      <c r="D717" s="3"/>
      <c r="E717" s="360"/>
      <c r="F717" s="3"/>
      <c r="G717" s="360"/>
      <c r="H717" s="360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</row>
    <row r="718" spans="1:25" ht="15.75" customHeight="1" x14ac:dyDescent="0.35">
      <c r="A718" s="360"/>
      <c r="B718" s="360"/>
      <c r="C718" s="360"/>
      <c r="D718" s="3"/>
      <c r="E718" s="360"/>
      <c r="F718" s="3"/>
      <c r="G718" s="360"/>
      <c r="H718" s="360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</row>
    <row r="719" spans="1:25" ht="15.75" customHeight="1" x14ac:dyDescent="0.35">
      <c r="A719" s="360"/>
      <c r="B719" s="360"/>
      <c r="C719" s="360"/>
      <c r="D719" s="3"/>
      <c r="E719" s="360"/>
      <c r="F719" s="3"/>
      <c r="G719" s="360"/>
      <c r="H719" s="360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</row>
    <row r="720" spans="1:25" ht="15.75" customHeight="1" x14ac:dyDescent="0.35">
      <c r="A720" s="360"/>
      <c r="B720" s="360"/>
      <c r="C720" s="360"/>
      <c r="D720" s="3"/>
      <c r="E720" s="360"/>
      <c r="F720" s="3"/>
      <c r="G720" s="360"/>
      <c r="H720" s="360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</row>
    <row r="721" spans="1:25" ht="15.75" customHeight="1" x14ac:dyDescent="0.35">
      <c r="A721" s="360"/>
      <c r="B721" s="360"/>
      <c r="C721" s="360"/>
      <c r="D721" s="3"/>
      <c r="E721" s="360"/>
      <c r="F721" s="3"/>
      <c r="G721" s="360"/>
      <c r="H721" s="360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</row>
    <row r="722" spans="1:25" ht="15.75" customHeight="1" x14ac:dyDescent="0.35">
      <c r="A722" s="360"/>
      <c r="B722" s="360"/>
      <c r="C722" s="360"/>
      <c r="D722" s="3"/>
      <c r="E722" s="360"/>
      <c r="F722" s="3"/>
      <c r="G722" s="360"/>
      <c r="H722" s="360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</row>
    <row r="723" spans="1:25" ht="15.75" customHeight="1" x14ac:dyDescent="0.35">
      <c r="A723" s="360"/>
      <c r="B723" s="360"/>
      <c r="C723" s="360"/>
      <c r="D723" s="3"/>
      <c r="E723" s="360"/>
      <c r="F723" s="3"/>
      <c r="G723" s="360"/>
      <c r="H723" s="360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</row>
    <row r="724" spans="1:25" ht="15.75" customHeight="1" x14ac:dyDescent="0.35">
      <c r="A724" s="360"/>
      <c r="B724" s="360"/>
      <c r="C724" s="360"/>
      <c r="D724" s="3"/>
      <c r="E724" s="360"/>
      <c r="F724" s="3"/>
      <c r="G724" s="360"/>
      <c r="H724" s="360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</row>
    <row r="725" spans="1:25" ht="15.75" customHeight="1" x14ac:dyDescent="0.35">
      <c r="A725" s="360"/>
      <c r="B725" s="360"/>
      <c r="C725" s="360"/>
      <c r="D725" s="3"/>
      <c r="E725" s="360"/>
      <c r="F725" s="3"/>
      <c r="G725" s="360"/>
      <c r="H725" s="360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</row>
    <row r="726" spans="1:25" ht="15.75" customHeight="1" x14ac:dyDescent="0.35">
      <c r="A726" s="360"/>
      <c r="B726" s="360"/>
      <c r="C726" s="360"/>
      <c r="D726" s="3"/>
      <c r="E726" s="360"/>
      <c r="F726" s="3"/>
      <c r="G726" s="360"/>
      <c r="H726" s="360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</row>
    <row r="727" spans="1:25" ht="15.75" customHeight="1" x14ac:dyDescent="0.35">
      <c r="A727" s="360"/>
      <c r="B727" s="360"/>
      <c r="C727" s="360"/>
      <c r="D727" s="3"/>
      <c r="E727" s="360"/>
      <c r="F727" s="3"/>
      <c r="G727" s="360"/>
      <c r="H727" s="360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</row>
    <row r="728" spans="1:25" ht="15.75" customHeight="1" x14ac:dyDescent="0.35">
      <c r="A728" s="360"/>
      <c r="B728" s="360"/>
      <c r="C728" s="360"/>
      <c r="D728" s="3"/>
      <c r="E728" s="360"/>
      <c r="F728" s="3"/>
      <c r="G728" s="360"/>
      <c r="H728" s="360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</row>
    <row r="729" spans="1:25" ht="15.75" customHeight="1" x14ac:dyDescent="0.35">
      <c r="A729" s="360"/>
      <c r="B729" s="360"/>
      <c r="C729" s="360"/>
      <c r="D729" s="3"/>
      <c r="E729" s="360"/>
      <c r="F729" s="3"/>
      <c r="G729" s="360"/>
      <c r="H729" s="360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</row>
    <row r="730" spans="1:25" ht="15.75" customHeight="1" x14ac:dyDescent="0.35">
      <c r="A730" s="360"/>
      <c r="B730" s="360"/>
      <c r="C730" s="360"/>
      <c r="D730" s="3"/>
      <c r="E730" s="360"/>
      <c r="F730" s="3"/>
      <c r="G730" s="360"/>
      <c r="H730" s="360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</row>
    <row r="731" spans="1:25" ht="15.75" customHeight="1" x14ac:dyDescent="0.35">
      <c r="A731" s="360"/>
      <c r="B731" s="360"/>
      <c r="C731" s="360"/>
      <c r="D731" s="3"/>
      <c r="E731" s="360"/>
      <c r="F731" s="3"/>
      <c r="G731" s="360"/>
      <c r="H731" s="360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</row>
    <row r="732" spans="1:25" ht="15.75" customHeight="1" x14ac:dyDescent="0.35">
      <c r="A732" s="360"/>
      <c r="B732" s="360"/>
      <c r="C732" s="360"/>
      <c r="D732" s="3"/>
      <c r="E732" s="360"/>
      <c r="F732" s="3"/>
      <c r="G732" s="360"/>
      <c r="H732" s="360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</row>
    <row r="733" spans="1:25" ht="15.75" customHeight="1" x14ac:dyDescent="0.35">
      <c r="A733" s="360"/>
      <c r="B733" s="360"/>
      <c r="C733" s="360"/>
      <c r="D733" s="3"/>
      <c r="E733" s="360"/>
      <c r="F733" s="3"/>
      <c r="G733" s="360"/>
      <c r="H733" s="360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</row>
    <row r="734" spans="1:25" ht="15.75" customHeight="1" x14ac:dyDescent="0.35">
      <c r="A734" s="360"/>
      <c r="B734" s="360"/>
      <c r="C734" s="360"/>
      <c r="D734" s="3"/>
      <c r="E734" s="360"/>
      <c r="F734" s="3"/>
      <c r="G734" s="360"/>
      <c r="H734" s="360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</row>
    <row r="735" spans="1:25" ht="15.75" customHeight="1" x14ac:dyDescent="0.35">
      <c r="A735" s="360"/>
      <c r="B735" s="360"/>
      <c r="C735" s="360"/>
      <c r="D735" s="3"/>
      <c r="E735" s="360"/>
      <c r="F735" s="3"/>
      <c r="G735" s="360"/>
      <c r="H735" s="360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</row>
    <row r="736" spans="1:25" ht="15.75" customHeight="1" x14ac:dyDescent="0.35">
      <c r="A736" s="360"/>
      <c r="B736" s="360"/>
      <c r="C736" s="360"/>
      <c r="D736" s="3"/>
      <c r="E736" s="360"/>
      <c r="F736" s="3"/>
      <c r="G736" s="360"/>
      <c r="H736" s="360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</row>
    <row r="737" spans="1:25" ht="15.75" customHeight="1" x14ac:dyDescent="0.35">
      <c r="A737" s="360"/>
      <c r="B737" s="360"/>
      <c r="C737" s="360"/>
      <c r="D737" s="3"/>
      <c r="E737" s="360"/>
      <c r="F737" s="3"/>
      <c r="G737" s="360"/>
      <c r="H737" s="360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</row>
    <row r="738" spans="1:25" ht="15.75" customHeight="1" x14ac:dyDescent="0.35">
      <c r="A738" s="360"/>
      <c r="B738" s="360"/>
      <c r="C738" s="360"/>
      <c r="D738" s="3"/>
      <c r="E738" s="360"/>
      <c r="F738" s="3"/>
      <c r="G738" s="360"/>
      <c r="H738" s="360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</row>
    <row r="739" spans="1:25" ht="15.75" customHeight="1" x14ac:dyDescent="0.35">
      <c r="A739" s="360"/>
      <c r="B739" s="360"/>
      <c r="C739" s="360"/>
      <c r="D739" s="3"/>
      <c r="E739" s="360"/>
      <c r="F739" s="3"/>
      <c r="G739" s="360"/>
      <c r="H739" s="360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</row>
    <row r="740" spans="1:25" ht="15.75" customHeight="1" x14ac:dyDescent="0.35">
      <c r="A740" s="360"/>
      <c r="B740" s="360"/>
      <c r="C740" s="360"/>
      <c r="D740" s="3"/>
      <c r="E740" s="360"/>
      <c r="F740" s="3"/>
      <c r="G740" s="360"/>
      <c r="H740" s="360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</row>
    <row r="741" spans="1:25" ht="15.75" customHeight="1" x14ac:dyDescent="0.35">
      <c r="A741" s="360"/>
      <c r="B741" s="360"/>
      <c r="C741" s="360"/>
      <c r="D741" s="3"/>
      <c r="E741" s="360"/>
      <c r="F741" s="3"/>
      <c r="G741" s="360"/>
      <c r="H741" s="360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</row>
    <row r="742" spans="1:25" ht="15.75" customHeight="1" x14ac:dyDescent="0.35">
      <c r="A742" s="360"/>
      <c r="B742" s="360"/>
      <c r="C742" s="360"/>
      <c r="D742" s="3"/>
      <c r="E742" s="360"/>
      <c r="F742" s="3"/>
      <c r="G742" s="360"/>
      <c r="H742" s="360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</row>
    <row r="743" spans="1:25" ht="15.75" customHeight="1" x14ac:dyDescent="0.35">
      <c r="A743" s="360"/>
      <c r="B743" s="360"/>
      <c r="C743" s="360"/>
      <c r="D743" s="3"/>
      <c r="E743" s="360"/>
      <c r="F743" s="3"/>
      <c r="G743" s="360"/>
      <c r="H743" s="360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</row>
    <row r="744" spans="1:25" ht="15.75" customHeight="1" x14ac:dyDescent="0.35">
      <c r="A744" s="360"/>
      <c r="B744" s="360"/>
      <c r="C744" s="360"/>
      <c r="D744" s="3"/>
      <c r="E744" s="360"/>
      <c r="F744" s="3"/>
      <c r="G744" s="360"/>
      <c r="H744" s="360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</row>
    <row r="745" spans="1:25" ht="15.75" customHeight="1" x14ac:dyDescent="0.35">
      <c r="A745" s="360"/>
      <c r="B745" s="360"/>
      <c r="C745" s="360"/>
      <c r="D745" s="3"/>
      <c r="E745" s="360"/>
      <c r="F745" s="3"/>
      <c r="G745" s="360"/>
      <c r="H745" s="360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</row>
    <row r="746" spans="1:25" ht="15.75" customHeight="1" x14ac:dyDescent="0.35">
      <c r="A746" s="360"/>
      <c r="B746" s="360"/>
      <c r="C746" s="360"/>
      <c r="D746" s="3"/>
      <c r="E746" s="360"/>
      <c r="F746" s="3"/>
      <c r="G746" s="360"/>
      <c r="H746" s="360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</row>
    <row r="747" spans="1:25" ht="15.75" customHeight="1" x14ac:dyDescent="0.35">
      <c r="A747" s="360"/>
      <c r="B747" s="360"/>
      <c r="C747" s="360"/>
      <c r="D747" s="3"/>
      <c r="E747" s="360"/>
      <c r="F747" s="3"/>
      <c r="G747" s="360"/>
      <c r="H747" s="360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</row>
    <row r="748" spans="1:25" ht="15.75" customHeight="1" x14ac:dyDescent="0.35">
      <c r="A748" s="360"/>
      <c r="B748" s="360"/>
      <c r="C748" s="360"/>
      <c r="D748" s="3"/>
      <c r="E748" s="360"/>
      <c r="F748" s="3"/>
      <c r="G748" s="360"/>
      <c r="H748" s="360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</row>
    <row r="749" spans="1:25" ht="15.75" customHeight="1" x14ac:dyDescent="0.35">
      <c r="A749" s="360"/>
      <c r="B749" s="360"/>
      <c r="C749" s="360"/>
      <c r="D749" s="3"/>
      <c r="E749" s="360"/>
      <c r="F749" s="3"/>
      <c r="G749" s="360"/>
      <c r="H749" s="360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</row>
    <row r="750" spans="1:25" ht="15.75" customHeight="1" x14ac:dyDescent="0.35">
      <c r="A750" s="360"/>
      <c r="B750" s="360"/>
      <c r="C750" s="360"/>
      <c r="D750" s="3"/>
      <c r="E750" s="360"/>
      <c r="F750" s="3"/>
      <c r="G750" s="360"/>
      <c r="H750" s="360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</row>
    <row r="751" spans="1:25" ht="15.75" customHeight="1" x14ac:dyDescent="0.35">
      <c r="A751" s="360"/>
      <c r="B751" s="360"/>
      <c r="C751" s="360"/>
      <c r="D751" s="3"/>
      <c r="E751" s="360"/>
      <c r="F751" s="3"/>
      <c r="G751" s="360"/>
      <c r="H751" s="360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</row>
    <row r="752" spans="1:25" ht="15.75" customHeight="1" x14ac:dyDescent="0.35">
      <c r="A752" s="360"/>
      <c r="B752" s="360"/>
      <c r="C752" s="360"/>
      <c r="D752" s="3"/>
      <c r="E752" s="360"/>
      <c r="F752" s="3"/>
      <c r="G752" s="360"/>
      <c r="H752" s="360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</row>
    <row r="753" spans="1:25" ht="15.75" customHeight="1" x14ac:dyDescent="0.35">
      <c r="A753" s="360"/>
      <c r="B753" s="360"/>
      <c r="C753" s="360"/>
      <c r="D753" s="3"/>
      <c r="E753" s="360"/>
      <c r="F753" s="3"/>
      <c r="G753" s="360"/>
      <c r="H753" s="360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</row>
    <row r="754" spans="1:25" ht="15.75" customHeight="1" x14ac:dyDescent="0.35">
      <c r="A754" s="360"/>
      <c r="B754" s="360"/>
      <c r="C754" s="360"/>
      <c r="D754" s="3"/>
      <c r="E754" s="360"/>
      <c r="F754" s="3"/>
      <c r="G754" s="360"/>
      <c r="H754" s="360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</row>
    <row r="755" spans="1:25" ht="15.75" customHeight="1" x14ac:dyDescent="0.35">
      <c r="A755" s="360"/>
      <c r="B755" s="360"/>
      <c r="C755" s="360"/>
      <c r="D755" s="3"/>
      <c r="E755" s="360"/>
      <c r="F755" s="3"/>
      <c r="G755" s="360"/>
      <c r="H755" s="360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</row>
    <row r="756" spans="1:25" ht="15.75" customHeight="1" x14ac:dyDescent="0.35">
      <c r="A756" s="360"/>
      <c r="B756" s="360"/>
      <c r="C756" s="360"/>
      <c r="D756" s="3"/>
      <c r="E756" s="360"/>
      <c r="F756" s="3"/>
      <c r="G756" s="360"/>
      <c r="H756" s="360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</row>
    <row r="757" spans="1:25" ht="15.75" customHeight="1" x14ac:dyDescent="0.35">
      <c r="A757" s="360"/>
      <c r="B757" s="360"/>
      <c r="C757" s="360"/>
      <c r="D757" s="3"/>
      <c r="E757" s="360"/>
      <c r="F757" s="3"/>
      <c r="G757" s="360"/>
      <c r="H757" s="360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</row>
    <row r="758" spans="1:25" ht="15.75" customHeight="1" x14ac:dyDescent="0.35">
      <c r="A758" s="360"/>
      <c r="B758" s="360"/>
      <c r="C758" s="360"/>
      <c r="D758" s="3"/>
      <c r="E758" s="360"/>
      <c r="F758" s="3"/>
      <c r="G758" s="360"/>
      <c r="H758" s="360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</row>
    <row r="759" spans="1:25" ht="15.75" customHeight="1" x14ac:dyDescent="0.35">
      <c r="A759" s="360"/>
      <c r="B759" s="360"/>
      <c r="C759" s="360"/>
      <c r="D759" s="3"/>
      <c r="E759" s="360"/>
      <c r="F759" s="3"/>
      <c r="G759" s="360"/>
      <c r="H759" s="360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</row>
    <row r="760" spans="1:25" ht="15.75" customHeight="1" x14ac:dyDescent="0.35">
      <c r="A760" s="360"/>
      <c r="B760" s="360"/>
      <c r="C760" s="360"/>
      <c r="D760" s="3"/>
      <c r="E760" s="360"/>
      <c r="F760" s="3"/>
      <c r="G760" s="360"/>
      <c r="H760" s="360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</row>
    <row r="761" spans="1:25" ht="15.75" customHeight="1" x14ac:dyDescent="0.35">
      <c r="A761" s="360"/>
      <c r="B761" s="360"/>
      <c r="C761" s="360"/>
      <c r="D761" s="3"/>
      <c r="E761" s="360"/>
      <c r="F761" s="3"/>
      <c r="G761" s="360"/>
      <c r="H761" s="360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</row>
    <row r="762" spans="1:25" ht="15.75" customHeight="1" x14ac:dyDescent="0.35">
      <c r="A762" s="360"/>
      <c r="B762" s="360"/>
      <c r="C762" s="360"/>
      <c r="D762" s="3"/>
      <c r="E762" s="360"/>
      <c r="F762" s="3"/>
      <c r="G762" s="360"/>
      <c r="H762" s="360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</row>
    <row r="763" spans="1:25" ht="15.75" customHeight="1" x14ac:dyDescent="0.35">
      <c r="A763" s="360"/>
      <c r="B763" s="360"/>
      <c r="C763" s="360"/>
      <c r="D763" s="3"/>
      <c r="E763" s="360"/>
      <c r="F763" s="3"/>
      <c r="G763" s="360"/>
      <c r="H763" s="360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</row>
    <row r="764" spans="1:25" ht="15.75" customHeight="1" x14ac:dyDescent="0.35">
      <c r="A764" s="360"/>
      <c r="B764" s="360"/>
      <c r="C764" s="360"/>
      <c r="D764" s="3"/>
      <c r="E764" s="360"/>
      <c r="F764" s="3"/>
      <c r="G764" s="360"/>
      <c r="H764" s="360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</row>
    <row r="765" spans="1:25" ht="15.75" customHeight="1" x14ac:dyDescent="0.35">
      <c r="A765" s="360"/>
      <c r="B765" s="360"/>
      <c r="C765" s="360"/>
      <c r="D765" s="3"/>
      <c r="E765" s="360"/>
      <c r="F765" s="3"/>
      <c r="G765" s="360"/>
      <c r="H765" s="360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</row>
    <row r="766" spans="1:25" ht="15.75" customHeight="1" x14ac:dyDescent="0.35">
      <c r="A766" s="360"/>
      <c r="B766" s="360"/>
      <c r="C766" s="360"/>
      <c r="D766" s="3"/>
      <c r="E766" s="360"/>
      <c r="F766" s="3"/>
      <c r="G766" s="360"/>
      <c r="H766" s="360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</row>
    <row r="767" spans="1:25" ht="15.75" customHeight="1" x14ac:dyDescent="0.35">
      <c r="A767" s="360"/>
      <c r="B767" s="360"/>
      <c r="C767" s="360"/>
      <c r="D767" s="3"/>
      <c r="E767" s="360"/>
      <c r="F767" s="3"/>
      <c r="G767" s="360"/>
      <c r="H767" s="360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</row>
    <row r="768" spans="1:25" ht="15.75" customHeight="1" x14ac:dyDescent="0.35">
      <c r="A768" s="360"/>
      <c r="B768" s="360"/>
      <c r="C768" s="360"/>
      <c r="D768" s="3"/>
      <c r="E768" s="360"/>
      <c r="F768" s="3"/>
      <c r="G768" s="360"/>
      <c r="H768" s="360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</row>
    <row r="769" spans="1:25" ht="15.75" customHeight="1" x14ac:dyDescent="0.35">
      <c r="A769" s="360"/>
      <c r="B769" s="360"/>
      <c r="C769" s="360"/>
      <c r="D769" s="3"/>
      <c r="E769" s="360"/>
      <c r="F769" s="3"/>
      <c r="G769" s="360"/>
      <c r="H769" s="360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</row>
    <row r="770" spans="1:25" ht="15.75" customHeight="1" x14ac:dyDescent="0.35">
      <c r="A770" s="360"/>
      <c r="B770" s="360"/>
      <c r="C770" s="360"/>
      <c r="D770" s="3"/>
      <c r="E770" s="360"/>
      <c r="F770" s="3"/>
      <c r="G770" s="360"/>
      <c r="H770" s="360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</row>
    <row r="771" spans="1:25" ht="15.75" customHeight="1" x14ac:dyDescent="0.35">
      <c r="A771" s="360"/>
      <c r="B771" s="360"/>
      <c r="C771" s="360"/>
      <c r="D771" s="3"/>
      <c r="E771" s="360"/>
      <c r="F771" s="3"/>
      <c r="G771" s="360"/>
      <c r="H771" s="360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</row>
    <row r="772" spans="1:25" ht="15.75" customHeight="1" x14ac:dyDescent="0.35">
      <c r="A772" s="360"/>
      <c r="B772" s="360"/>
      <c r="C772" s="360"/>
      <c r="D772" s="3"/>
      <c r="E772" s="360"/>
      <c r="F772" s="3"/>
      <c r="G772" s="360"/>
      <c r="H772" s="360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</row>
    <row r="773" spans="1:25" ht="15.75" customHeight="1" x14ac:dyDescent="0.35">
      <c r="A773" s="360"/>
      <c r="B773" s="360"/>
      <c r="C773" s="360"/>
      <c r="D773" s="3"/>
      <c r="E773" s="360"/>
      <c r="F773" s="3"/>
      <c r="G773" s="360"/>
      <c r="H773" s="360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</row>
    <row r="774" spans="1:25" ht="15.75" customHeight="1" x14ac:dyDescent="0.35">
      <c r="A774" s="360"/>
      <c r="B774" s="360"/>
      <c r="C774" s="360"/>
      <c r="D774" s="3"/>
      <c r="E774" s="360"/>
      <c r="F774" s="3"/>
      <c r="G774" s="360"/>
      <c r="H774" s="360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</row>
    <row r="775" spans="1:25" ht="15.75" customHeight="1" x14ac:dyDescent="0.35">
      <c r="A775" s="360"/>
      <c r="B775" s="360"/>
      <c r="C775" s="360"/>
      <c r="D775" s="3"/>
      <c r="E775" s="360"/>
      <c r="F775" s="3"/>
      <c r="G775" s="360"/>
      <c r="H775" s="360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</row>
    <row r="776" spans="1:25" ht="15.75" customHeight="1" x14ac:dyDescent="0.35">
      <c r="A776" s="360"/>
      <c r="B776" s="360"/>
      <c r="C776" s="360"/>
      <c r="D776" s="3"/>
      <c r="E776" s="360"/>
      <c r="F776" s="3"/>
      <c r="G776" s="360"/>
      <c r="H776" s="360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</row>
    <row r="777" spans="1:25" ht="15.75" customHeight="1" x14ac:dyDescent="0.35">
      <c r="A777" s="360"/>
      <c r="B777" s="360"/>
      <c r="C777" s="360"/>
      <c r="D777" s="3"/>
      <c r="E777" s="360"/>
      <c r="F777" s="3"/>
      <c r="G777" s="360"/>
      <c r="H777" s="360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</row>
    <row r="778" spans="1:25" ht="15.75" customHeight="1" x14ac:dyDescent="0.35">
      <c r="A778" s="360"/>
      <c r="B778" s="360"/>
      <c r="C778" s="360"/>
      <c r="D778" s="3"/>
      <c r="E778" s="360"/>
      <c r="F778" s="3"/>
      <c r="G778" s="360"/>
      <c r="H778" s="360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</row>
    <row r="779" spans="1:25" ht="15.75" customHeight="1" x14ac:dyDescent="0.35">
      <c r="A779" s="360"/>
      <c r="B779" s="360"/>
      <c r="C779" s="360"/>
      <c r="D779" s="3"/>
      <c r="E779" s="360"/>
      <c r="F779" s="3"/>
      <c r="G779" s="360"/>
      <c r="H779" s="360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</row>
    <row r="780" spans="1:25" ht="15.75" customHeight="1" x14ac:dyDescent="0.35">
      <c r="A780" s="360"/>
      <c r="B780" s="360"/>
      <c r="C780" s="360"/>
      <c r="D780" s="3"/>
      <c r="E780" s="360"/>
      <c r="F780" s="3"/>
      <c r="G780" s="360"/>
      <c r="H780" s="360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</row>
    <row r="781" spans="1:25" ht="15.75" customHeight="1" x14ac:dyDescent="0.35">
      <c r="A781" s="360"/>
      <c r="B781" s="360"/>
      <c r="C781" s="360"/>
      <c r="D781" s="3"/>
      <c r="E781" s="360"/>
      <c r="F781" s="3"/>
      <c r="G781" s="360"/>
      <c r="H781" s="360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</row>
    <row r="782" spans="1:25" ht="15.75" customHeight="1" x14ac:dyDescent="0.35">
      <c r="A782" s="360"/>
      <c r="B782" s="360"/>
      <c r="C782" s="360"/>
      <c r="D782" s="3"/>
      <c r="E782" s="360"/>
      <c r="F782" s="3"/>
      <c r="G782" s="360"/>
      <c r="H782" s="360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</row>
    <row r="783" spans="1:25" ht="15.75" customHeight="1" x14ac:dyDescent="0.35">
      <c r="A783" s="360"/>
      <c r="B783" s="360"/>
      <c r="C783" s="360"/>
      <c r="D783" s="3"/>
      <c r="E783" s="360"/>
      <c r="F783" s="3"/>
      <c r="G783" s="360"/>
      <c r="H783" s="360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</row>
    <row r="784" spans="1:25" ht="15.75" customHeight="1" x14ac:dyDescent="0.35">
      <c r="A784" s="360"/>
      <c r="B784" s="360"/>
      <c r="C784" s="360"/>
      <c r="D784" s="3"/>
      <c r="E784" s="360"/>
      <c r="F784" s="3"/>
      <c r="G784" s="360"/>
      <c r="H784" s="360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</row>
    <row r="785" spans="1:25" ht="15.75" customHeight="1" x14ac:dyDescent="0.35">
      <c r="A785" s="360"/>
      <c r="B785" s="360"/>
      <c r="C785" s="360"/>
      <c r="D785" s="3"/>
      <c r="E785" s="360"/>
      <c r="F785" s="3"/>
      <c r="G785" s="360"/>
      <c r="H785" s="360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</row>
    <row r="786" spans="1:25" ht="15.75" customHeight="1" x14ac:dyDescent="0.35">
      <c r="A786" s="360"/>
      <c r="B786" s="360"/>
      <c r="C786" s="360"/>
      <c r="D786" s="3"/>
      <c r="E786" s="360"/>
      <c r="F786" s="3"/>
      <c r="G786" s="360"/>
      <c r="H786" s="360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</row>
    <row r="787" spans="1:25" ht="15.75" customHeight="1" x14ac:dyDescent="0.35">
      <c r="A787" s="360"/>
      <c r="B787" s="360"/>
      <c r="C787" s="360"/>
      <c r="D787" s="3"/>
      <c r="E787" s="360"/>
      <c r="F787" s="3"/>
      <c r="G787" s="360"/>
      <c r="H787" s="360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</row>
    <row r="788" spans="1:25" ht="15.75" customHeight="1" x14ac:dyDescent="0.35">
      <c r="A788" s="360"/>
      <c r="B788" s="360"/>
      <c r="C788" s="360"/>
      <c r="D788" s="3"/>
      <c r="E788" s="360"/>
      <c r="F788" s="3"/>
      <c r="G788" s="360"/>
      <c r="H788" s="360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</row>
    <row r="789" spans="1:25" ht="15.75" customHeight="1" x14ac:dyDescent="0.35">
      <c r="A789" s="360"/>
      <c r="B789" s="360"/>
      <c r="C789" s="360"/>
      <c r="D789" s="3"/>
      <c r="E789" s="360"/>
      <c r="F789" s="3"/>
      <c r="G789" s="360"/>
      <c r="H789" s="360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</row>
    <row r="790" spans="1:25" ht="15.75" customHeight="1" x14ac:dyDescent="0.35">
      <c r="A790" s="360"/>
      <c r="B790" s="360"/>
      <c r="C790" s="360"/>
      <c r="D790" s="3"/>
      <c r="E790" s="360"/>
      <c r="F790" s="3"/>
      <c r="G790" s="360"/>
      <c r="H790" s="360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</row>
    <row r="791" spans="1:25" ht="15.75" customHeight="1" x14ac:dyDescent="0.35">
      <c r="A791" s="360"/>
      <c r="B791" s="360"/>
      <c r="C791" s="360"/>
      <c r="D791" s="3"/>
      <c r="E791" s="360"/>
      <c r="F791" s="3"/>
      <c r="G791" s="360"/>
      <c r="H791" s="360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</row>
    <row r="792" spans="1:25" ht="15.75" customHeight="1" x14ac:dyDescent="0.35">
      <c r="A792" s="360"/>
      <c r="B792" s="360"/>
      <c r="C792" s="360"/>
      <c r="D792" s="3"/>
      <c r="E792" s="360"/>
      <c r="F792" s="3"/>
      <c r="G792" s="360"/>
      <c r="H792" s="360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</row>
    <row r="793" spans="1:25" ht="15.75" customHeight="1" x14ac:dyDescent="0.35">
      <c r="A793" s="360"/>
      <c r="B793" s="360"/>
      <c r="C793" s="360"/>
      <c r="D793" s="3"/>
      <c r="E793" s="360"/>
      <c r="F793" s="3"/>
      <c r="G793" s="360"/>
      <c r="H793" s="360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</row>
    <row r="794" spans="1:25" ht="15.75" customHeight="1" x14ac:dyDescent="0.35">
      <c r="A794" s="360"/>
      <c r="B794" s="360"/>
      <c r="C794" s="360"/>
      <c r="D794" s="3"/>
      <c r="E794" s="360"/>
      <c r="F794" s="3"/>
      <c r="G794" s="360"/>
      <c r="H794" s="360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</row>
    <row r="795" spans="1:25" ht="15.75" customHeight="1" x14ac:dyDescent="0.35">
      <c r="A795" s="360"/>
      <c r="B795" s="360"/>
      <c r="C795" s="360"/>
      <c r="D795" s="3"/>
      <c r="E795" s="360"/>
      <c r="F795" s="3"/>
      <c r="G795" s="360"/>
      <c r="H795" s="360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</row>
    <row r="796" spans="1:25" ht="15.75" customHeight="1" x14ac:dyDescent="0.35">
      <c r="A796" s="360"/>
      <c r="B796" s="360"/>
      <c r="C796" s="360"/>
      <c r="D796" s="3"/>
      <c r="E796" s="360"/>
      <c r="F796" s="3"/>
      <c r="G796" s="360"/>
      <c r="H796" s="360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</row>
    <row r="797" spans="1:25" ht="15.75" customHeight="1" x14ac:dyDescent="0.35">
      <c r="A797" s="360"/>
      <c r="B797" s="360"/>
      <c r="C797" s="360"/>
      <c r="D797" s="3"/>
      <c r="E797" s="360"/>
      <c r="F797" s="3"/>
      <c r="G797" s="360"/>
      <c r="H797" s="360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</row>
    <row r="798" spans="1:25" ht="15.75" customHeight="1" x14ac:dyDescent="0.35">
      <c r="A798" s="360"/>
      <c r="B798" s="360"/>
      <c r="C798" s="360"/>
      <c r="D798" s="3"/>
      <c r="E798" s="360"/>
      <c r="F798" s="3"/>
      <c r="G798" s="360"/>
      <c r="H798" s="360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</row>
    <row r="799" spans="1:25" ht="15.75" customHeight="1" x14ac:dyDescent="0.35">
      <c r="A799" s="360"/>
      <c r="B799" s="360"/>
      <c r="C799" s="360"/>
      <c r="D799" s="3"/>
      <c r="E799" s="360"/>
      <c r="F799" s="3"/>
      <c r="G799" s="360"/>
      <c r="H799" s="360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</row>
    <row r="800" spans="1:25" ht="15.75" customHeight="1" x14ac:dyDescent="0.35">
      <c r="A800" s="360"/>
      <c r="B800" s="360"/>
      <c r="C800" s="360"/>
      <c r="D800" s="3"/>
      <c r="E800" s="360"/>
      <c r="F800" s="3"/>
      <c r="G800" s="360"/>
      <c r="H800" s="360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</row>
    <row r="801" spans="1:25" ht="15.75" customHeight="1" x14ac:dyDescent="0.35">
      <c r="A801" s="360"/>
      <c r="B801" s="360"/>
      <c r="C801" s="360"/>
      <c r="D801" s="3"/>
      <c r="E801" s="360"/>
      <c r="F801" s="3"/>
      <c r="G801" s="360"/>
      <c r="H801" s="360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</row>
    <row r="802" spans="1:25" ht="15.75" customHeight="1" x14ac:dyDescent="0.35">
      <c r="A802" s="360"/>
      <c r="B802" s="360"/>
      <c r="C802" s="360"/>
      <c r="D802" s="3"/>
      <c r="E802" s="360"/>
      <c r="F802" s="3"/>
      <c r="G802" s="360"/>
      <c r="H802" s="360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</row>
    <row r="803" spans="1:25" ht="15.75" customHeight="1" x14ac:dyDescent="0.35">
      <c r="A803" s="360"/>
      <c r="B803" s="360"/>
      <c r="C803" s="360"/>
      <c r="D803" s="3"/>
      <c r="E803" s="360"/>
      <c r="F803" s="3"/>
      <c r="G803" s="360"/>
      <c r="H803" s="360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</row>
    <row r="804" spans="1:25" ht="15.75" customHeight="1" x14ac:dyDescent="0.35">
      <c r="A804" s="360"/>
      <c r="B804" s="360"/>
      <c r="C804" s="360"/>
      <c r="D804" s="3"/>
      <c r="E804" s="360"/>
      <c r="F804" s="3"/>
      <c r="G804" s="360"/>
      <c r="H804" s="360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</row>
    <row r="805" spans="1:25" ht="15.75" customHeight="1" x14ac:dyDescent="0.35">
      <c r="A805" s="360"/>
      <c r="B805" s="360"/>
      <c r="C805" s="360"/>
      <c r="D805" s="3"/>
      <c r="E805" s="360"/>
      <c r="F805" s="3"/>
      <c r="G805" s="360"/>
      <c r="H805" s="360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</row>
    <row r="806" spans="1:25" ht="15.75" customHeight="1" x14ac:dyDescent="0.35">
      <c r="A806" s="360"/>
      <c r="B806" s="360"/>
      <c r="C806" s="360"/>
      <c r="D806" s="3"/>
      <c r="E806" s="360"/>
      <c r="F806" s="3"/>
      <c r="G806" s="360"/>
      <c r="H806" s="360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</row>
    <row r="807" spans="1:25" ht="15.75" customHeight="1" x14ac:dyDescent="0.35">
      <c r="A807" s="360"/>
      <c r="B807" s="360"/>
      <c r="C807" s="360"/>
      <c r="D807" s="3"/>
      <c r="E807" s="360"/>
      <c r="F807" s="3"/>
      <c r="G807" s="360"/>
      <c r="H807" s="360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</row>
    <row r="808" spans="1:25" ht="15.75" customHeight="1" x14ac:dyDescent="0.35">
      <c r="A808" s="360"/>
      <c r="B808" s="360"/>
      <c r="C808" s="360"/>
      <c r="D808" s="3"/>
      <c r="E808" s="360"/>
      <c r="F808" s="3"/>
      <c r="G808" s="360"/>
      <c r="H808" s="360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</row>
    <row r="809" spans="1:25" ht="15.75" customHeight="1" x14ac:dyDescent="0.35">
      <c r="A809" s="360"/>
      <c r="B809" s="360"/>
      <c r="C809" s="360"/>
      <c r="D809" s="3"/>
      <c r="E809" s="360"/>
      <c r="F809" s="3"/>
      <c r="G809" s="360"/>
      <c r="H809" s="360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</row>
    <row r="810" spans="1:25" ht="15.75" customHeight="1" x14ac:dyDescent="0.35">
      <c r="A810" s="360"/>
      <c r="B810" s="360"/>
      <c r="C810" s="360"/>
      <c r="D810" s="3"/>
      <c r="E810" s="360"/>
      <c r="F810" s="3"/>
      <c r="G810" s="360"/>
      <c r="H810" s="360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</row>
    <row r="811" spans="1:25" ht="15.75" customHeight="1" x14ac:dyDescent="0.35">
      <c r="A811" s="360"/>
      <c r="B811" s="360"/>
      <c r="C811" s="360"/>
      <c r="D811" s="3"/>
      <c r="E811" s="360"/>
      <c r="F811" s="3"/>
      <c r="G811" s="360"/>
      <c r="H811" s="360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</row>
    <row r="812" spans="1:25" ht="15.75" customHeight="1" x14ac:dyDescent="0.35">
      <c r="A812" s="360"/>
      <c r="B812" s="360"/>
      <c r="C812" s="360"/>
      <c r="D812" s="3"/>
      <c r="E812" s="360"/>
      <c r="F812" s="3"/>
      <c r="G812" s="360"/>
      <c r="H812" s="360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</row>
    <row r="813" spans="1:25" ht="15.75" customHeight="1" x14ac:dyDescent="0.35">
      <c r="A813" s="360"/>
      <c r="B813" s="360"/>
      <c r="C813" s="360"/>
      <c r="D813" s="3"/>
      <c r="E813" s="360"/>
      <c r="F813" s="3"/>
      <c r="G813" s="360"/>
      <c r="H813" s="360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</row>
    <row r="814" spans="1:25" ht="15.75" customHeight="1" x14ac:dyDescent="0.35">
      <c r="A814" s="360"/>
      <c r="B814" s="360"/>
      <c r="C814" s="360"/>
      <c r="D814" s="3"/>
      <c r="E814" s="360"/>
      <c r="F814" s="3"/>
      <c r="G814" s="360"/>
      <c r="H814" s="360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</row>
    <row r="815" spans="1:25" ht="15.75" customHeight="1" x14ac:dyDescent="0.35">
      <c r="A815" s="360"/>
      <c r="B815" s="360"/>
      <c r="C815" s="360"/>
      <c r="D815" s="3"/>
      <c r="E815" s="360"/>
      <c r="F815" s="3"/>
      <c r="G815" s="360"/>
      <c r="H815" s="360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</row>
    <row r="816" spans="1:25" ht="15.75" customHeight="1" x14ac:dyDescent="0.35">
      <c r="A816" s="360"/>
      <c r="B816" s="360"/>
      <c r="C816" s="360"/>
      <c r="D816" s="3"/>
      <c r="E816" s="360"/>
      <c r="F816" s="3"/>
      <c r="G816" s="360"/>
      <c r="H816" s="360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</row>
    <row r="817" spans="1:25" ht="15.75" customHeight="1" x14ac:dyDescent="0.35">
      <c r="A817" s="360"/>
      <c r="B817" s="360"/>
      <c r="C817" s="360"/>
      <c r="D817" s="3"/>
      <c r="E817" s="360"/>
      <c r="F817" s="3"/>
      <c r="G817" s="360"/>
      <c r="H817" s="360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</row>
    <row r="818" spans="1:25" ht="15.75" customHeight="1" x14ac:dyDescent="0.35">
      <c r="A818" s="360"/>
      <c r="B818" s="360"/>
      <c r="C818" s="360"/>
      <c r="D818" s="3"/>
      <c r="E818" s="360"/>
      <c r="F818" s="3"/>
      <c r="G818" s="360"/>
      <c r="H818" s="360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</row>
    <row r="819" spans="1:25" ht="15.75" customHeight="1" x14ac:dyDescent="0.35">
      <c r="A819" s="360"/>
      <c r="B819" s="360"/>
      <c r="C819" s="360"/>
      <c r="D819" s="3"/>
      <c r="E819" s="360"/>
      <c r="F819" s="3"/>
      <c r="G819" s="360"/>
      <c r="H819" s="360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</row>
    <row r="820" spans="1:25" ht="15.75" customHeight="1" x14ac:dyDescent="0.35">
      <c r="A820" s="360"/>
      <c r="B820" s="360"/>
      <c r="C820" s="360"/>
      <c r="D820" s="3"/>
      <c r="E820" s="360"/>
      <c r="F820" s="3"/>
      <c r="G820" s="360"/>
      <c r="H820" s="360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</row>
    <row r="821" spans="1:25" ht="15.75" customHeight="1" x14ac:dyDescent="0.35">
      <c r="A821" s="360"/>
      <c r="B821" s="360"/>
      <c r="C821" s="360"/>
      <c r="D821" s="3"/>
      <c r="E821" s="360"/>
      <c r="F821" s="3"/>
      <c r="G821" s="360"/>
      <c r="H821" s="360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</row>
    <row r="822" spans="1:25" ht="15.75" customHeight="1" x14ac:dyDescent="0.35">
      <c r="A822" s="360"/>
      <c r="B822" s="360"/>
      <c r="C822" s="360"/>
      <c r="D822" s="3"/>
      <c r="E822" s="360"/>
      <c r="F822" s="3"/>
      <c r="G822" s="360"/>
      <c r="H822" s="360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</row>
    <row r="823" spans="1:25" ht="15.75" customHeight="1" x14ac:dyDescent="0.35">
      <c r="A823" s="360"/>
      <c r="B823" s="360"/>
      <c r="C823" s="360"/>
      <c r="D823" s="3"/>
      <c r="E823" s="360"/>
      <c r="F823" s="3"/>
      <c r="G823" s="360"/>
      <c r="H823" s="360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</row>
    <row r="824" spans="1:25" ht="15.75" customHeight="1" x14ac:dyDescent="0.35">
      <c r="A824" s="360"/>
      <c r="B824" s="360"/>
      <c r="C824" s="360"/>
      <c r="D824" s="3"/>
      <c r="E824" s="360"/>
      <c r="F824" s="3"/>
      <c r="G824" s="360"/>
      <c r="H824" s="360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</row>
    <row r="825" spans="1:25" ht="15.75" customHeight="1" x14ac:dyDescent="0.35">
      <c r="A825" s="360"/>
      <c r="B825" s="360"/>
      <c r="C825" s="360"/>
      <c r="D825" s="3"/>
      <c r="E825" s="360"/>
      <c r="F825" s="3"/>
      <c r="G825" s="360"/>
      <c r="H825" s="360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</row>
    <row r="826" spans="1:25" ht="15.75" customHeight="1" x14ac:dyDescent="0.35">
      <c r="A826" s="360"/>
      <c r="B826" s="360"/>
      <c r="C826" s="360"/>
      <c r="D826" s="3"/>
      <c r="E826" s="360"/>
      <c r="F826" s="3"/>
      <c r="G826" s="360"/>
      <c r="H826" s="360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</row>
    <row r="827" spans="1:25" ht="15.75" customHeight="1" x14ac:dyDescent="0.35">
      <c r="A827" s="360"/>
      <c r="B827" s="360"/>
      <c r="C827" s="360"/>
      <c r="D827" s="3"/>
      <c r="E827" s="360"/>
      <c r="F827" s="3"/>
      <c r="G827" s="360"/>
      <c r="H827" s="360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</row>
    <row r="828" spans="1:25" ht="15.75" customHeight="1" x14ac:dyDescent="0.35">
      <c r="A828" s="360"/>
      <c r="B828" s="360"/>
      <c r="C828" s="360"/>
      <c r="D828" s="3"/>
      <c r="E828" s="360"/>
      <c r="F828" s="3"/>
      <c r="G828" s="360"/>
      <c r="H828" s="360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</row>
    <row r="829" spans="1:25" ht="15.75" customHeight="1" x14ac:dyDescent="0.35">
      <c r="A829" s="360"/>
      <c r="B829" s="360"/>
      <c r="C829" s="360"/>
      <c r="D829" s="3"/>
      <c r="E829" s="360"/>
      <c r="F829" s="3"/>
      <c r="G829" s="360"/>
      <c r="H829" s="360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</row>
    <row r="830" spans="1:25" ht="15.75" customHeight="1" x14ac:dyDescent="0.35">
      <c r="A830" s="360"/>
      <c r="B830" s="360"/>
      <c r="C830" s="360"/>
      <c r="D830" s="3"/>
      <c r="E830" s="360"/>
      <c r="F830" s="3"/>
      <c r="G830" s="360"/>
      <c r="H830" s="360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</row>
    <row r="831" spans="1:25" ht="15.75" customHeight="1" x14ac:dyDescent="0.35">
      <c r="A831" s="360"/>
      <c r="B831" s="360"/>
      <c r="C831" s="360"/>
      <c r="D831" s="3"/>
      <c r="E831" s="360"/>
      <c r="F831" s="3"/>
      <c r="G831" s="360"/>
      <c r="H831" s="360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</row>
    <row r="832" spans="1:25" ht="15.75" customHeight="1" x14ac:dyDescent="0.35">
      <c r="A832" s="360"/>
      <c r="B832" s="360"/>
      <c r="C832" s="360"/>
      <c r="D832" s="3"/>
      <c r="E832" s="360"/>
      <c r="F832" s="3"/>
      <c r="G832" s="360"/>
      <c r="H832" s="360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</row>
    <row r="833" spans="1:25" ht="15.75" customHeight="1" x14ac:dyDescent="0.35">
      <c r="A833" s="360"/>
      <c r="B833" s="360"/>
      <c r="C833" s="360"/>
      <c r="D833" s="3"/>
      <c r="E833" s="360"/>
      <c r="F833" s="3"/>
      <c r="G833" s="360"/>
      <c r="H833" s="360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</row>
    <row r="834" spans="1:25" ht="15.75" customHeight="1" x14ac:dyDescent="0.35">
      <c r="A834" s="360"/>
      <c r="B834" s="360"/>
      <c r="C834" s="360"/>
      <c r="D834" s="3"/>
      <c r="E834" s="360"/>
      <c r="F834" s="3"/>
      <c r="G834" s="360"/>
      <c r="H834" s="360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</row>
    <row r="835" spans="1:25" ht="15.75" customHeight="1" x14ac:dyDescent="0.35">
      <c r="A835" s="360"/>
      <c r="B835" s="360"/>
      <c r="C835" s="360"/>
      <c r="D835" s="3"/>
      <c r="E835" s="360"/>
      <c r="F835" s="3"/>
      <c r="G835" s="360"/>
      <c r="H835" s="360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</row>
    <row r="836" spans="1:25" ht="15.75" customHeight="1" x14ac:dyDescent="0.35">
      <c r="A836" s="360"/>
      <c r="B836" s="360"/>
      <c r="C836" s="360"/>
      <c r="D836" s="3"/>
      <c r="E836" s="360"/>
      <c r="F836" s="3"/>
      <c r="G836" s="360"/>
      <c r="H836" s="360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</row>
    <row r="837" spans="1:25" ht="15.75" customHeight="1" x14ac:dyDescent="0.35">
      <c r="A837" s="360"/>
      <c r="B837" s="360"/>
      <c r="C837" s="360"/>
      <c r="D837" s="3"/>
      <c r="E837" s="360"/>
      <c r="F837" s="3"/>
      <c r="G837" s="360"/>
      <c r="H837" s="360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</row>
    <row r="838" spans="1:25" ht="15.75" customHeight="1" x14ac:dyDescent="0.35">
      <c r="A838" s="360"/>
      <c r="B838" s="360"/>
      <c r="C838" s="360"/>
      <c r="D838" s="3"/>
      <c r="E838" s="360"/>
      <c r="F838" s="3"/>
      <c r="G838" s="360"/>
      <c r="H838" s="360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</row>
    <row r="839" spans="1:25" ht="15.75" customHeight="1" x14ac:dyDescent="0.35">
      <c r="A839" s="360"/>
      <c r="B839" s="360"/>
      <c r="C839" s="360"/>
      <c r="D839" s="3"/>
      <c r="E839" s="360"/>
      <c r="F839" s="3"/>
      <c r="G839" s="360"/>
      <c r="H839" s="360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</row>
    <row r="840" spans="1:25" ht="15.75" customHeight="1" x14ac:dyDescent="0.35">
      <c r="A840" s="360"/>
      <c r="B840" s="360"/>
      <c r="C840" s="360"/>
      <c r="D840" s="3"/>
      <c r="E840" s="360"/>
      <c r="F840" s="3"/>
      <c r="G840" s="360"/>
      <c r="H840" s="360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</row>
    <row r="841" spans="1:25" ht="15.75" customHeight="1" x14ac:dyDescent="0.35">
      <c r="A841" s="360"/>
      <c r="B841" s="360"/>
      <c r="C841" s="360"/>
      <c r="D841" s="3"/>
      <c r="E841" s="360"/>
      <c r="F841" s="3"/>
      <c r="G841" s="360"/>
      <c r="H841" s="360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</row>
    <row r="842" spans="1:25" ht="15.75" customHeight="1" x14ac:dyDescent="0.35">
      <c r="A842" s="360"/>
      <c r="B842" s="360"/>
      <c r="C842" s="360"/>
      <c r="D842" s="3"/>
      <c r="E842" s="360"/>
      <c r="F842" s="3"/>
      <c r="G842" s="360"/>
      <c r="H842" s="360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</row>
    <row r="843" spans="1:25" ht="15.75" customHeight="1" x14ac:dyDescent="0.35">
      <c r="A843" s="360"/>
      <c r="B843" s="360"/>
      <c r="C843" s="360"/>
      <c r="D843" s="3"/>
      <c r="E843" s="360"/>
      <c r="F843" s="3"/>
      <c r="G843" s="360"/>
      <c r="H843" s="360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</row>
    <row r="844" spans="1:25" ht="15.75" customHeight="1" x14ac:dyDescent="0.35">
      <c r="A844" s="360"/>
      <c r="B844" s="360"/>
      <c r="C844" s="360"/>
      <c r="D844" s="3"/>
      <c r="E844" s="360"/>
      <c r="F844" s="3"/>
      <c r="G844" s="360"/>
      <c r="H844" s="360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</row>
    <row r="845" spans="1:25" ht="15.75" customHeight="1" x14ac:dyDescent="0.35">
      <c r="A845" s="360"/>
      <c r="B845" s="360"/>
      <c r="C845" s="360"/>
      <c r="D845" s="3"/>
      <c r="E845" s="360"/>
      <c r="F845" s="3"/>
      <c r="G845" s="360"/>
      <c r="H845" s="360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</row>
    <row r="846" spans="1:25" ht="15.75" customHeight="1" x14ac:dyDescent="0.35">
      <c r="A846" s="360"/>
      <c r="B846" s="360"/>
      <c r="C846" s="360"/>
      <c r="D846" s="3"/>
      <c r="E846" s="360"/>
      <c r="F846" s="3"/>
      <c r="G846" s="360"/>
      <c r="H846" s="360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</row>
    <row r="847" spans="1:25" ht="15.75" customHeight="1" x14ac:dyDescent="0.35">
      <c r="A847" s="360"/>
      <c r="B847" s="360"/>
      <c r="C847" s="360"/>
      <c r="D847" s="3"/>
      <c r="E847" s="360"/>
      <c r="F847" s="3"/>
      <c r="G847" s="360"/>
      <c r="H847" s="360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</row>
    <row r="848" spans="1:25" ht="15.75" customHeight="1" x14ac:dyDescent="0.35">
      <c r="A848" s="360"/>
      <c r="B848" s="360"/>
      <c r="C848" s="360"/>
      <c r="D848" s="3"/>
      <c r="E848" s="360"/>
      <c r="F848" s="3"/>
      <c r="G848" s="360"/>
      <c r="H848" s="360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</row>
    <row r="849" spans="1:25" ht="15.75" customHeight="1" x14ac:dyDescent="0.35">
      <c r="A849" s="360"/>
      <c r="B849" s="360"/>
      <c r="C849" s="360"/>
      <c r="D849" s="3"/>
      <c r="E849" s="360"/>
      <c r="F849" s="3"/>
      <c r="G849" s="360"/>
      <c r="H849" s="360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</row>
    <row r="850" spans="1:25" ht="15.75" customHeight="1" x14ac:dyDescent="0.35">
      <c r="A850" s="360"/>
      <c r="B850" s="360"/>
      <c r="C850" s="360"/>
      <c r="D850" s="3"/>
      <c r="E850" s="360"/>
      <c r="F850" s="3"/>
      <c r="G850" s="360"/>
      <c r="H850" s="360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</row>
    <row r="851" spans="1:25" ht="15.75" customHeight="1" x14ac:dyDescent="0.35">
      <c r="A851" s="360"/>
      <c r="B851" s="360"/>
      <c r="C851" s="360"/>
      <c r="D851" s="3"/>
      <c r="E851" s="360"/>
      <c r="F851" s="3"/>
      <c r="G851" s="360"/>
      <c r="H851" s="360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</row>
    <row r="852" spans="1:25" ht="15.75" customHeight="1" x14ac:dyDescent="0.35">
      <c r="A852" s="360"/>
      <c r="B852" s="360"/>
      <c r="C852" s="360"/>
      <c r="D852" s="3"/>
      <c r="E852" s="360"/>
      <c r="F852" s="3"/>
      <c r="G852" s="360"/>
      <c r="H852" s="360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</row>
    <row r="853" spans="1:25" ht="15.75" customHeight="1" x14ac:dyDescent="0.35">
      <c r="A853" s="360"/>
      <c r="B853" s="360"/>
      <c r="C853" s="360"/>
      <c r="D853" s="3"/>
      <c r="E853" s="360"/>
      <c r="F853" s="3"/>
      <c r="G853" s="360"/>
      <c r="H853" s="360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</row>
    <row r="854" spans="1:25" ht="15.75" customHeight="1" x14ac:dyDescent="0.35">
      <c r="A854" s="360"/>
      <c r="B854" s="360"/>
      <c r="C854" s="360"/>
      <c r="D854" s="3"/>
      <c r="E854" s="360"/>
      <c r="F854" s="3"/>
      <c r="G854" s="360"/>
      <c r="H854" s="360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</row>
    <row r="855" spans="1:25" ht="15.75" customHeight="1" x14ac:dyDescent="0.35">
      <c r="A855" s="360"/>
      <c r="B855" s="360"/>
      <c r="C855" s="360"/>
      <c r="D855" s="3"/>
      <c r="E855" s="360"/>
      <c r="F855" s="3"/>
      <c r="G855" s="360"/>
      <c r="H855" s="360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</row>
    <row r="856" spans="1:25" ht="15.75" customHeight="1" x14ac:dyDescent="0.35">
      <c r="A856" s="360"/>
      <c r="B856" s="360"/>
      <c r="C856" s="360"/>
      <c r="D856" s="3"/>
      <c r="E856" s="360"/>
      <c r="F856" s="3"/>
      <c r="G856" s="360"/>
      <c r="H856" s="360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</row>
    <row r="857" spans="1:25" ht="15.75" customHeight="1" x14ac:dyDescent="0.35">
      <c r="A857" s="360"/>
      <c r="B857" s="360"/>
      <c r="C857" s="360"/>
      <c r="D857" s="3"/>
      <c r="E857" s="360"/>
      <c r="F857" s="3"/>
      <c r="G857" s="360"/>
      <c r="H857" s="360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</row>
    <row r="858" spans="1:25" ht="15.75" customHeight="1" x14ac:dyDescent="0.35">
      <c r="A858" s="360"/>
      <c r="B858" s="360"/>
      <c r="C858" s="360"/>
      <c r="D858" s="3"/>
      <c r="E858" s="360"/>
      <c r="F858" s="3"/>
      <c r="G858" s="360"/>
      <c r="H858" s="360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</row>
    <row r="859" spans="1:25" ht="15.75" customHeight="1" x14ac:dyDescent="0.35">
      <c r="A859" s="360"/>
      <c r="B859" s="360"/>
      <c r="C859" s="360"/>
      <c r="D859" s="3"/>
      <c r="E859" s="360"/>
      <c r="F859" s="3"/>
      <c r="G859" s="360"/>
      <c r="H859" s="360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</row>
    <row r="860" spans="1:25" ht="15.75" customHeight="1" x14ac:dyDescent="0.35">
      <c r="A860" s="360"/>
      <c r="B860" s="360"/>
      <c r="C860" s="360"/>
      <c r="D860" s="3"/>
      <c r="E860" s="360"/>
      <c r="F860" s="3"/>
      <c r="G860" s="360"/>
      <c r="H860" s="360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</row>
    <row r="861" spans="1:25" ht="15.75" customHeight="1" x14ac:dyDescent="0.35">
      <c r="A861" s="360"/>
      <c r="B861" s="360"/>
      <c r="C861" s="360"/>
      <c r="D861" s="3"/>
      <c r="E861" s="360"/>
      <c r="F861" s="3"/>
      <c r="G861" s="360"/>
      <c r="H861" s="360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</row>
    <row r="862" spans="1:25" ht="15.75" customHeight="1" x14ac:dyDescent="0.35">
      <c r="A862" s="360"/>
      <c r="B862" s="360"/>
      <c r="C862" s="360"/>
      <c r="D862" s="3"/>
      <c r="E862" s="360"/>
      <c r="F862" s="3"/>
      <c r="G862" s="360"/>
      <c r="H862" s="360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</row>
    <row r="863" spans="1:25" ht="15.75" customHeight="1" x14ac:dyDescent="0.35">
      <c r="A863" s="360"/>
      <c r="B863" s="360"/>
      <c r="C863" s="360"/>
      <c r="D863" s="3"/>
      <c r="E863" s="360"/>
      <c r="F863" s="3"/>
      <c r="G863" s="360"/>
      <c r="H863" s="360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</row>
    <row r="864" spans="1:25" ht="15.75" customHeight="1" x14ac:dyDescent="0.35">
      <c r="A864" s="360"/>
      <c r="B864" s="360"/>
      <c r="C864" s="360"/>
      <c r="D864" s="3"/>
      <c r="E864" s="360"/>
      <c r="F864" s="3"/>
      <c r="G864" s="360"/>
      <c r="H864" s="360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</row>
    <row r="865" spans="1:25" ht="15.75" customHeight="1" x14ac:dyDescent="0.35">
      <c r="A865" s="360"/>
      <c r="B865" s="360"/>
      <c r="C865" s="360"/>
      <c r="D865" s="3"/>
      <c r="E865" s="360"/>
      <c r="F865" s="3"/>
      <c r="G865" s="360"/>
      <c r="H865" s="360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</row>
    <row r="866" spans="1:25" ht="15.75" customHeight="1" x14ac:dyDescent="0.35">
      <c r="A866" s="360"/>
      <c r="B866" s="360"/>
      <c r="C866" s="360"/>
      <c r="D866" s="3"/>
      <c r="E866" s="360"/>
      <c r="F866" s="3"/>
      <c r="G866" s="360"/>
      <c r="H866" s="360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</row>
    <row r="867" spans="1:25" ht="15.75" customHeight="1" x14ac:dyDescent="0.35">
      <c r="A867" s="360"/>
      <c r="B867" s="360"/>
      <c r="C867" s="360"/>
      <c r="D867" s="3"/>
      <c r="E867" s="360"/>
      <c r="F867" s="3"/>
      <c r="G867" s="360"/>
      <c r="H867" s="360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</row>
    <row r="868" spans="1:25" ht="15.75" customHeight="1" x14ac:dyDescent="0.35">
      <c r="A868" s="360"/>
      <c r="B868" s="360"/>
      <c r="C868" s="360"/>
      <c r="D868" s="3"/>
      <c r="E868" s="360"/>
      <c r="F868" s="3"/>
      <c r="G868" s="360"/>
      <c r="H868" s="360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</row>
    <row r="869" spans="1:25" ht="15.75" customHeight="1" x14ac:dyDescent="0.35">
      <c r="A869" s="360"/>
      <c r="B869" s="360"/>
      <c r="C869" s="360"/>
      <c r="D869" s="3"/>
      <c r="E869" s="360"/>
      <c r="F869" s="3"/>
      <c r="G869" s="360"/>
      <c r="H869" s="360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</row>
    <row r="870" spans="1:25" ht="15.75" customHeight="1" x14ac:dyDescent="0.35">
      <c r="A870" s="360"/>
      <c r="B870" s="360"/>
      <c r="C870" s="360"/>
      <c r="D870" s="3"/>
      <c r="E870" s="360"/>
      <c r="F870" s="3"/>
      <c r="G870" s="360"/>
      <c r="H870" s="360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</row>
    <row r="871" spans="1:25" ht="15.75" customHeight="1" x14ac:dyDescent="0.35">
      <c r="A871" s="360"/>
      <c r="B871" s="360"/>
      <c r="C871" s="360"/>
      <c r="D871" s="3"/>
      <c r="E871" s="360"/>
      <c r="F871" s="3"/>
      <c r="G871" s="360"/>
      <c r="H871" s="360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</row>
    <row r="872" spans="1:25" ht="15.75" customHeight="1" x14ac:dyDescent="0.35">
      <c r="A872" s="360"/>
      <c r="B872" s="360"/>
      <c r="C872" s="360"/>
      <c r="D872" s="3"/>
      <c r="E872" s="360"/>
      <c r="F872" s="3"/>
      <c r="G872" s="360"/>
      <c r="H872" s="360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</row>
    <row r="873" spans="1:25" ht="15.75" customHeight="1" x14ac:dyDescent="0.35">
      <c r="A873" s="360"/>
      <c r="B873" s="360"/>
      <c r="C873" s="360"/>
      <c r="D873" s="3"/>
      <c r="E873" s="360"/>
      <c r="F873" s="3"/>
      <c r="G873" s="360"/>
      <c r="H873" s="360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</row>
    <row r="874" spans="1:25" ht="15.75" customHeight="1" x14ac:dyDescent="0.35">
      <c r="A874" s="360"/>
      <c r="B874" s="360"/>
      <c r="C874" s="360"/>
      <c r="D874" s="3"/>
      <c r="E874" s="360"/>
      <c r="F874" s="3"/>
      <c r="G874" s="360"/>
      <c r="H874" s="360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</row>
    <row r="875" spans="1:25" ht="15.75" customHeight="1" x14ac:dyDescent="0.35">
      <c r="A875" s="360"/>
      <c r="B875" s="360"/>
      <c r="C875" s="360"/>
      <c r="D875" s="3"/>
      <c r="E875" s="360"/>
      <c r="F875" s="3"/>
      <c r="G875" s="360"/>
      <c r="H875" s="360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</row>
    <row r="876" spans="1:25" ht="15.75" customHeight="1" x14ac:dyDescent="0.35">
      <c r="A876" s="360"/>
      <c r="B876" s="360"/>
      <c r="C876" s="360"/>
      <c r="D876" s="3"/>
      <c r="E876" s="360"/>
      <c r="F876" s="3"/>
      <c r="G876" s="360"/>
      <c r="H876" s="360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</row>
    <row r="877" spans="1:25" ht="15.75" customHeight="1" x14ac:dyDescent="0.35">
      <c r="A877" s="360"/>
      <c r="B877" s="360"/>
      <c r="C877" s="360"/>
      <c r="D877" s="3"/>
      <c r="E877" s="360"/>
      <c r="F877" s="3"/>
      <c r="G877" s="360"/>
      <c r="H877" s="360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</row>
    <row r="878" spans="1:25" ht="15.75" customHeight="1" x14ac:dyDescent="0.35">
      <c r="A878" s="360"/>
      <c r="B878" s="360"/>
      <c r="C878" s="360"/>
      <c r="D878" s="3"/>
      <c r="E878" s="360"/>
      <c r="F878" s="3"/>
      <c r="G878" s="360"/>
      <c r="H878" s="360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</row>
    <row r="879" spans="1:25" ht="15.75" customHeight="1" x14ac:dyDescent="0.35">
      <c r="A879" s="360"/>
      <c r="B879" s="360"/>
      <c r="C879" s="360"/>
      <c r="D879" s="3"/>
      <c r="E879" s="360"/>
      <c r="F879" s="3"/>
      <c r="G879" s="360"/>
      <c r="H879" s="360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</row>
    <row r="880" spans="1:25" ht="15.75" customHeight="1" x14ac:dyDescent="0.35">
      <c r="A880" s="360"/>
      <c r="B880" s="360"/>
      <c r="C880" s="360"/>
      <c r="D880" s="3"/>
      <c r="E880" s="360"/>
      <c r="F880" s="3"/>
      <c r="G880" s="360"/>
      <c r="H880" s="360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</row>
    <row r="881" spans="1:25" ht="15.75" customHeight="1" x14ac:dyDescent="0.35">
      <c r="A881" s="360"/>
      <c r="B881" s="360"/>
      <c r="C881" s="360"/>
      <c r="D881" s="3"/>
      <c r="E881" s="360"/>
      <c r="F881" s="3"/>
      <c r="G881" s="360"/>
      <c r="H881" s="360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</row>
    <row r="882" spans="1:25" ht="15.75" customHeight="1" x14ac:dyDescent="0.35">
      <c r="A882" s="360"/>
      <c r="B882" s="360"/>
      <c r="C882" s="360"/>
      <c r="D882" s="3"/>
      <c r="E882" s="360"/>
      <c r="F882" s="3"/>
      <c r="G882" s="360"/>
      <c r="H882" s="360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</row>
    <row r="883" spans="1:25" ht="15.75" customHeight="1" x14ac:dyDescent="0.35">
      <c r="A883" s="360"/>
      <c r="B883" s="360"/>
      <c r="C883" s="360"/>
      <c r="D883" s="3"/>
      <c r="E883" s="360"/>
      <c r="F883" s="3"/>
      <c r="G883" s="360"/>
      <c r="H883" s="360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</row>
    <row r="884" spans="1:25" ht="15.75" customHeight="1" x14ac:dyDescent="0.35">
      <c r="A884" s="360"/>
      <c r="B884" s="360"/>
      <c r="C884" s="360"/>
      <c r="D884" s="3"/>
      <c r="E884" s="360"/>
      <c r="F884" s="3"/>
      <c r="G884" s="360"/>
      <c r="H884" s="360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</row>
    <row r="885" spans="1:25" ht="15.75" customHeight="1" x14ac:dyDescent="0.35">
      <c r="A885" s="360"/>
      <c r="B885" s="360"/>
      <c r="C885" s="360"/>
      <c r="D885" s="3"/>
      <c r="E885" s="360"/>
      <c r="F885" s="3"/>
      <c r="G885" s="360"/>
      <c r="H885" s="360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</row>
    <row r="886" spans="1:25" ht="15.75" customHeight="1" x14ac:dyDescent="0.35">
      <c r="A886" s="360"/>
      <c r="B886" s="360"/>
      <c r="C886" s="360"/>
      <c r="D886" s="3"/>
      <c r="E886" s="360"/>
      <c r="F886" s="3"/>
      <c r="G886" s="360"/>
      <c r="H886" s="360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</row>
    <row r="887" spans="1:25" ht="15.75" customHeight="1" x14ac:dyDescent="0.35">
      <c r="A887" s="360"/>
      <c r="B887" s="360"/>
      <c r="C887" s="360"/>
      <c r="D887" s="3"/>
      <c r="E887" s="360"/>
      <c r="F887" s="3"/>
      <c r="G887" s="360"/>
      <c r="H887" s="360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</row>
    <row r="888" spans="1:25" ht="15.75" customHeight="1" x14ac:dyDescent="0.35">
      <c r="A888" s="360"/>
      <c r="B888" s="360"/>
      <c r="C888" s="360"/>
      <c r="D888" s="3"/>
      <c r="E888" s="360"/>
      <c r="F888" s="3"/>
      <c r="G888" s="360"/>
      <c r="H888" s="360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</row>
    <row r="889" spans="1:25" ht="15.75" customHeight="1" x14ac:dyDescent="0.35">
      <c r="A889" s="360"/>
      <c r="B889" s="360"/>
      <c r="C889" s="360"/>
      <c r="D889" s="3"/>
      <c r="E889" s="360"/>
      <c r="F889" s="3"/>
      <c r="G889" s="360"/>
      <c r="H889" s="360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</row>
    <row r="890" spans="1:25" ht="15.75" customHeight="1" x14ac:dyDescent="0.35">
      <c r="A890" s="360"/>
      <c r="B890" s="360"/>
      <c r="C890" s="360"/>
      <c r="D890" s="3"/>
      <c r="E890" s="360"/>
      <c r="F890" s="3"/>
      <c r="G890" s="360"/>
      <c r="H890" s="360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</row>
    <row r="891" spans="1:25" ht="15.75" customHeight="1" x14ac:dyDescent="0.35">
      <c r="A891" s="360"/>
      <c r="B891" s="360"/>
      <c r="C891" s="360"/>
      <c r="D891" s="3"/>
      <c r="E891" s="360"/>
      <c r="F891" s="3"/>
      <c r="G891" s="360"/>
      <c r="H891" s="360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</row>
    <row r="892" spans="1:25" ht="15.75" customHeight="1" x14ac:dyDescent="0.35">
      <c r="A892" s="360"/>
      <c r="B892" s="360"/>
      <c r="C892" s="360"/>
      <c r="D892" s="3"/>
      <c r="E892" s="360"/>
      <c r="F892" s="3"/>
      <c r="G892" s="360"/>
      <c r="H892" s="360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</row>
    <row r="893" spans="1:25" ht="15.75" customHeight="1" x14ac:dyDescent="0.35">
      <c r="A893" s="360"/>
      <c r="B893" s="360"/>
      <c r="C893" s="360"/>
      <c r="D893" s="3"/>
      <c r="E893" s="360"/>
      <c r="F893" s="3"/>
      <c r="G893" s="360"/>
      <c r="H893" s="360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</row>
    <row r="894" spans="1:25" ht="15.75" customHeight="1" x14ac:dyDescent="0.35">
      <c r="A894" s="360"/>
      <c r="B894" s="360"/>
      <c r="C894" s="360"/>
      <c r="D894" s="3"/>
      <c r="E894" s="360"/>
      <c r="F894" s="3"/>
      <c r="G894" s="360"/>
      <c r="H894" s="360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</row>
    <row r="895" spans="1:25" ht="15.75" customHeight="1" x14ac:dyDescent="0.35">
      <c r="A895" s="360"/>
      <c r="B895" s="360"/>
      <c r="C895" s="360"/>
      <c r="D895" s="3"/>
      <c r="E895" s="360"/>
      <c r="F895" s="3"/>
      <c r="G895" s="360"/>
      <c r="H895" s="360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</row>
    <row r="896" spans="1:25" ht="15.75" customHeight="1" x14ac:dyDescent="0.35">
      <c r="A896" s="360"/>
      <c r="B896" s="360"/>
      <c r="C896" s="360"/>
      <c r="D896" s="3"/>
      <c r="E896" s="360"/>
      <c r="F896" s="3"/>
      <c r="G896" s="360"/>
      <c r="H896" s="360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</row>
    <row r="897" spans="1:25" ht="15.75" customHeight="1" x14ac:dyDescent="0.35">
      <c r="A897" s="360"/>
      <c r="B897" s="360"/>
      <c r="C897" s="360"/>
      <c r="D897" s="3"/>
      <c r="E897" s="360"/>
      <c r="F897" s="3"/>
      <c r="G897" s="360"/>
      <c r="H897" s="360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</row>
    <row r="898" spans="1:25" ht="15.75" customHeight="1" x14ac:dyDescent="0.35">
      <c r="A898" s="360"/>
      <c r="B898" s="360"/>
      <c r="C898" s="360"/>
      <c r="D898" s="3"/>
      <c r="E898" s="360"/>
      <c r="F898" s="3"/>
      <c r="G898" s="360"/>
      <c r="H898" s="360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</row>
    <row r="899" spans="1:25" ht="15.75" customHeight="1" x14ac:dyDescent="0.35">
      <c r="A899" s="360"/>
      <c r="B899" s="360"/>
      <c r="C899" s="360"/>
      <c r="D899" s="3"/>
      <c r="E899" s="360"/>
      <c r="F899" s="3"/>
      <c r="G899" s="360"/>
      <c r="H899" s="360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</row>
    <row r="900" spans="1:25" ht="15.75" customHeight="1" x14ac:dyDescent="0.35">
      <c r="A900" s="360"/>
      <c r="B900" s="360"/>
      <c r="C900" s="360"/>
      <c r="D900" s="3"/>
      <c r="E900" s="360"/>
      <c r="F900" s="3"/>
      <c r="G900" s="360"/>
      <c r="H900" s="360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</row>
    <row r="901" spans="1:25" ht="15.75" customHeight="1" x14ac:dyDescent="0.35">
      <c r="A901" s="360"/>
      <c r="B901" s="360"/>
      <c r="C901" s="360"/>
      <c r="D901" s="3"/>
      <c r="E901" s="360"/>
      <c r="F901" s="3"/>
      <c r="G901" s="360"/>
      <c r="H901" s="360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</row>
    <row r="902" spans="1:25" ht="15.75" customHeight="1" x14ac:dyDescent="0.35">
      <c r="A902" s="360"/>
      <c r="B902" s="360"/>
      <c r="C902" s="360"/>
      <c r="D902" s="3"/>
      <c r="E902" s="360"/>
      <c r="F902" s="3"/>
      <c r="G902" s="360"/>
      <c r="H902" s="360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</row>
    <row r="903" spans="1:25" ht="15.75" customHeight="1" x14ac:dyDescent="0.35">
      <c r="A903" s="360"/>
      <c r="B903" s="360"/>
      <c r="C903" s="360"/>
      <c r="D903" s="3"/>
      <c r="E903" s="360"/>
      <c r="F903" s="3"/>
      <c r="G903" s="360"/>
      <c r="H903" s="360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</row>
    <row r="904" spans="1:25" ht="15.75" customHeight="1" x14ac:dyDescent="0.35">
      <c r="A904" s="360"/>
      <c r="B904" s="360"/>
      <c r="C904" s="360"/>
      <c r="D904" s="3"/>
      <c r="E904" s="360"/>
      <c r="F904" s="3"/>
      <c r="G904" s="360"/>
      <c r="H904" s="360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</row>
    <row r="905" spans="1:25" ht="15.75" customHeight="1" x14ac:dyDescent="0.35">
      <c r="A905" s="360"/>
      <c r="B905" s="360"/>
      <c r="C905" s="360"/>
      <c r="D905" s="3"/>
      <c r="E905" s="360"/>
      <c r="F905" s="3"/>
      <c r="G905" s="360"/>
      <c r="H905" s="360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</row>
    <row r="906" spans="1:25" ht="15.75" customHeight="1" x14ac:dyDescent="0.35">
      <c r="A906" s="360"/>
      <c r="B906" s="360"/>
      <c r="C906" s="360"/>
      <c r="D906" s="3"/>
      <c r="E906" s="360"/>
      <c r="F906" s="3"/>
      <c r="G906" s="360"/>
      <c r="H906" s="360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</row>
    <row r="907" spans="1:25" ht="15.75" customHeight="1" x14ac:dyDescent="0.35">
      <c r="A907" s="360"/>
      <c r="B907" s="360"/>
      <c r="C907" s="360"/>
      <c r="D907" s="3"/>
      <c r="E907" s="360"/>
      <c r="F907" s="3"/>
      <c r="G907" s="360"/>
      <c r="H907" s="360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</row>
    <row r="908" spans="1:25" ht="15.75" customHeight="1" x14ac:dyDescent="0.35">
      <c r="A908" s="360"/>
      <c r="B908" s="360"/>
      <c r="C908" s="360"/>
      <c r="D908" s="3"/>
      <c r="E908" s="360"/>
      <c r="F908" s="3"/>
      <c r="G908" s="360"/>
      <c r="H908" s="360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</row>
    <row r="909" spans="1:25" ht="15.75" customHeight="1" x14ac:dyDescent="0.35">
      <c r="A909" s="360"/>
      <c r="B909" s="360"/>
      <c r="C909" s="360"/>
      <c r="D909" s="3"/>
      <c r="E909" s="360"/>
      <c r="F909" s="3"/>
      <c r="G909" s="360"/>
      <c r="H909" s="360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</row>
    <row r="910" spans="1:25" ht="15.75" customHeight="1" x14ac:dyDescent="0.35">
      <c r="A910" s="360"/>
      <c r="B910" s="360"/>
      <c r="C910" s="360"/>
      <c r="D910" s="3"/>
      <c r="E910" s="360"/>
      <c r="F910" s="3"/>
      <c r="G910" s="360"/>
      <c r="H910" s="360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</row>
    <row r="911" spans="1:25" ht="15.75" customHeight="1" x14ac:dyDescent="0.35">
      <c r="A911" s="360"/>
      <c r="B911" s="360"/>
      <c r="C911" s="360"/>
      <c r="D911" s="3"/>
      <c r="E911" s="360"/>
      <c r="F911" s="3"/>
      <c r="G911" s="360"/>
      <c r="H911" s="360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</row>
    <row r="912" spans="1:25" ht="15.75" customHeight="1" x14ac:dyDescent="0.35">
      <c r="A912" s="360"/>
      <c r="B912" s="360"/>
      <c r="C912" s="360"/>
      <c r="D912" s="3"/>
      <c r="E912" s="360"/>
      <c r="F912" s="3"/>
      <c r="G912" s="360"/>
      <c r="H912" s="360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</row>
    <row r="913" spans="1:25" ht="15.75" customHeight="1" x14ac:dyDescent="0.35">
      <c r="A913" s="360"/>
      <c r="B913" s="360"/>
      <c r="C913" s="360"/>
      <c r="D913" s="3"/>
      <c r="E913" s="360"/>
      <c r="F913" s="3"/>
      <c r="G913" s="360"/>
      <c r="H913" s="360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</row>
    <row r="914" spans="1:25" ht="15.75" customHeight="1" x14ac:dyDescent="0.35">
      <c r="A914" s="360"/>
      <c r="B914" s="360"/>
      <c r="C914" s="360"/>
      <c r="D914" s="3"/>
      <c r="E914" s="360"/>
      <c r="F914" s="3"/>
      <c r="G914" s="360"/>
      <c r="H914" s="360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</row>
    <row r="915" spans="1:25" ht="15.75" customHeight="1" x14ac:dyDescent="0.35">
      <c r="A915" s="360"/>
      <c r="B915" s="360"/>
      <c r="C915" s="360"/>
      <c r="D915" s="3"/>
      <c r="E915" s="360"/>
      <c r="F915" s="3"/>
      <c r="G915" s="360"/>
      <c r="H915" s="360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</row>
    <row r="916" spans="1:25" ht="15.75" customHeight="1" x14ac:dyDescent="0.35">
      <c r="A916" s="360"/>
      <c r="B916" s="360"/>
      <c r="C916" s="360"/>
      <c r="D916" s="3"/>
      <c r="E916" s="360"/>
      <c r="F916" s="3"/>
      <c r="G916" s="360"/>
      <c r="H916" s="360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</row>
    <row r="917" spans="1:25" ht="15.75" customHeight="1" x14ac:dyDescent="0.35">
      <c r="A917" s="360"/>
      <c r="B917" s="360"/>
      <c r="C917" s="360"/>
      <c r="D917" s="3"/>
      <c r="E917" s="360"/>
      <c r="F917" s="3"/>
      <c r="G917" s="360"/>
      <c r="H917" s="360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</row>
    <row r="918" spans="1:25" ht="15.75" customHeight="1" x14ac:dyDescent="0.35">
      <c r="A918" s="360"/>
      <c r="B918" s="360"/>
      <c r="C918" s="360"/>
      <c r="D918" s="3"/>
      <c r="E918" s="360"/>
      <c r="F918" s="3"/>
      <c r="G918" s="360"/>
      <c r="H918" s="360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</row>
    <row r="919" spans="1:25" ht="15.75" customHeight="1" x14ac:dyDescent="0.35">
      <c r="A919" s="360"/>
      <c r="B919" s="360"/>
      <c r="C919" s="360"/>
      <c r="D919" s="3"/>
      <c r="E919" s="360"/>
      <c r="F919" s="3"/>
      <c r="G919" s="360"/>
      <c r="H919" s="360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</row>
    <row r="920" spans="1:25" ht="15.75" customHeight="1" x14ac:dyDescent="0.35">
      <c r="A920" s="360"/>
      <c r="B920" s="360"/>
      <c r="C920" s="360"/>
      <c r="D920" s="3"/>
      <c r="E920" s="360"/>
      <c r="F920" s="3"/>
      <c r="G920" s="360"/>
      <c r="H920" s="360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</row>
    <row r="921" spans="1:25" ht="15.75" customHeight="1" x14ac:dyDescent="0.35">
      <c r="A921" s="360"/>
      <c r="B921" s="360"/>
      <c r="C921" s="360"/>
      <c r="D921" s="3"/>
      <c r="E921" s="360"/>
      <c r="F921" s="3"/>
      <c r="G921" s="360"/>
      <c r="H921" s="360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</row>
    <row r="922" spans="1:25" ht="15.75" customHeight="1" x14ac:dyDescent="0.35">
      <c r="A922" s="360"/>
      <c r="B922" s="360"/>
      <c r="C922" s="360"/>
      <c r="D922" s="3"/>
      <c r="E922" s="360"/>
      <c r="F922" s="3"/>
      <c r="G922" s="360"/>
      <c r="H922" s="360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</row>
    <row r="923" spans="1:25" ht="15.75" customHeight="1" x14ac:dyDescent="0.35">
      <c r="A923" s="360"/>
      <c r="B923" s="360"/>
      <c r="C923" s="360"/>
      <c r="D923" s="3"/>
      <c r="E923" s="360"/>
      <c r="F923" s="3"/>
      <c r="G923" s="360"/>
      <c r="H923" s="360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</row>
    <row r="924" spans="1:25" ht="15.75" customHeight="1" x14ac:dyDescent="0.35">
      <c r="A924" s="360"/>
      <c r="B924" s="360"/>
      <c r="C924" s="360"/>
      <c r="D924" s="3"/>
      <c r="E924" s="360"/>
      <c r="F924" s="3"/>
      <c r="G924" s="360"/>
      <c r="H924" s="360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</row>
    <row r="925" spans="1:25" ht="15.75" customHeight="1" x14ac:dyDescent="0.35">
      <c r="A925" s="360"/>
      <c r="B925" s="360"/>
      <c r="C925" s="360"/>
      <c r="D925" s="3"/>
      <c r="E925" s="360"/>
      <c r="F925" s="3"/>
      <c r="G925" s="360"/>
      <c r="H925" s="360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</row>
    <row r="926" spans="1:25" ht="15.75" customHeight="1" x14ac:dyDescent="0.35">
      <c r="A926" s="360"/>
      <c r="B926" s="360"/>
      <c r="C926" s="360"/>
      <c r="D926" s="3"/>
      <c r="E926" s="360"/>
      <c r="F926" s="3"/>
      <c r="G926" s="360"/>
      <c r="H926" s="360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</row>
    <row r="927" spans="1:25" ht="15.75" customHeight="1" x14ac:dyDescent="0.35">
      <c r="A927" s="360"/>
      <c r="B927" s="360"/>
      <c r="C927" s="360"/>
      <c r="D927" s="3"/>
      <c r="E927" s="360"/>
      <c r="F927" s="3"/>
      <c r="G927" s="360"/>
      <c r="H927" s="360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</row>
    <row r="928" spans="1:25" ht="15.75" customHeight="1" x14ac:dyDescent="0.35">
      <c r="A928" s="360"/>
      <c r="B928" s="360"/>
      <c r="C928" s="360"/>
      <c r="D928" s="3"/>
      <c r="E928" s="360"/>
      <c r="F928" s="3"/>
      <c r="G928" s="360"/>
      <c r="H928" s="360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</row>
    <row r="929" spans="1:25" ht="15.75" customHeight="1" x14ac:dyDescent="0.35">
      <c r="A929" s="360"/>
      <c r="B929" s="360"/>
      <c r="C929" s="360"/>
      <c r="D929" s="3"/>
      <c r="E929" s="360"/>
      <c r="F929" s="3"/>
      <c r="G929" s="360"/>
      <c r="H929" s="360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</row>
    <row r="930" spans="1:25" ht="15.75" customHeight="1" x14ac:dyDescent="0.35">
      <c r="A930" s="360"/>
      <c r="B930" s="360"/>
      <c r="C930" s="360"/>
      <c r="D930" s="3"/>
      <c r="E930" s="360"/>
      <c r="F930" s="3"/>
      <c r="G930" s="360"/>
      <c r="H930" s="360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</row>
    <row r="931" spans="1:25" ht="15.75" customHeight="1" x14ac:dyDescent="0.35">
      <c r="A931" s="360"/>
      <c r="B931" s="360"/>
      <c r="C931" s="360"/>
      <c r="D931" s="3"/>
      <c r="E931" s="360"/>
      <c r="F931" s="3"/>
      <c r="G931" s="360"/>
      <c r="H931" s="360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</row>
    <row r="932" spans="1:25" ht="15.75" customHeight="1" x14ac:dyDescent="0.35">
      <c r="A932" s="360"/>
      <c r="B932" s="360"/>
      <c r="C932" s="360"/>
      <c r="D932" s="3"/>
      <c r="E932" s="360"/>
      <c r="F932" s="3"/>
      <c r="G932" s="360"/>
      <c r="H932" s="360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</row>
    <row r="933" spans="1:25" ht="15.75" customHeight="1" x14ac:dyDescent="0.35">
      <c r="A933" s="360"/>
      <c r="B933" s="360"/>
      <c r="C933" s="360"/>
      <c r="D933" s="3"/>
      <c r="E933" s="360"/>
      <c r="F933" s="3"/>
      <c r="G933" s="360"/>
      <c r="H933" s="360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</row>
    <row r="934" spans="1:25" ht="15.75" customHeight="1" x14ac:dyDescent="0.35">
      <c r="A934" s="360"/>
      <c r="B934" s="360"/>
      <c r="C934" s="360"/>
      <c r="D934" s="3"/>
      <c r="E934" s="360"/>
      <c r="F934" s="3"/>
      <c r="G934" s="360"/>
      <c r="H934" s="360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</row>
    <row r="935" spans="1:25" ht="15.75" customHeight="1" x14ac:dyDescent="0.35">
      <c r="A935" s="360"/>
      <c r="B935" s="360"/>
      <c r="C935" s="360"/>
      <c r="D935" s="3"/>
      <c r="E935" s="360"/>
      <c r="F935" s="3"/>
      <c r="G935" s="360"/>
      <c r="H935" s="360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</row>
    <row r="936" spans="1:25" ht="15.75" customHeight="1" x14ac:dyDescent="0.35">
      <c r="A936" s="360"/>
      <c r="B936" s="360"/>
      <c r="C936" s="360"/>
      <c r="D936" s="3"/>
      <c r="E936" s="360"/>
      <c r="F936" s="3"/>
      <c r="G936" s="360"/>
      <c r="H936" s="360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</row>
    <row r="937" spans="1:25" ht="15.75" customHeight="1" x14ac:dyDescent="0.35">
      <c r="A937" s="360"/>
      <c r="B937" s="360"/>
      <c r="C937" s="360"/>
      <c r="D937" s="3"/>
      <c r="E937" s="360"/>
      <c r="F937" s="3"/>
      <c r="G937" s="360"/>
      <c r="H937" s="360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</row>
    <row r="938" spans="1:25" ht="15.75" customHeight="1" x14ac:dyDescent="0.35">
      <c r="A938" s="360"/>
      <c r="B938" s="360"/>
      <c r="C938" s="360"/>
      <c r="D938" s="3"/>
      <c r="E938" s="360"/>
      <c r="F938" s="3"/>
      <c r="G938" s="360"/>
      <c r="H938" s="360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</row>
    <row r="939" spans="1:25" ht="15.75" customHeight="1" x14ac:dyDescent="0.35">
      <c r="A939" s="360"/>
      <c r="B939" s="360"/>
      <c r="C939" s="360"/>
      <c r="D939" s="3"/>
      <c r="E939" s="360"/>
      <c r="F939" s="3"/>
      <c r="G939" s="360"/>
      <c r="H939" s="360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</row>
    <row r="940" spans="1:25" ht="15.75" customHeight="1" x14ac:dyDescent="0.35">
      <c r="A940" s="360"/>
      <c r="B940" s="360"/>
      <c r="C940" s="360"/>
      <c r="D940" s="3"/>
      <c r="E940" s="360"/>
      <c r="F940" s="3"/>
      <c r="G940" s="360"/>
      <c r="H940" s="360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</row>
    <row r="941" spans="1:25" ht="15.75" customHeight="1" x14ac:dyDescent="0.35">
      <c r="A941" s="360"/>
      <c r="B941" s="360"/>
      <c r="C941" s="360"/>
      <c r="D941" s="3"/>
      <c r="E941" s="360"/>
      <c r="F941" s="3"/>
      <c r="G941" s="360"/>
      <c r="H941" s="360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</row>
    <row r="942" spans="1:25" ht="15.75" customHeight="1" x14ac:dyDescent="0.35">
      <c r="A942" s="360"/>
      <c r="B942" s="360"/>
      <c r="C942" s="360"/>
      <c r="D942" s="3"/>
      <c r="E942" s="360"/>
      <c r="F942" s="3"/>
      <c r="G942" s="360"/>
      <c r="H942" s="360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</row>
    <row r="943" spans="1:25" ht="15.75" customHeight="1" x14ac:dyDescent="0.35">
      <c r="A943" s="360"/>
      <c r="B943" s="360"/>
      <c r="C943" s="360"/>
      <c r="D943" s="3"/>
      <c r="E943" s="360"/>
      <c r="F943" s="3"/>
      <c r="G943" s="360"/>
      <c r="H943" s="360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</row>
    <row r="944" spans="1:25" ht="15.75" customHeight="1" x14ac:dyDescent="0.35">
      <c r="A944" s="360"/>
      <c r="B944" s="360"/>
      <c r="C944" s="360"/>
      <c r="D944" s="3"/>
      <c r="E944" s="360"/>
      <c r="F944" s="3"/>
      <c r="G944" s="360"/>
      <c r="H944" s="360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</row>
    <row r="945" spans="1:25" ht="15.75" customHeight="1" x14ac:dyDescent="0.35">
      <c r="A945" s="360"/>
      <c r="B945" s="360"/>
      <c r="C945" s="360"/>
      <c r="D945" s="3"/>
      <c r="E945" s="360"/>
      <c r="F945" s="3"/>
      <c r="G945" s="360"/>
      <c r="H945" s="360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</row>
    <row r="946" spans="1:25" ht="15.75" customHeight="1" x14ac:dyDescent="0.35">
      <c r="A946" s="360"/>
      <c r="B946" s="360"/>
      <c r="C946" s="360"/>
      <c r="D946" s="3"/>
      <c r="E946" s="360"/>
      <c r="F946" s="3"/>
      <c r="G946" s="360"/>
      <c r="H946" s="360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</row>
    <row r="947" spans="1:25" ht="15.75" customHeight="1" x14ac:dyDescent="0.35">
      <c r="A947" s="360"/>
      <c r="B947" s="360"/>
      <c r="C947" s="360"/>
      <c r="D947" s="3"/>
      <c r="E947" s="360"/>
      <c r="F947" s="3"/>
      <c r="G947" s="360"/>
      <c r="H947" s="360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</row>
    <row r="948" spans="1:25" ht="15.75" customHeight="1" x14ac:dyDescent="0.35">
      <c r="A948" s="360"/>
      <c r="B948" s="360"/>
      <c r="C948" s="360"/>
      <c r="D948" s="3"/>
      <c r="E948" s="360"/>
      <c r="F948" s="3"/>
      <c r="G948" s="360"/>
      <c r="H948" s="360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</row>
    <row r="949" spans="1:25" ht="15.75" customHeight="1" x14ac:dyDescent="0.35">
      <c r="A949" s="360"/>
      <c r="B949" s="360"/>
      <c r="C949" s="360"/>
      <c r="D949" s="3"/>
      <c r="E949" s="360"/>
      <c r="F949" s="3"/>
      <c r="G949" s="360"/>
      <c r="H949" s="360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</row>
    <row r="950" spans="1:25" ht="15.75" customHeight="1" x14ac:dyDescent="0.35">
      <c r="A950" s="360"/>
      <c r="B950" s="360"/>
      <c r="C950" s="360"/>
      <c r="D950" s="3"/>
      <c r="E950" s="360"/>
      <c r="F950" s="3"/>
      <c r="G950" s="360"/>
      <c r="H950" s="360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</row>
    <row r="951" spans="1:25" ht="15.75" customHeight="1" x14ac:dyDescent="0.35">
      <c r="A951" s="360"/>
      <c r="B951" s="360"/>
      <c r="C951" s="360"/>
      <c r="D951" s="3"/>
      <c r="E951" s="360"/>
      <c r="F951" s="3"/>
      <c r="G951" s="360"/>
      <c r="H951" s="360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</row>
    <row r="952" spans="1:25" ht="15.75" customHeight="1" x14ac:dyDescent="0.35">
      <c r="A952" s="360"/>
      <c r="B952" s="360"/>
      <c r="C952" s="360"/>
      <c r="D952" s="3"/>
      <c r="E952" s="360"/>
      <c r="F952" s="3"/>
      <c r="G952" s="360"/>
      <c r="H952" s="360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</row>
    <row r="953" spans="1:25" ht="15.75" customHeight="1" x14ac:dyDescent="0.35">
      <c r="A953" s="360"/>
      <c r="B953" s="360"/>
      <c r="C953" s="360"/>
      <c r="D953" s="3"/>
      <c r="E953" s="360"/>
      <c r="F953" s="3"/>
      <c r="G953" s="360"/>
      <c r="H953" s="360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</row>
    <row r="954" spans="1:25" ht="15.75" customHeight="1" x14ac:dyDescent="0.35">
      <c r="A954" s="360"/>
      <c r="B954" s="360"/>
      <c r="C954" s="360"/>
      <c r="D954" s="3"/>
      <c r="E954" s="360"/>
      <c r="F954" s="3"/>
      <c r="G954" s="360"/>
      <c r="H954" s="360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</row>
    <row r="955" spans="1:25" ht="15.75" customHeight="1" x14ac:dyDescent="0.35">
      <c r="A955" s="360"/>
      <c r="B955" s="360"/>
      <c r="C955" s="360"/>
      <c r="D955" s="3"/>
      <c r="E955" s="360"/>
      <c r="F955" s="3"/>
      <c r="G955" s="360"/>
      <c r="H955" s="360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</row>
    <row r="956" spans="1:25" ht="15.75" customHeight="1" x14ac:dyDescent="0.35">
      <c r="A956" s="360"/>
      <c r="B956" s="360"/>
      <c r="C956" s="360"/>
      <c r="D956" s="3"/>
      <c r="E956" s="360"/>
      <c r="F956" s="3"/>
      <c r="G956" s="360"/>
      <c r="H956" s="360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</row>
    <row r="957" spans="1:25" ht="15.75" customHeight="1" x14ac:dyDescent="0.35">
      <c r="A957" s="360"/>
      <c r="B957" s="360"/>
      <c r="C957" s="360"/>
      <c r="D957" s="3"/>
      <c r="E957" s="360"/>
      <c r="F957" s="3"/>
      <c r="G957" s="360"/>
      <c r="H957" s="360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</row>
    <row r="958" spans="1:25" ht="15.75" customHeight="1" x14ac:dyDescent="0.35">
      <c r="A958" s="360"/>
      <c r="B958" s="360"/>
      <c r="C958" s="360"/>
      <c r="D958" s="3"/>
      <c r="E958" s="360"/>
      <c r="F958" s="3"/>
      <c r="G958" s="360"/>
      <c r="H958" s="360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</row>
    <row r="959" spans="1:25" ht="15.75" customHeight="1" x14ac:dyDescent="0.35">
      <c r="A959" s="360"/>
      <c r="B959" s="360"/>
      <c r="C959" s="360"/>
      <c r="D959" s="3"/>
      <c r="E959" s="360"/>
      <c r="F959" s="3"/>
      <c r="G959" s="360"/>
      <c r="H959" s="360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</row>
    <row r="960" spans="1:25" ht="15.75" customHeight="1" x14ac:dyDescent="0.35">
      <c r="A960" s="360"/>
      <c r="B960" s="360"/>
      <c r="C960" s="360"/>
      <c r="D960" s="3"/>
      <c r="E960" s="360"/>
      <c r="F960" s="3"/>
      <c r="G960" s="360"/>
      <c r="H960" s="360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</row>
    <row r="961" spans="1:25" ht="15.75" customHeight="1" x14ac:dyDescent="0.35">
      <c r="A961" s="360"/>
      <c r="B961" s="360"/>
      <c r="C961" s="360"/>
      <c r="D961" s="3"/>
      <c r="E961" s="360"/>
      <c r="F961" s="3"/>
      <c r="G961" s="360"/>
      <c r="H961" s="360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</row>
    <row r="962" spans="1:25" ht="15.75" customHeight="1" x14ac:dyDescent="0.35">
      <c r="A962" s="360"/>
      <c r="B962" s="360"/>
      <c r="C962" s="360"/>
      <c r="D962" s="3"/>
      <c r="E962" s="360"/>
      <c r="F962" s="3"/>
      <c r="G962" s="360"/>
      <c r="H962" s="360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</row>
    <row r="963" spans="1:25" ht="15.75" customHeight="1" x14ac:dyDescent="0.35">
      <c r="A963" s="360"/>
      <c r="B963" s="360"/>
      <c r="C963" s="360"/>
      <c r="D963" s="3"/>
      <c r="E963" s="360"/>
      <c r="F963" s="3"/>
      <c r="G963" s="360"/>
      <c r="H963" s="360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</row>
    <row r="964" spans="1:25" ht="15.75" customHeight="1" x14ac:dyDescent="0.35">
      <c r="A964" s="360"/>
      <c r="B964" s="360"/>
      <c r="C964" s="360"/>
      <c r="D964" s="3"/>
      <c r="E964" s="360"/>
      <c r="F964" s="3"/>
      <c r="G964" s="360"/>
      <c r="H964" s="360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</row>
    <row r="965" spans="1:25" ht="15.75" customHeight="1" x14ac:dyDescent="0.35">
      <c r="A965" s="360"/>
      <c r="B965" s="360"/>
      <c r="C965" s="360"/>
      <c r="D965" s="3"/>
      <c r="E965" s="360"/>
      <c r="F965" s="3"/>
      <c r="G965" s="360"/>
      <c r="H965" s="360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</row>
    <row r="966" spans="1:25" ht="15.75" customHeight="1" x14ac:dyDescent="0.35">
      <c r="A966" s="360"/>
      <c r="B966" s="360"/>
      <c r="C966" s="360"/>
      <c r="D966" s="3"/>
      <c r="E966" s="360"/>
      <c r="F966" s="3"/>
      <c r="G966" s="360"/>
      <c r="H966" s="360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</row>
    <row r="967" spans="1:25" ht="15.75" customHeight="1" x14ac:dyDescent="0.35">
      <c r="A967" s="360"/>
      <c r="B967" s="360"/>
      <c r="C967" s="360"/>
      <c r="D967" s="3"/>
      <c r="E967" s="360"/>
      <c r="F967" s="3"/>
      <c r="G967" s="360"/>
      <c r="H967" s="360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</row>
    <row r="968" spans="1:25" ht="15.75" customHeight="1" x14ac:dyDescent="0.35">
      <c r="A968" s="360"/>
      <c r="B968" s="360"/>
      <c r="C968" s="360"/>
      <c r="D968" s="3"/>
      <c r="E968" s="360"/>
      <c r="F968" s="3"/>
      <c r="G968" s="360"/>
      <c r="H968" s="360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</row>
    <row r="969" spans="1:25" ht="15.75" customHeight="1" x14ac:dyDescent="0.35">
      <c r="A969" s="360"/>
      <c r="B969" s="360"/>
      <c r="C969" s="360"/>
      <c r="D969" s="3"/>
      <c r="E969" s="360"/>
      <c r="F969" s="3"/>
      <c r="G969" s="360"/>
      <c r="H969" s="360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</row>
    <row r="970" spans="1:25" ht="15.75" customHeight="1" x14ac:dyDescent="0.35">
      <c r="A970" s="360"/>
      <c r="B970" s="360"/>
      <c r="C970" s="360"/>
      <c r="D970" s="3"/>
      <c r="E970" s="360"/>
      <c r="F970" s="3"/>
      <c r="G970" s="360"/>
      <c r="H970" s="360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</row>
    <row r="971" spans="1:25" ht="15.75" customHeight="1" x14ac:dyDescent="0.35">
      <c r="A971" s="360"/>
      <c r="B971" s="360"/>
      <c r="C971" s="360"/>
      <c r="D971" s="3"/>
      <c r="E971" s="360"/>
      <c r="F971" s="3"/>
      <c r="G971" s="360"/>
      <c r="H971" s="360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</row>
    <row r="972" spans="1:25" ht="15.75" customHeight="1" x14ac:dyDescent="0.35">
      <c r="A972" s="360"/>
      <c r="B972" s="360"/>
      <c r="C972" s="360"/>
      <c r="D972" s="3"/>
      <c r="E972" s="360"/>
      <c r="F972" s="3"/>
      <c r="G972" s="360"/>
      <c r="H972" s="360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</row>
    <row r="973" spans="1:25" ht="15.75" customHeight="1" x14ac:dyDescent="0.35">
      <c r="A973" s="360"/>
      <c r="B973" s="360"/>
      <c r="C973" s="360"/>
      <c r="D973" s="3"/>
      <c r="E973" s="360"/>
      <c r="F973" s="3"/>
      <c r="G973" s="360"/>
      <c r="H973" s="360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</row>
    <row r="974" spans="1:25" ht="15.75" customHeight="1" x14ac:dyDescent="0.35">
      <c r="A974" s="360"/>
      <c r="B974" s="360"/>
      <c r="C974" s="360"/>
      <c r="D974" s="3"/>
      <c r="E974" s="360"/>
      <c r="F974" s="3"/>
      <c r="G974" s="360"/>
      <c r="H974" s="360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</row>
    <row r="975" spans="1:25" ht="15.75" customHeight="1" x14ac:dyDescent="0.35">
      <c r="A975" s="360"/>
      <c r="B975" s="360"/>
      <c r="C975" s="360"/>
      <c r="D975" s="3"/>
      <c r="E975" s="360"/>
      <c r="F975" s="3"/>
      <c r="G975" s="360"/>
      <c r="H975" s="360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</row>
    <row r="976" spans="1:25" ht="15.75" customHeight="1" x14ac:dyDescent="0.35">
      <c r="A976" s="360"/>
      <c r="B976" s="360"/>
      <c r="C976" s="360"/>
      <c r="D976" s="3"/>
      <c r="E976" s="360"/>
      <c r="F976" s="3"/>
      <c r="G976" s="360"/>
      <c r="H976" s="360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</row>
    <row r="977" spans="1:25" ht="15.75" customHeight="1" x14ac:dyDescent="0.35">
      <c r="A977" s="360"/>
      <c r="B977" s="360"/>
      <c r="C977" s="360"/>
      <c r="D977" s="3"/>
      <c r="E977" s="360"/>
      <c r="F977" s="3"/>
      <c r="G977" s="360"/>
      <c r="H977" s="360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</row>
    <row r="978" spans="1:25" ht="15.75" customHeight="1" x14ac:dyDescent="0.35">
      <c r="A978" s="360"/>
      <c r="B978" s="360"/>
      <c r="C978" s="360"/>
      <c r="D978" s="3"/>
      <c r="E978" s="360"/>
      <c r="F978" s="3"/>
      <c r="G978" s="360"/>
      <c r="H978" s="360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</row>
    <row r="979" spans="1:25" ht="15.75" customHeight="1" x14ac:dyDescent="0.35">
      <c r="A979" s="360"/>
      <c r="B979" s="360"/>
      <c r="C979" s="360"/>
      <c r="D979" s="3"/>
      <c r="E979" s="360"/>
      <c r="F979" s="3"/>
      <c r="G979" s="360"/>
      <c r="H979" s="360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</row>
    <row r="980" spans="1:25" ht="15.75" customHeight="1" x14ac:dyDescent="0.35">
      <c r="A980" s="360"/>
      <c r="B980" s="360"/>
      <c r="C980" s="360"/>
      <c r="D980" s="3"/>
      <c r="E980" s="360"/>
      <c r="F980" s="3"/>
      <c r="G980" s="360"/>
      <c r="H980" s="360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</row>
    <row r="981" spans="1:25" ht="15.75" customHeight="1" x14ac:dyDescent="0.35">
      <c r="A981" s="360"/>
      <c r="B981" s="360"/>
      <c r="C981" s="360"/>
      <c r="D981" s="3"/>
      <c r="E981" s="360"/>
      <c r="F981" s="3"/>
      <c r="G981" s="360"/>
      <c r="H981" s="360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</row>
    <row r="982" spans="1:25" ht="15.75" customHeight="1" x14ac:dyDescent="0.35">
      <c r="A982" s="360"/>
      <c r="B982" s="360"/>
      <c r="C982" s="360"/>
      <c r="D982" s="3"/>
      <c r="E982" s="360"/>
      <c r="F982" s="3"/>
      <c r="G982" s="360"/>
      <c r="H982" s="360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</row>
    <row r="983" spans="1:25" ht="15.75" customHeight="1" x14ac:dyDescent="0.35">
      <c r="A983" s="360"/>
      <c r="B983" s="360"/>
      <c r="C983" s="360"/>
      <c r="D983" s="3"/>
      <c r="E983" s="360"/>
      <c r="F983" s="3"/>
      <c r="G983" s="360"/>
      <c r="H983" s="360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</row>
    <row r="984" spans="1:25" ht="15.75" customHeight="1" x14ac:dyDescent="0.35">
      <c r="A984" s="360"/>
      <c r="B984" s="360"/>
      <c r="C984" s="360"/>
      <c r="D984" s="3"/>
      <c r="E984" s="360"/>
      <c r="F984" s="3"/>
      <c r="G984" s="360"/>
      <c r="H984" s="360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</row>
    <row r="985" spans="1:25" ht="15.75" customHeight="1" x14ac:dyDescent="0.35">
      <c r="A985" s="360"/>
      <c r="B985" s="360"/>
      <c r="C985" s="360"/>
      <c r="D985" s="3"/>
      <c r="E985" s="360"/>
      <c r="F985" s="3"/>
      <c r="G985" s="360"/>
      <c r="H985" s="360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</row>
    <row r="986" spans="1:25" ht="15.75" customHeight="1" x14ac:dyDescent="0.35">
      <c r="A986" s="360"/>
      <c r="B986" s="360"/>
      <c r="C986" s="360"/>
      <c r="D986" s="3"/>
      <c r="E986" s="360"/>
      <c r="F986" s="3"/>
      <c r="G986" s="360"/>
      <c r="H986" s="360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</row>
    <row r="987" spans="1:25" ht="15.75" customHeight="1" x14ac:dyDescent="0.35">
      <c r="A987" s="360"/>
      <c r="B987" s="360"/>
      <c r="C987" s="360"/>
      <c r="D987" s="3"/>
      <c r="E987" s="360"/>
      <c r="F987" s="3"/>
      <c r="G987" s="360"/>
      <c r="H987" s="360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</row>
    <row r="988" spans="1:25" ht="15.75" customHeight="1" x14ac:dyDescent="0.35">
      <c r="A988" s="360"/>
      <c r="B988" s="360"/>
      <c r="C988" s="360"/>
      <c r="D988" s="3"/>
      <c r="E988" s="360"/>
      <c r="F988" s="3"/>
      <c r="G988" s="360"/>
      <c r="H988" s="360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</row>
    <row r="989" spans="1:25" ht="15.75" customHeight="1" x14ac:dyDescent="0.35">
      <c r="A989" s="360"/>
      <c r="B989" s="360"/>
      <c r="C989" s="360"/>
      <c r="D989" s="3"/>
      <c r="E989" s="360"/>
      <c r="F989" s="3"/>
      <c r="G989" s="360"/>
      <c r="H989" s="360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</row>
    <row r="990" spans="1:25" ht="15.75" customHeight="1" x14ac:dyDescent="0.35">
      <c r="A990" s="360"/>
      <c r="B990" s="360"/>
      <c r="C990" s="360"/>
      <c r="D990" s="3"/>
      <c r="E990" s="360"/>
      <c r="F990" s="3"/>
      <c r="G990" s="360"/>
      <c r="H990" s="360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</row>
    <row r="991" spans="1:25" ht="15.75" customHeight="1" x14ac:dyDescent="0.35">
      <c r="A991" s="360"/>
      <c r="B991" s="360"/>
      <c r="C991" s="360"/>
      <c r="D991" s="3"/>
      <c r="E991" s="360"/>
      <c r="F991" s="3"/>
      <c r="G991" s="360"/>
      <c r="H991" s="360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</row>
    <row r="992" spans="1:25" ht="15.75" customHeight="1" x14ac:dyDescent="0.35">
      <c r="A992" s="360"/>
      <c r="B992" s="360"/>
      <c r="C992" s="360"/>
      <c r="D992" s="3"/>
      <c r="E992" s="360"/>
      <c r="F992" s="3"/>
      <c r="G992" s="360"/>
      <c r="H992" s="360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</row>
    <row r="993" spans="1:25" ht="15.75" customHeight="1" x14ac:dyDescent="0.35">
      <c r="A993" s="360"/>
      <c r="B993" s="360"/>
      <c r="C993" s="360"/>
      <c r="D993" s="3"/>
      <c r="E993" s="360"/>
      <c r="F993" s="3"/>
      <c r="G993" s="360"/>
      <c r="H993" s="360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</row>
    <row r="994" spans="1:25" ht="15.75" customHeight="1" x14ac:dyDescent="0.35">
      <c r="A994" s="360"/>
      <c r="B994" s="360"/>
      <c r="C994" s="360"/>
      <c r="D994" s="3"/>
      <c r="E994" s="360"/>
      <c r="F994" s="3"/>
      <c r="G994" s="360"/>
      <c r="H994" s="360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</row>
    <row r="995" spans="1:25" ht="15.75" customHeight="1" x14ac:dyDescent="0.35">
      <c r="A995" s="360"/>
      <c r="B995" s="360"/>
      <c r="C995" s="360"/>
      <c r="D995" s="3"/>
      <c r="E995" s="360"/>
      <c r="F995" s="3"/>
      <c r="G995" s="360"/>
      <c r="H995" s="360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</row>
    <row r="996" spans="1:25" ht="15.75" customHeight="1" x14ac:dyDescent="0.35">
      <c r="A996" s="360"/>
      <c r="B996" s="360"/>
      <c r="C996" s="360"/>
      <c r="D996" s="3"/>
      <c r="E996" s="360"/>
      <c r="F996" s="3"/>
      <c r="G996" s="360"/>
      <c r="H996" s="360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</row>
    <row r="997" spans="1:25" ht="15.75" customHeight="1" x14ac:dyDescent="0.35">
      <c r="A997" s="360"/>
      <c r="B997" s="360"/>
      <c r="C997" s="360"/>
      <c r="D997" s="3"/>
      <c r="E997" s="360"/>
      <c r="F997" s="3"/>
      <c r="G997" s="360"/>
      <c r="H997" s="360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</row>
    <row r="998" spans="1:25" ht="15.75" customHeight="1" x14ac:dyDescent="0.35">
      <c r="A998" s="360"/>
      <c r="B998" s="360"/>
      <c r="C998" s="360"/>
      <c r="D998" s="3"/>
      <c r="E998" s="360"/>
      <c r="F998" s="3"/>
      <c r="G998" s="360"/>
      <c r="H998" s="360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</row>
    <row r="999" spans="1:25" ht="15.75" customHeight="1" x14ac:dyDescent="0.35">
      <c r="A999" s="360"/>
      <c r="B999" s="360"/>
      <c r="C999" s="360"/>
      <c r="D999" s="3"/>
      <c r="E999" s="360"/>
      <c r="F999" s="3"/>
      <c r="G999" s="360"/>
      <c r="H999" s="360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</row>
    <row r="1000" spans="1:25" ht="15.75" customHeight="1" x14ac:dyDescent="0.35">
      <c r="A1000" s="360"/>
      <c r="B1000" s="360"/>
      <c r="C1000" s="360"/>
      <c r="D1000" s="3"/>
      <c r="E1000" s="360"/>
      <c r="F1000" s="3"/>
      <c r="G1000" s="360"/>
      <c r="H1000" s="360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</row>
    <row r="1001" spans="1:25" ht="15.75" customHeight="1" x14ac:dyDescent="0.35">
      <c r="A1001" s="360"/>
      <c r="B1001" s="360"/>
      <c r="C1001" s="360"/>
      <c r="D1001" s="3"/>
      <c r="E1001" s="360"/>
      <c r="F1001" s="3"/>
      <c r="G1001" s="360"/>
      <c r="H1001" s="360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</row>
    <row r="1002" spans="1:25" ht="15.75" customHeight="1" x14ac:dyDescent="0.35">
      <c r="A1002" s="360"/>
      <c r="B1002" s="360"/>
      <c r="C1002" s="360"/>
      <c r="D1002" s="3"/>
      <c r="E1002" s="360"/>
      <c r="F1002" s="3"/>
      <c r="G1002" s="360"/>
      <c r="H1002" s="360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</row>
    <row r="1003" spans="1:25" ht="15.75" customHeight="1" x14ac:dyDescent="0.35">
      <c r="A1003" s="360"/>
      <c r="B1003" s="360"/>
      <c r="C1003" s="360"/>
      <c r="D1003" s="3"/>
      <c r="E1003" s="360"/>
      <c r="F1003" s="3"/>
      <c r="G1003" s="360"/>
      <c r="H1003" s="360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</row>
    <row r="1004" spans="1:25" ht="15.75" customHeight="1" x14ac:dyDescent="0.35">
      <c r="A1004" s="360"/>
      <c r="B1004" s="360"/>
      <c r="C1004" s="360"/>
      <c r="D1004" s="3"/>
      <c r="E1004" s="360"/>
      <c r="F1004" s="3"/>
      <c r="G1004" s="360"/>
      <c r="H1004" s="360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</row>
    <row r="1005" spans="1:25" ht="15.75" customHeight="1" x14ac:dyDescent="0.35">
      <c r="A1005" s="360"/>
      <c r="B1005" s="360"/>
      <c r="C1005" s="360"/>
      <c r="D1005" s="3"/>
      <c r="E1005" s="360"/>
      <c r="F1005" s="3"/>
      <c r="G1005" s="360"/>
      <c r="H1005" s="360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</row>
    <row r="1006" spans="1:25" ht="15.75" customHeight="1" x14ac:dyDescent="0.35">
      <c r="A1006" s="360"/>
      <c r="B1006" s="360"/>
      <c r="C1006" s="360"/>
      <c r="D1006" s="3"/>
      <c r="E1006" s="360"/>
      <c r="F1006" s="3"/>
      <c r="G1006" s="360"/>
      <c r="H1006" s="360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</row>
    <row r="1007" spans="1:25" ht="15.75" customHeight="1" x14ac:dyDescent="0.35">
      <c r="A1007" s="360"/>
      <c r="B1007" s="360"/>
      <c r="C1007" s="360"/>
      <c r="D1007" s="3"/>
      <c r="E1007" s="360"/>
      <c r="F1007" s="3"/>
      <c r="G1007" s="360"/>
      <c r="H1007" s="360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</row>
    <row r="1008" spans="1:25" ht="15.75" customHeight="1" x14ac:dyDescent="0.35">
      <c r="A1008" s="360"/>
      <c r="B1008" s="360"/>
      <c r="C1008" s="360"/>
      <c r="D1008" s="3"/>
      <c r="E1008" s="360"/>
      <c r="F1008" s="3"/>
      <c r="G1008" s="360"/>
      <c r="H1008" s="360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</row>
    <row r="1009" spans="1:25" ht="15.75" customHeight="1" x14ac:dyDescent="0.35">
      <c r="A1009" s="360"/>
      <c r="B1009" s="360"/>
      <c r="C1009" s="360"/>
      <c r="D1009" s="3"/>
      <c r="E1009" s="360"/>
      <c r="F1009" s="3"/>
      <c r="G1009" s="360"/>
      <c r="H1009" s="360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</row>
    <row r="1010" spans="1:25" ht="15.75" customHeight="1" x14ac:dyDescent="0.35">
      <c r="A1010" s="360"/>
      <c r="B1010" s="360"/>
      <c r="C1010" s="360"/>
      <c r="D1010" s="3"/>
      <c r="E1010" s="360"/>
      <c r="F1010" s="3"/>
      <c r="G1010" s="360"/>
      <c r="H1010" s="360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</row>
    <row r="1011" spans="1:25" ht="15.75" customHeight="1" x14ac:dyDescent="0.35">
      <c r="A1011" s="360"/>
      <c r="B1011" s="360"/>
      <c r="C1011" s="360"/>
      <c r="D1011" s="3"/>
      <c r="E1011" s="360"/>
      <c r="F1011" s="3"/>
      <c r="G1011" s="360"/>
      <c r="H1011" s="360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</row>
    <row r="1012" spans="1:25" ht="15.75" customHeight="1" x14ac:dyDescent="0.35">
      <c r="A1012" s="360"/>
      <c r="B1012" s="360"/>
      <c r="C1012" s="360"/>
      <c r="D1012" s="3"/>
      <c r="E1012" s="360"/>
      <c r="F1012" s="3"/>
      <c r="G1012" s="360"/>
      <c r="H1012" s="360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</row>
    <row r="1013" spans="1:25" ht="15.75" customHeight="1" x14ac:dyDescent="0.35">
      <c r="A1013" s="360"/>
      <c r="B1013" s="360"/>
      <c r="C1013" s="360"/>
      <c r="D1013" s="3"/>
      <c r="E1013" s="360"/>
      <c r="F1013" s="3"/>
      <c r="G1013" s="360"/>
      <c r="H1013" s="360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</row>
    <row r="1014" spans="1:25" ht="15.75" customHeight="1" x14ac:dyDescent="0.35">
      <c r="A1014" s="360"/>
      <c r="B1014" s="360"/>
      <c r="C1014" s="360"/>
      <c r="D1014" s="3"/>
      <c r="E1014" s="360"/>
      <c r="F1014" s="3"/>
      <c r="G1014" s="360"/>
      <c r="H1014" s="360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</row>
    <row r="1015" spans="1:25" ht="15.75" customHeight="1" x14ac:dyDescent="0.35">
      <c r="A1015" s="360"/>
      <c r="B1015" s="360"/>
      <c r="C1015" s="360"/>
      <c r="D1015" s="3"/>
      <c r="E1015" s="360"/>
      <c r="F1015" s="3"/>
      <c r="G1015" s="360"/>
      <c r="H1015" s="360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</row>
    <row r="1016" spans="1:25" ht="15.75" customHeight="1" x14ac:dyDescent="0.35">
      <c r="A1016" s="360"/>
      <c r="B1016" s="360"/>
      <c r="C1016" s="360"/>
      <c r="D1016" s="3"/>
      <c r="E1016" s="360"/>
      <c r="F1016" s="3"/>
      <c r="G1016" s="360"/>
      <c r="H1016" s="360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</row>
    <row r="1017" spans="1:25" ht="15.75" customHeight="1" x14ac:dyDescent="0.35">
      <c r="A1017" s="360"/>
      <c r="B1017" s="360"/>
      <c r="C1017" s="360"/>
      <c r="D1017" s="3"/>
      <c r="E1017" s="360"/>
      <c r="F1017" s="3"/>
      <c r="G1017" s="360"/>
      <c r="H1017" s="360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</row>
    <row r="1018" spans="1:25" ht="15.75" customHeight="1" x14ac:dyDescent="0.35">
      <c r="A1018" s="360"/>
      <c r="B1018" s="360"/>
      <c r="C1018" s="360"/>
      <c r="D1018" s="3"/>
      <c r="E1018" s="360"/>
      <c r="F1018" s="3"/>
      <c r="G1018" s="360"/>
      <c r="H1018" s="360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</row>
    <row r="1019" spans="1:25" ht="15.75" customHeight="1" x14ac:dyDescent="0.35">
      <c r="A1019" s="360"/>
      <c r="B1019" s="360"/>
      <c r="C1019" s="360"/>
      <c r="D1019" s="3"/>
      <c r="E1019" s="360"/>
      <c r="F1019" s="3"/>
      <c r="G1019" s="360"/>
      <c r="H1019" s="360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</row>
    <row r="1020" spans="1:25" ht="15.75" customHeight="1" x14ac:dyDescent="0.35">
      <c r="A1020" s="360"/>
      <c r="B1020" s="360"/>
      <c r="C1020" s="360"/>
      <c r="D1020" s="3"/>
      <c r="E1020" s="360"/>
      <c r="F1020" s="3"/>
      <c r="G1020" s="360"/>
      <c r="H1020" s="360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</row>
    <row r="1021" spans="1:25" ht="15.75" customHeight="1" x14ac:dyDescent="0.35">
      <c r="A1021" s="360"/>
      <c r="B1021" s="360"/>
      <c r="C1021" s="360"/>
      <c r="D1021" s="3"/>
      <c r="E1021" s="360"/>
      <c r="F1021" s="3"/>
      <c r="G1021" s="360"/>
      <c r="H1021" s="360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</row>
    <row r="1022" spans="1:25" ht="15.75" customHeight="1" x14ac:dyDescent="0.35">
      <c r="A1022" s="360"/>
      <c r="B1022" s="360"/>
      <c r="C1022" s="360"/>
      <c r="D1022" s="3"/>
      <c r="E1022" s="360"/>
      <c r="F1022" s="3"/>
      <c r="G1022" s="360"/>
      <c r="H1022" s="360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</row>
    <row r="1023" spans="1:25" ht="15.75" customHeight="1" x14ac:dyDescent="0.35">
      <c r="A1023" s="360"/>
      <c r="B1023" s="360"/>
      <c r="C1023" s="360"/>
      <c r="D1023" s="3"/>
      <c r="E1023" s="360"/>
      <c r="F1023" s="3"/>
      <c r="G1023" s="360"/>
      <c r="H1023" s="360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</row>
    <row r="1024" spans="1:25" ht="15.75" customHeight="1" x14ac:dyDescent="0.35">
      <c r="A1024" s="360"/>
      <c r="B1024" s="360"/>
      <c r="C1024" s="360"/>
      <c r="D1024" s="3"/>
      <c r="E1024" s="360"/>
      <c r="F1024" s="3"/>
      <c r="G1024" s="360"/>
      <c r="H1024" s="360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</row>
    <row r="1025" spans="1:25" ht="15.75" customHeight="1" x14ac:dyDescent="0.35">
      <c r="A1025" s="360"/>
      <c r="B1025" s="360"/>
      <c r="C1025" s="360"/>
      <c r="D1025" s="3"/>
      <c r="E1025" s="360"/>
      <c r="F1025" s="3"/>
      <c r="G1025" s="360"/>
      <c r="H1025" s="360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</row>
    <row r="1026" spans="1:25" ht="15.75" customHeight="1" x14ac:dyDescent="0.35">
      <c r="A1026" s="360"/>
      <c r="B1026" s="360"/>
      <c r="C1026" s="360"/>
      <c r="D1026" s="3"/>
      <c r="E1026" s="360"/>
      <c r="F1026" s="3"/>
      <c r="G1026" s="360"/>
      <c r="H1026" s="360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</row>
    <row r="1027" spans="1:25" ht="15.75" customHeight="1" x14ac:dyDescent="0.35">
      <c r="A1027" s="360"/>
      <c r="B1027" s="360"/>
      <c r="C1027" s="360"/>
      <c r="D1027" s="3"/>
      <c r="E1027" s="360"/>
      <c r="F1027" s="3"/>
      <c r="G1027" s="360"/>
      <c r="H1027" s="360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</row>
    <row r="1028" spans="1:25" ht="15.75" customHeight="1" x14ac:dyDescent="0.35">
      <c r="A1028" s="360"/>
      <c r="B1028" s="360"/>
      <c r="C1028" s="360"/>
      <c r="D1028" s="3"/>
      <c r="E1028" s="360"/>
      <c r="F1028" s="3"/>
      <c r="G1028" s="360"/>
      <c r="H1028" s="360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</row>
    <row r="1029" spans="1:25" ht="15.75" customHeight="1" x14ac:dyDescent="0.35">
      <c r="A1029" s="360"/>
      <c r="B1029" s="360"/>
      <c r="C1029" s="360"/>
      <c r="D1029" s="3"/>
      <c r="E1029" s="360"/>
      <c r="F1029" s="3"/>
      <c r="G1029" s="360"/>
      <c r="H1029" s="360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</row>
    <row r="1030" spans="1:25" ht="15.75" customHeight="1" x14ac:dyDescent="0.35">
      <c r="A1030" s="360"/>
      <c r="B1030" s="360"/>
      <c r="C1030" s="360"/>
      <c r="D1030" s="3"/>
      <c r="E1030" s="360"/>
      <c r="F1030" s="3"/>
      <c r="G1030" s="360"/>
      <c r="H1030" s="360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</row>
    <row r="1031" spans="1:25" ht="15.75" customHeight="1" x14ac:dyDescent="0.35">
      <c r="A1031" s="360"/>
      <c r="B1031" s="360"/>
      <c r="C1031" s="360"/>
      <c r="D1031" s="3"/>
      <c r="E1031" s="360"/>
      <c r="F1031" s="3"/>
      <c r="G1031" s="360"/>
      <c r="H1031" s="360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</row>
    <row r="1032" spans="1:25" ht="15.75" customHeight="1" x14ac:dyDescent="0.35">
      <c r="A1032" s="360"/>
      <c r="B1032" s="360"/>
      <c r="C1032" s="360"/>
      <c r="D1032" s="3"/>
      <c r="E1032" s="360"/>
      <c r="F1032" s="3"/>
      <c r="G1032" s="360"/>
      <c r="H1032" s="360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</row>
    <row r="1033" spans="1:25" ht="15.75" customHeight="1" x14ac:dyDescent="0.35">
      <c r="A1033" s="360"/>
      <c r="B1033" s="360"/>
      <c r="C1033" s="360"/>
      <c r="D1033" s="3"/>
      <c r="E1033" s="360"/>
      <c r="F1033" s="3"/>
      <c r="G1033" s="360"/>
      <c r="H1033" s="360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</row>
    <row r="1034" spans="1:25" ht="15.75" customHeight="1" x14ac:dyDescent="0.35">
      <c r="A1034" s="360"/>
      <c r="B1034" s="360"/>
      <c r="C1034" s="360"/>
      <c r="D1034" s="3"/>
      <c r="E1034" s="360"/>
      <c r="F1034" s="3"/>
      <c r="G1034" s="360"/>
      <c r="H1034" s="360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</row>
    <row r="1035" spans="1:25" ht="15.75" customHeight="1" x14ac:dyDescent="0.35">
      <c r="A1035" s="360"/>
      <c r="B1035" s="360"/>
      <c r="C1035" s="360"/>
      <c r="D1035" s="3"/>
      <c r="E1035" s="360"/>
      <c r="F1035" s="3"/>
      <c r="G1035" s="360"/>
      <c r="H1035" s="360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</row>
    <row r="1036" spans="1:25" ht="15.75" customHeight="1" x14ac:dyDescent="0.35">
      <c r="A1036" s="360"/>
      <c r="B1036" s="360"/>
      <c r="C1036" s="360"/>
      <c r="D1036" s="3"/>
      <c r="E1036" s="360"/>
      <c r="F1036" s="3"/>
      <c r="G1036" s="360"/>
      <c r="H1036" s="360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</row>
    <row r="1037" spans="1:25" ht="15.75" customHeight="1" x14ac:dyDescent="0.35">
      <c r="A1037" s="360"/>
      <c r="B1037" s="360"/>
      <c r="C1037" s="360"/>
      <c r="D1037" s="3"/>
      <c r="E1037" s="360"/>
      <c r="F1037" s="3"/>
      <c r="G1037" s="360"/>
      <c r="H1037" s="360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</row>
    <row r="1038" spans="1:25" ht="15.75" customHeight="1" x14ac:dyDescent="0.35">
      <c r="A1038" s="360"/>
      <c r="B1038" s="360"/>
      <c r="C1038" s="360"/>
      <c r="D1038" s="3"/>
      <c r="E1038" s="360"/>
      <c r="F1038" s="3"/>
      <c r="G1038" s="360"/>
      <c r="H1038" s="360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</row>
    <row r="1039" spans="1:25" ht="15.75" customHeight="1" x14ac:dyDescent="0.35">
      <c r="A1039" s="360"/>
      <c r="B1039" s="360"/>
      <c r="C1039" s="360"/>
      <c r="D1039" s="3"/>
      <c r="E1039" s="360"/>
      <c r="F1039" s="3"/>
      <c r="G1039" s="360"/>
      <c r="H1039" s="360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</row>
    <row r="1040" spans="1:25" ht="15.75" customHeight="1" x14ac:dyDescent="0.35">
      <c r="A1040" s="360"/>
      <c r="B1040" s="360"/>
      <c r="C1040" s="360"/>
      <c r="D1040" s="3"/>
      <c r="E1040" s="360"/>
      <c r="F1040" s="3"/>
      <c r="G1040" s="360"/>
      <c r="H1040" s="360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</row>
    <row r="1041" spans="1:25" ht="15.75" customHeight="1" x14ac:dyDescent="0.35">
      <c r="A1041" s="360"/>
      <c r="B1041" s="360"/>
      <c r="C1041" s="360"/>
      <c r="D1041" s="3"/>
      <c r="E1041" s="360"/>
      <c r="F1041" s="3"/>
      <c r="G1041" s="360"/>
      <c r="H1041" s="360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</row>
    <row r="1042" spans="1:25" ht="15.75" customHeight="1" x14ac:dyDescent="0.35">
      <c r="A1042" s="360"/>
      <c r="B1042" s="360"/>
      <c r="C1042" s="360"/>
      <c r="D1042" s="3"/>
      <c r="E1042" s="360"/>
      <c r="F1042" s="3"/>
      <c r="G1042" s="360"/>
      <c r="H1042" s="360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</row>
    <row r="1043" spans="1:25" ht="15.75" customHeight="1" x14ac:dyDescent="0.35">
      <c r="A1043" s="360"/>
      <c r="B1043" s="360"/>
      <c r="C1043" s="360"/>
      <c r="D1043" s="3"/>
      <c r="E1043" s="360"/>
      <c r="F1043" s="3"/>
      <c r="G1043" s="360"/>
      <c r="H1043" s="360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</row>
    <row r="1044" spans="1:25" ht="15.75" customHeight="1" x14ac:dyDescent="0.35">
      <c r="A1044" s="360"/>
      <c r="B1044" s="360"/>
      <c r="C1044" s="360"/>
      <c r="D1044" s="3"/>
      <c r="E1044" s="360"/>
      <c r="F1044" s="3"/>
      <c r="G1044" s="360"/>
      <c r="H1044" s="360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</row>
    <row r="1045" spans="1:25" ht="15.75" customHeight="1" x14ac:dyDescent="0.35">
      <c r="A1045" s="360"/>
      <c r="B1045" s="360"/>
      <c r="C1045" s="360"/>
      <c r="D1045" s="3"/>
      <c r="E1045" s="360"/>
      <c r="F1045" s="3"/>
      <c r="G1045" s="360"/>
      <c r="H1045" s="360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</row>
    <row r="1046" spans="1:25" ht="15.75" customHeight="1" x14ac:dyDescent="0.35">
      <c r="A1046" s="360"/>
      <c r="B1046" s="360"/>
      <c r="C1046" s="360"/>
      <c r="D1046" s="3"/>
      <c r="E1046" s="360"/>
      <c r="F1046" s="3"/>
      <c r="G1046" s="360"/>
      <c r="H1046" s="360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</row>
    <row r="1047" spans="1:25" ht="15.75" customHeight="1" x14ac:dyDescent="0.35">
      <c r="A1047" s="360"/>
      <c r="B1047" s="360"/>
      <c r="C1047" s="360"/>
      <c r="D1047" s="3"/>
      <c r="E1047" s="360"/>
      <c r="F1047" s="3"/>
      <c r="G1047" s="360"/>
      <c r="H1047" s="360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</row>
    <row r="1048" spans="1:25" ht="15.75" customHeight="1" x14ac:dyDescent="0.35">
      <c r="A1048" s="360"/>
      <c r="B1048" s="360"/>
      <c r="C1048" s="360"/>
      <c r="D1048" s="3"/>
      <c r="E1048" s="360"/>
      <c r="F1048" s="3"/>
      <c r="G1048" s="360"/>
      <c r="H1048" s="360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</row>
    <row r="1049" spans="1:25" ht="15.75" customHeight="1" x14ac:dyDescent="0.35">
      <c r="A1049" s="360"/>
      <c r="B1049" s="360"/>
      <c r="C1049" s="360"/>
      <c r="D1049" s="3"/>
      <c r="E1049" s="360"/>
      <c r="F1049" s="3"/>
      <c r="G1049" s="360"/>
      <c r="H1049" s="360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</row>
    <row r="1050" spans="1:25" ht="15.75" customHeight="1" x14ac:dyDescent="0.35">
      <c r="A1050" s="360"/>
      <c r="B1050" s="360"/>
      <c r="C1050" s="360"/>
      <c r="D1050" s="3"/>
      <c r="E1050" s="360"/>
      <c r="F1050" s="3"/>
      <c r="G1050" s="360"/>
      <c r="H1050" s="360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</row>
    <row r="1051" spans="1:25" ht="15.75" customHeight="1" x14ac:dyDescent="0.35">
      <c r="A1051" s="360"/>
      <c r="B1051" s="360"/>
      <c r="C1051" s="360"/>
      <c r="D1051" s="3"/>
      <c r="E1051" s="360"/>
      <c r="F1051" s="3"/>
      <c r="G1051" s="360"/>
      <c r="H1051" s="360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</row>
    <row r="1052" spans="1:25" ht="15.75" customHeight="1" x14ac:dyDescent="0.35">
      <c r="A1052" s="360"/>
      <c r="B1052" s="360"/>
      <c r="C1052" s="360"/>
      <c r="D1052" s="3"/>
      <c r="E1052" s="360"/>
      <c r="F1052" s="3"/>
      <c r="G1052" s="360"/>
      <c r="H1052" s="360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</row>
    <row r="1053" spans="1:25" ht="15.75" customHeight="1" x14ac:dyDescent="0.35">
      <c r="A1053" s="360"/>
      <c r="B1053" s="360"/>
      <c r="C1053" s="360"/>
      <c r="D1053" s="3"/>
      <c r="E1053" s="360"/>
      <c r="F1053" s="3"/>
      <c r="G1053" s="360"/>
      <c r="H1053" s="360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</row>
    <row r="1054" spans="1:25" ht="15.75" customHeight="1" x14ac:dyDescent="0.35">
      <c r="A1054" s="360"/>
      <c r="B1054" s="360"/>
      <c r="C1054" s="360"/>
      <c r="D1054" s="3"/>
      <c r="E1054" s="360"/>
      <c r="F1054" s="3"/>
      <c r="G1054" s="360"/>
      <c r="H1054" s="360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</row>
    <row r="1055" spans="1:25" ht="15.75" customHeight="1" x14ac:dyDescent="0.35">
      <c r="A1055" s="360"/>
      <c r="B1055" s="360"/>
      <c r="C1055" s="360"/>
      <c r="D1055" s="3"/>
      <c r="E1055" s="360"/>
      <c r="F1055" s="3"/>
      <c r="G1055" s="360"/>
      <c r="H1055" s="360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</row>
    <row r="1056" spans="1:25" ht="15.75" customHeight="1" x14ac:dyDescent="0.35">
      <c r="A1056" s="360"/>
      <c r="B1056" s="360"/>
      <c r="C1056" s="360"/>
      <c r="D1056" s="3"/>
      <c r="E1056" s="360"/>
      <c r="F1056" s="3"/>
      <c r="G1056" s="360"/>
      <c r="H1056" s="360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</row>
    <row r="1057" spans="1:25" ht="15.75" customHeight="1" x14ac:dyDescent="0.35">
      <c r="A1057" s="360"/>
      <c r="B1057" s="360"/>
      <c r="C1057" s="360"/>
      <c r="D1057" s="3"/>
      <c r="E1057" s="360"/>
      <c r="F1057" s="3"/>
      <c r="G1057" s="360"/>
      <c r="H1057" s="360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</row>
    <row r="1058" spans="1:25" ht="15.75" customHeight="1" x14ac:dyDescent="0.35">
      <c r="A1058" s="360"/>
      <c r="B1058" s="360"/>
      <c r="C1058" s="360"/>
      <c r="D1058" s="3"/>
      <c r="E1058" s="360"/>
      <c r="F1058" s="3"/>
      <c r="G1058" s="360"/>
      <c r="H1058" s="360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</row>
    <row r="1059" spans="1:25" ht="15.75" customHeight="1" x14ac:dyDescent="0.35">
      <c r="A1059" s="360"/>
      <c r="B1059" s="360"/>
      <c r="C1059" s="360"/>
      <c r="D1059" s="3"/>
      <c r="E1059" s="360"/>
      <c r="F1059" s="3"/>
      <c r="G1059" s="360"/>
      <c r="H1059" s="360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</row>
    <row r="1060" spans="1:25" ht="15.75" customHeight="1" x14ac:dyDescent="0.35">
      <c r="A1060" s="360"/>
      <c r="B1060" s="360"/>
      <c r="C1060" s="360"/>
      <c r="D1060" s="3"/>
      <c r="E1060" s="360"/>
      <c r="F1060" s="3"/>
      <c r="G1060" s="360"/>
      <c r="H1060" s="360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</row>
    <row r="1061" spans="1:25" ht="15.75" customHeight="1" x14ac:dyDescent="0.35">
      <c r="A1061" s="360"/>
      <c r="B1061" s="360"/>
      <c r="C1061" s="360"/>
      <c r="D1061" s="3"/>
      <c r="E1061" s="360"/>
      <c r="F1061" s="3"/>
      <c r="G1061" s="360"/>
      <c r="H1061" s="360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</row>
    <row r="1062" spans="1:25" ht="15.75" customHeight="1" x14ac:dyDescent="0.35">
      <c r="A1062" s="360"/>
      <c r="B1062" s="360"/>
      <c r="C1062" s="360"/>
      <c r="D1062" s="3"/>
      <c r="E1062" s="360"/>
      <c r="F1062" s="3"/>
      <c r="G1062" s="360"/>
      <c r="H1062" s="360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</row>
    <row r="1063" spans="1:25" ht="15.75" customHeight="1" x14ac:dyDescent="0.35">
      <c r="A1063" s="360"/>
      <c r="B1063" s="360"/>
      <c r="C1063" s="360"/>
      <c r="D1063" s="3"/>
      <c r="E1063" s="360"/>
      <c r="F1063" s="3"/>
      <c r="G1063" s="360"/>
      <c r="H1063" s="360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</row>
    <row r="1064" spans="1:25" ht="15.75" customHeight="1" x14ac:dyDescent="0.35">
      <c r="A1064" s="360"/>
      <c r="B1064" s="360"/>
      <c r="C1064" s="360"/>
      <c r="D1064" s="3"/>
      <c r="E1064" s="360"/>
      <c r="F1064" s="3"/>
      <c r="G1064" s="360"/>
      <c r="H1064" s="360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</row>
    <row r="1065" spans="1:25" ht="15.75" customHeight="1" x14ac:dyDescent="0.35">
      <c r="A1065" s="360"/>
      <c r="B1065" s="360"/>
      <c r="C1065" s="360"/>
      <c r="D1065" s="3"/>
      <c r="E1065" s="360"/>
      <c r="F1065" s="3"/>
      <c r="G1065" s="360"/>
      <c r="H1065" s="360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</row>
    <row r="1066" spans="1:25" ht="15.75" customHeight="1" x14ac:dyDescent="0.35">
      <c r="A1066" s="360"/>
      <c r="B1066" s="360"/>
      <c r="C1066" s="360"/>
      <c r="D1066" s="3"/>
      <c r="E1066" s="360"/>
      <c r="F1066" s="3"/>
      <c r="G1066" s="360"/>
      <c r="H1066" s="360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</row>
    <row r="1067" spans="1:25" ht="15.75" customHeight="1" x14ac:dyDescent="0.35">
      <c r="A1067" s="360"/>
      <c r="B1067" s="360"/>
      <c r="C1067" s="360"/>
      <c r="D1067" s="3"/>
      <c r="E1067" s="360"/>
      <c r="F1067" s="3"/>
      <c r="G1067" s="360"/>
      <c r="H1067" s="360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</row>
    <row r="1068" spans="1:25" ht="15.75" customHeight="1" x14ac:dyDescent="0.35">
      <c r="A1068" s="360"/>
      <c r="B1068" s="360"/>
      <c r="C1068" s="360"/>
      <c r="D1068" s="3"/>
      <c r="E1068" s="360"/>
      <c r="F1068" s="3"/>
      <c r="G1068" s="360"/>
      <c r="H1068" s="360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</row>
    <row r="1069" spans="1:25" ht="15.75" customHeight="1" x14ac:dyDescent="0.35">
      <c r="A1069" s="360"/>
      <c r="B1069" s="360"/>
      <c r="C1069" s="360"/>
      <c r="D1069" s="3"/>
      <c r="E1069" s="360"/>
      <c r="F1069" s="3"/>
      <c r="G1069" s="360"/>
      <c r="H1069" s="360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</row>
    <row r="1070" spans="1:25" ht="15.75" customHeight="1" x14ac:dyDescent="0.35">
      <c r="A1070" s="360"/>
      <c r="B1070" s="360"/>
      <c r="C1070" s="360"/>
      <c r="D1070" s="3"/>
      <c r="E1070" s="360"/>
      <c r="F1070" s="3"/>
      <c r="G1070" s="360"/>
      <c r="H1070" s="360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</row>
    <row r="1071" spans="1:25" ht="15.75" customHeight="1" x14ac:dyDescent="0.35">
      <c r="A1071" s="360"/>
      <c r="B1071" s="360"/>
      <c r="C1071" s="360"/>
      <c r="D1071" s="3"/>
      <c r="E1071" s="360"/>
      <c r="F1071" s="3"/>
      <c r="G1071" s="360"/>
      <c r="H1071" s="360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</row>
    <row r="1072" spans="1:25" ht="15.75" customHeight="1" x14ac:dyDescent="0.35">
      <c r="A1072" s="360"/>
      <c r="B1072" s="360"/>
      <c r="C1072" s="360"/>
      <c r="D1072" s="3"/>
      <c r="E1072" s="360"/>
      <c r="F1072" s="3"/>
      <c r="G1072" s="360"/>
      <c r="H1072" s="360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</row>
    <row r="1073" spans="1:25" ht="15.75" customHeight="1" x14ac:dyDescent="0.35">
      <c r="A1073" s="360"/>
      <c r="B1073" s="360"/>
      <c r="C1073" s="360"/>
      <c r="D1073" s="3"/>
      <c r="E1073" s="360"/>
      <c r="F1073" s="3"/>
      <c r="G1073" s="360"/>
      <c r="H1073" s="360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</row>
    <row r="1074" spans="1:25" ht="15.75" customHeight="1" x14ac:dyDescent="0.35">
      <c r="A1074" s="360"/>
      <c r="B1074" s="360"/>
      <c r="C1074" s="360"/>
      <c r="D1074" s="3"/>
      <c r="E1074" s="360"/>
      <c r="F1074" s="3"/>
      <c r="G1074" s="360"/>
      <c r="H1074" s="360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</row>
    <row r="1075" spans="1:25" ht="15.75" customHeight="1" x14ac:dyDescent="0.35">
      <c r="A1075" s="360"/>
      <c r="B1075" s="360"/>
      <c r="C1075" s="360"/>
      <c r="D1075" s="3"/>
      <c r="E1075" s="360"/>
      <c r="F1075" s="3"/>
      <c r="G1075" s="360"/>
      <c r="H1075" s="360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</row>
    <row r="1076" spans="1:25" ht="15.75" customHeight="1" x14ac:dyDescent="0.35">
      <c r="A1076" s="360"/>
      <c r="B1076" s="360"/>
      <c r="C1076" s="360"/>
      <c r="D1076" s="3"/>
      <c r="E1076" s="360"/>
      <c r="F1076" s="3"/>
      <c r="G1076" s="360"/>
      <c r="H1076" s="360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</row>
    <row r="1077" spans="1:25" ht="15.75" customHeight="1" x14ac:dyDescent="0.35">
      <c r="A1077" s="360"/>
      <c r="B1077" s="360"/>
      <c r="C1077" s="360"/>
      <c r="D1077" s="3"/>
      <c r="E1077" s="360"/>
      <c r="F1077" s="3"/>
      <c r="G1077" s="360"/>
      <c r="H1077" s="360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</row>
  </sheetData>
  <mergeCells count="129">
    <mergeCell ref="G50:G53"/>
    <mergeCell ref="G76:G78"/>
    <mergeCell ref="B123:B124"/>
    <mergeCell ref="C123:C124"/>
    <mergeCell ref="D123:D124"/>
    <mergeCell ref="E123:E124"/>
    <mergeCell ref="F123:F124"/>
    <mergeCell ref="G123:G124"/>
    <mergeCell ref="H123:H124"/>
    <mergeCell ref="E50:E53"/>
    <mergeCell ref="E55:E56"/>
    <mergeCell ref="C55:C56"/>
    <mergeCell ref="D64:D65"/>
    <mergeCell ref="F64:F65"/>
    <mergeCell ref="D68:D69"/>
    <mergeCell ref="C64:C65"/>
    <mergeCell ref="C68:C69"/>
    <mergeCell ref="B64:B69"/>
    <mergeCell ref="G64:G65"/>
    <mergeCell ref="H64:H65"/>
    <mergeCell ref="C66:C67"/>
    <mergeCell ref="D66:D67"/>
    <mergeCell ref="F66:F67"/>
    <mergeCell ref="G66:G67"/>
    <mergeCell ref="H2:J2"/>
    <mergeCell ref="B4:J4"/>
    <mergeCell ref="B5:J5"/>
    <mergeCell ref="B6:J6"/>
    <mergeCell ref="B7:J7"/>
    <mergeCell ref="B9:D9"/>
    <mergeCell ref="E9:J9"/>
    <mergeCell ref="D31:D33"/>
    <mergeCell ref="F31:F33"/>
    <mergeCell ref="G19:G21"/>
    <mergeCell ref="H19:H21"/>
    <mergeCell ref="D22:D24"/>
    <mergeCell ref="G22:G24"/>
    <mergeCell ref="H22:H24"/>
    <mergeCell ref="G13:G15"/>
    <mergeCell ref="H13:H15"/>
    <mergeCell ref="G16:G18"/>
    <mergeCell ref="H16:H18"/>
    <mergeCell ref="D16:D18"/>
    <mergeCell ref="F16:F18"/>
    <mergeCell ref="D13:D15"/>
    <mergeCell ref="F13:F15"/>
    <mergeCell ref="D19:D21"/>
    <mergeCell ref="F19:F21"/>
    <mergeCell ref="B55:B56"/>
    <mergeCell ref="B13:B15"/>
    <mergeCell ref="C13:C15"/>
    <mergeCell ref="B19:B21"/>
    <mergeCell ref="C19:C21"/>
    <mergeCell ref="C28:C30"/>
    <mergeCell ref="B31:B33"/>
    <mergeCell ref="C31:C33"/>
    <mergeCell ref="B16:B18"/>
    <mergeCell ref="C16:C18"/>
    <mergeCell ref="G28:G30"/>
    <mergeCell ref="H28:H30"/>
    <mergeCell ref="F28:F30"/>
    <mergeCell ref="B47:B48"/>
    <mergeCell ref="B28:B30"/>
    <mergeCell ref="C22:C24"/>
    <mergeCell ref="F22:F24"/>
    <mergeCell ref="C25:C27"/>
    <mergeCell ref="D25:D27"/>
    <mergeCell ref="F25:F27"/>
    <mergeCell ref="G25:G27"/>
    <mergeCell ref="H25:H27"/>
    <mergeCell ref="B25:B27"/>
    <mergeCell ref="B22:B24"/>
    <mergeCell ref="G31:G33"/>
    <mergeCell ref="H31:H33"/>
    <mergeCell ref="D28:D30"/>
    <mergeCell ref="D47:D48"/>
    <mergeCell ref="F47:F48"/>
    <mergeCell ref="C47:C48"/>
    <mergeCell ref="E47:E49"/>
    <mergeCell ref="H66:H67"/>
    <mergeCell ref="E64:E69"/>
    <mergeCell ref="F68:F69"/>
    <mergeCell ref="G68:G69"/>
    <mergeCell ref="H68:H69"/>
    <mergeCell ref="H76:H77"/>
    <mergeCell ref="D76:D77"/>
    <mergeCell ref="C76:C77"/>
    <mergeCell ref="B76:B79"/>
    <mergeCell ref="H74:H75"/>
    <mergeCell ref="G70:G75"/>
    <mergeCell ref="F74:F75"/>
    <mergeCell ref="E70:E75"/>
    <mergeCell ref="D74:D75"/>
    <mergeCell ref="H70:H71"/>
    <mergeCell ref="C70:C71"/>
    <mergeCell ref="D70:D71"/>
    <mergeCell ref="F70:F71"/>
    <mergeCell ref="C72:C73"/>
    <mergeCell ref="D72:D73"/>
    <mergeCell ref="F72:F73"/>
    <mergeCell ref="H72:H73"/>
    <mergeCell ref="C74:C75"/>
    <mergeCell ref="B70:B75"/>
    <mergeCell ref="G84:G86"/>
    <mergeCell ref="B82:B83"/>
    <mergeCell ref="E82:E83"/>
    <mergeCell ref="C84:C85"/>
    <mergeCell ref="B84:B85"/>
    <mergeCell ref="E84:E86"/>
    <mergeCell ref="E76:E78"/>
    <mergeCell ref="F76:F77"/>
    <mergeCell ref="H92:H93"/>
    <mergeCell ref="J92:J93"/>
    <mergeCell ref="E98:E99"/>
    <mergeCell ref="G98:G99"/>
    <mergeCell ref="H98:H99"/>
    <mergeCell ref="I98:I99"/>
    <mergeCell ref="J98:J99"/>
    <mergeCell ref="B87:B90"/>
    <mergeCell ref="E92:E93"/>
    <mergeCell ref="B125:B127"/>
    <mergeCell ref="I104:I105"/>
    <mergeCell ref="J104:J105"/>
    <mergeCell ref="B114:B116"/>
    <mergeCell ref="G102:G103"/>
    <mergeCell ref="E102:E103"/>
    <mergeCell ref="E104:E105"/>
    <mergeCell ref="G104:G105"/>
    <mergeCell ref="H104:H105"/>
  </mergeCells>
  <pageMargins left="0.11811023622047245" right="0.11811023622047245" top="0.15748031496062992" bottom="0.15748031496062992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2020-10-29T13:29:13Z</cp:lastPrinted>
  <dcterms:created xsi:type="dcterms:W3CDTF">2020-09-30T10:36:39Z</dcterms:created>
  <dcterms:modified xsi:type="dcterms:W3CDTF">2020-10-30T07:35:35Z</dcterms:modified>
</cp:coreProperties>
</file>