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E:\Грант Мозаїка\Фінальне звітування\Друкований звіт!!!\"/>
    </mc:Choice>
  </mc:AlternateContent>
  <xr:revisionPtr revIDLastSave="0" documentId="8_{F0C6EA3E-E010-4225-B7E9-F6E6AAA410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інансування" sheetId="1" r:id="rId1"/>
    <sheet name="Витрати" sheetId="2" r:id="rId2"/>
    <sheet name="Реєстр документів ф" sheetId="3" r:id="rId3"/>
  </sheets>
  <definedNames>
    <definedName name="_xlnm._FilterDatabase" localSheetId="1" hidden="1">Витрати!$A$9:$AF$9</definedName>
  </definedNames>
  <calcPr calcId="181029"/>
  <extLst>
    <ext uri="GoogleSheetsCustomDataVersion1">
      <go:sheetsCustomData xmlns:go="http://customooxmlschemas.google.com/" r:id="rId7" roundtripDataSignature="AMtx7mhB6Nx1t/5ArF7v2XtnP4ffEMkNCQ=="/>
    </ext>
  </extLst>
</workbook>
</file>

<file path=xl/calcChain.xml><?xml version="1.0" encoding="utf-8"?>
<calcChain xmlns="http://schemas.openxmlformats.org/spreadsheetml/2006/main">
  <c r="C178" i="3" l="1"/>
  <c r="H177" i="3"/>
  <c r="E177" i="3"/>
  <c r="C177" i="3"/>
  <c r="C175" i="3"/>
  <c r="C174" i="3"/>
  <c r="C173" i="3" s="1"/>
  <c r="H173" i="3"/>
  <c r="E173" i="3"/>
  <c r="C172" i="3"/>
  <c r="C171" i="3"/>
  <c r="C170" i="3" s="1"/>
  <c r="H170" i="3"/>
  <c r="E170" i="3"/>
  <c r="C169" i="3"/>
  <c r="C168" i="3"/>
  <c r="H167" i="3"/>
  <c r="E167" i="3"/>
  <c r="C167" i="3"/>
  <c r="C165" i="3"/>
  <c r="C163" i="3"/>
  <c r="C161" i="3"/>
  <c r="C159" i="3"/>
  <c r="C157" i="3"/>
  <c r="C155" i="3"/>
  <c r="C153" i="3"/>
  <c r="C151" i="3"/>
  <c r="C150" i="3"/>
  <c r="C149" i="3"/>
  <c r="C148" i="3"/>
  <c r="H147" i="3"/>
  <c r="E147" i="3"/>
  <c r="C146" i="3"/>
  <c r="C145" i="3" s="1"/>
  <c r="H145" i="3"/>
  <c r="E145" i="3"/>
  <c r="C144" i="3"/>
  <c r="C143" i="3"/>
  <c r="C142" i="3"/>
  <c r="C141" i="3"/>
  <c r="C140" i="3"/>
  <c r="C139" i="3"/>
  <c r="C138" i="3"/>
  <c r="C137" i="3"/>
  <c r="C136" i="3"/>
  <c r="C135" i="3"/>
  <c r="C134" i="3"/>
  <c r="H133" i="3"/>
  <c r="E133" i="3"/>
  <c r="C133" i="3"/>
  <c r="C132" i="3"/>
  <c r="C131" i="3"/>
  <c r="H130" i="3"/>
  <c r="E130" i="3"/>
  <c r="C130" i="3" s="1"/>
  <c r="H129" i="3"/>
  <c r="E129" i="3"/>
  <c r="C129" i="3" s="1"/>
  <c r="H128" i="3"/>
  <c r="E128" i="3"/>
  <c r="C128" i="3"/>
  <c r="H127" i="3"/>
  <c r="E127" i="3"/>
  <c r="C127" i="3" s="1"/>
  <c r="H126" i="3"/>
  <c r="H122" i="3" s="1"/>
  <c r="E126" i="3"/>
  <c r="C126" i="3" s="1"/>
  <c r="H125" i="3"/>
  <c r="E125" i="3"/>
  <c r="C125" i="3"/>
  <c r="C122" i="3" s="1"/>
  <c r="C124" i="3"/>
  <c r="C123" i="3"/>
  <c r="E122" i="3"/>
  <c r="C120" i="3"/>
  <c r="C118" i="3"/>
  <c r="C116" i="3"/>
  <c r="C115" i="3"/>
  <c r="C114" i="3"/>
  <c r="E113" i="3"/>
  <c r="C113" i="3"/>
  <c r="C112" i="3"/>
  <c r="C109" i="3"/>
  <c r="E107" i="3"/>
  <c r="C107" i="3"/>
  <c r="C106" i="3"/>
  <c r="C105" i="3"/>
  <c r="C104" i="3"/>
  <c r="E103" i="3"/>
  <c r="C103" i="3" s="1"/>
  <c r="E102" i="3"/>
  <c r="C102" i="3"/>
  <c r="E100" i="3"/>
  <c r="C100" i="3" s="1"/>
  <c r="C99" i="3"/>
  <c r="C98" i="3"/>
  <c r="E97" i="3"/>
  <c r="H96" i="3"/>
  <c r="C84" i="3"/>
  <c r="C72" i="3"/>
  <c r="C60" i="3"/>
  <c r="C57" i="3"/>
  <c r="C54" i="3"/>
  <c r="C51" i="3"/>
  <c r="C48" i="3"/>
  <c r="C47" i="3"/>
  <c r="C43" i="3"/>
  <c r="C40" i="3"/>
  <c r="C37" i="3"/>
  <c r="C34" i="3"/>
  <c r="C31" i="3"/>
  <c r="C28" i="3"/>
  <c r="C25" i="3"/>
  <c r="C22" i="3"/>
  <c r="C19" i="3"/>
  <c r="C16" i="3"/>
  <c r="C13" i="3"/>
  <c r="C10" i="3"/>
  <c r="C9" i="3" s="1"/>
  <c r="H9" i="3"/>
  <c r="E9" i="3"/>
  <c r="U208" i="2"/>
  <c r="H208" i="2"/>
  <c r="E208" i="2"/>
  <c r="AB207" i="2"/>
  <c r="Y207" i="2"/>
  <c r="V207" i="2"/>
  <c r="S207" i="2"/>
  <c r="P207" i="2"/>
  <c r="M207" i="2"/>
  <c r="J207" i="2"/>
  <c r="G207" i="2"/>
  <c r="AC207" i="2" s="1"/>
  <c r="AB206" i="2"/>
  <c r="Y206" i="2"/>
  <c r="V206" i="2"/>
  <c r="S206" i="2"/>
  <c r="P206" i="2"/>
  <c r="M206" i="2"/>
  <c r="J206" i="2"/>
  <c r="AD206" i="2" s="1"/>
  <c r="G206" i="2"/>
  <c r="AC206" i="2" s="1"/>
  <c r="AE206" i="2" s="1"/>
  <c r="AF206" i="2" s="1"/>
  <c r="AB205" i="2"/>
  <c r="Y205" i="2"/>
  <c r="V205" i="2"/>
  <c r="S205" i="2"/>
  <c r="P205" i="2"/>
  <c r="M205" i="2"/>
  <c r="J205" i="2"/>
  <c r="G205" i="2"/>
  <c r="AC205" i="2" s="1"/>
  <c r="AB204" i="2"/>
  <c r="Y204" i="2"/>
  <c r="V204" i="2"/>
  <c r="S204" i="2"/>
  <c r="P204" i="2"/>
  <c r="M204" i="2"/>
  <c r="J204" i="2"/>
  <c r="AD204" i="2" s="1"/>
  <c r="G204" i="2"/>
  <c r="G201" i="2" s="1"/>
  <c r="AB203" i="2"/>
  <c r="Y203" i="2"/>
  <c r="V203" i="2"/>
  <c r="S203" i="2"/>
  <c r="P203" i="2"/>
  <c r="M203" i="2"/>
  <c r="J203" i="2"/>
  <c r="G203" i="2"/>
  <c r="AC203" i="2" s="1"/>
  <c r="AB202" i="2"/>
  <c r="Y202" i="2"/>
  <c r="V202" i="2"/>
  <c r="S202" i="2"/>
  <c r="P202" i="2"/>
  <c r="M202" i="2"/>
  <c r="J202" i="2"/>
  <c r="AD202" i="2" s="1"/>
  <c r="G202" i="2"/>
  <c r="AC202" i="2" s="1"/>
  <c r="AE202" i="2" s="1"/>
  <c r="AF202" i="2" s="1"/>
  <c r="AB201" i="2"/>
  <c r="AB208" i="2" s="1"/>
  <c r="AA201" i="2"/>
  <c r="AA208" i="2" s="1"/>
  <c r="Z201" i="2"/>
  <c r="Z208" i="2" s="1"/>
  <c r="Y201" i="2"/>
  <c r="X201" i="2"/>
  <c r="X208" i="2" s="1"/>
  <c r="W201" i="2"/>
  <c r="W208" i="2" s="1"/>
  <c r="V201" i="2"/>
  <c r="V208" i="2" s="1"/>
  <c r="U201" i="2"/>
  <c r="T201" i="2"/>
  <c r="T208" i="2" s="1"/>
  <c r="R201" i="2"/>
  <c r="R208" i="2" s="1"/>
  <c r="Q201" i="2"/>
  <c r="O201" i="2"/>
  <c r="O208" i="2" s="1"/>
  <c r="N201" i="2"/>
  <c r="N208" i="2" s="1"/>
  <c r="M201" i="2"/>
  <c r="L201" i="2"/>
  <c r="K201" i="2"/>
  <c r="K208" i="2" s="1"/>
  <c r="J201" i="2"/>
  <c r="J208" i="2" s="1"/>
  <c r="I201" i="2"/>
  <c r="I208" i="2" s="1"/>
  <c r="H201" i="2"/>
  <c r="F201" i="2"/>
  <c r="F208" i="2" s="1"/>
  <c r="E201" i="2"/>
  <c r="AB200" i="2"/>
  <c r="Y200" i="2"/>
  <c r="V200" i="2"/>
  <c r="S200" i="2"/>
  <c r="P200" i="2"/>
  <c r="M200" i="2"/>
  <c r="J200" i="2"/>
  <c r="AD200" i="2" s="1"/>
  <c r="G200" i="2"/>
  <c r="AC200" i="2" s="1"/>
  <c r="AE200" i="2" s="1"/>
  <c r="AF200" i="2" s="1"/>
  <c r="AB199" i="2"/>
  <c r="AB195" i="2" s="1"/>
  <c r="Y199" i="2"/>
  <c r="V199" i="2"/>
  <c r="S199" i="2"/>
  <c r="P199" i="2"/>
  <c r="P195" i="2" s="1"/>
  <c r="M199" i="2"/>
  <c r="J199" i="2"/>
  <c r="G199" i="2"/>
  <c r="AC199" i="2" s="1"/>
  <c r="AB198" i="2"/>
  <c r="Y198" i="2"/>
  <c r="V198" i="2"/>
  <c r="S198" i="2"/>
  <c r="P198" i="2"/>
  <c r="M198" i="2"/>
  <c r="J198" i="2"/>
  <c r="G198" i="2"/>
  <c r="AC198" i="2" s="1"/>
  <c r="AB197" i="2"/>
  <c r="Y197" i="2"/>
  <c r="Y195" i="2" s="1"/>
  <c r="V197" i="2"/>
  <c r="S197" i="2"/>
  <c r="P197" i="2"/>
  <c r="M197" i="2"/>
  <c r="J197" i="2"/>
  <c r="AD197" i="2" s="1"/>
  <c r="G197" i="2"/>
  <c r="AB196" i="2"/>
  <c r="Y196" i="2"/>
  <c r="V196" i="2"/>
  <c r="S196" i="2"/>
  <c r="P196" i="2"/>
  <c r="M196" i="2"/>
  <c r="J196" i="2"/>
  <c r="AD196" i="2" s="1"/>
  <c r="G196" i="2"/>
  <c r="AA195" i="2"/>
  <c r="Z195" i="2"/>
  <c r="X195" i="2"/>
  <c r="W195" i="2"/>
  <c r="V195" i="2"/>
  <c r="U195" i="2"/>
  <c r="T195" i="2"/>
  <c r="R195" i="2"/>
  <c r="Q195" i="2"/>
  <c r="O195" i="2"/>
  <c r="N195" i="2"/>
  <c r="M195" i="2"/>
  <c r="L195" i="2"/>
  <c r="K195" i="2"/>
  <c r="J195" i="2"/>
  <c r="I195" i="2"/>
  <c r="H195" i="2"/>
  <c r="F195" i="2"/>
  <c r="E195" i="2"/>
  <c r="AB194" i="2"/>
  <c r="Y194" i="2"/>
  <c r="V194" i="2"/>
  <c r="S194" i="2"/>
  <c r="P194" i="2"/>
  <c r="M194" i="2"/>
  <c r="J194" i="2"/>
  <c r="G194" i="2"/>
  <c r="AC194" i="2" s="1"/>
  <c r="AB193" i="2"/>
  <c r="Y193" i="2"/>
  <c r="Y191" i="2" s="1"/>
  <c r="V193" i="2"/>
  <c r="S193" i="2"/>
  <c r="P193" i="2"/>
  <c r="M193" i="2"/>
  <c r="J193" i="2"/>
  <c r="AD193" i="2" s="1"/>
  <c r="G193" i="2"/>
  <c r="AB192" i="2"/>
  <c r="Y192" i="2"/>
  <c r="V192" i="2"/>
  <c r="S192" i="2"/>
  <c r="S191" i="2" s="1"/>
  <c r="P192" i="2"/>
  <c r="M192" i="2"/>
  <c r="J192" i="2"/>
  <c r="AD192" i="2" s="1"/>
  <c r="G192" i="2"/>
  <c r="G191" i="2" s="1"/>
  <c r="AB191" i="2"/>
  <c r="AA191" i="2"/>
  <c r="Z191" i="2"/>
  <c r="X191" i="2"/>
  <c r="W191" i="2"/>
  <c r="V191" i="2"/>
  <c r="U191" i="2"/>
  <c r="T191" i="2"/>
  <c r="R191" i="2"/>
  <c r="Q191" i="2"/>
  <c r="P191" i="2"/>
  <c r="O191" i="2"/>
  <c r="N191" i="2"/>
  <c r="M191" i="2"/>
  <c r="L191" i="2"/>
  <c r="K191" i="2"/>
  <c r="J191" i="2"/>
  <c r="I191" i="2"/>
  <c r="H191" i="2"/>
  <c r="F191" i="2"/>
  <c r="E191" i="2"/>
  <c r="AB190" i="2"/>
  <c r="Y190" i="2"/>
  <c r="V190" i="2"/>
  <c r="S190" i="2"/>
  <c r="P190" i="2"/>
  <c r="M190" i="2"/>
  <c r="J190" i="2"/>
  <c r="G190" i="2"/>
  <c r="AC190" i="2" s="1"/>
  <c r="AB189" i="2"/>
  <c r="Y189" i="2"/>
  <c r="Y187" i="2" s="1"/>
  <c r="V189" i="2"/>
  <c r="S189" i="2"/>
  <c r="P189" i="2"/>
  <c r="M189" i="2"/>
  <c r="J189" i="2"/>
  <c r="AD189" i="2" s="1"/>
  <c r="G189" i="2"/>
  <c r="AB188" i="2"/>
  <c r="Y188" i="2"/>
  <c r="V188" i="2"/>
  <c r="S188" i="2"/>
  <c r="S187" i="2" s="1"/>
  <c r="P188" i="2"/>
  <c r="M188" i="2"/>
  <c r="J188" i="2"/>
  <c r="AD188" i="2" s="1"/>
  <c r="G188" i="2"/>
  <c r="G187" i="2" s="1"/>
  <c r="AB187" i="2"/>
  <c r="AA187" i="2"/>
  <c r="Z187" i="2"/>
  <c r="X187" i="2"/>
  <c r="W187" i="2"/>
  <c r="V187" i="2"/>
  <c r="U187" i="2"/>
  <c r="T187" i="2"/>
  <c r="R187" i="2"/>
  <c r="Q187" i="2"/>
  <c r="P187" i="2"/>
  <c r="O187" i="2"/>
  <c r="N187" i="2"/>
  <c r="M187" i="2"/>
  <c r="L187" i="2"/>
  <c r="K187" i="2"/>
  <c r="J187" i="2"/>
  <c r="I187" i="2"/>
  <c r="H187" i="2"/>
  <c r="F187" i="2"/>
  <c r="E187" i="2"/>
  <c r="AA185" i="2"/>
  <c r="Z185" i="2"/>
  <c r="X185" i="2"/>
  <c r="W185" i="2"/>
  <c r="U185" i="2"/>
  <c r="T185" i="2"/>
  <c r="R185" i="2"/>
  <c r="Q185" i="2"/>
  <c r="O185" i="2"/>
  <c r="N185" i="2"/>
  <c r="L185" i="2"/>
  <c r="K185" i="2"/>
  <c r="I185" i="2"/>
  <c r="H185" i="2"/>
  <c r="F185" i="2"/>
  <c r="E185" i="2"/>
  <c r="AB184" i="2"/>
  <c r="Y184" i="2"/>
  <c r="V184" i="2"/>
  <c r="S184" i="2"/>
  <c r="P184" i="2"/>
  <c r="M184" i="2"/>
  <c r="J184" i="2"/>
  <c r="G184" i="2"/>
  <c r="AC184" i="2" s="1"/>
  <c r="AB183" i="2"/>
  <c r="AB185" i="2" s="1"/>
  <c r="Y183" i="2"/>
  <c r="V183" i="2"/>
  <c r="S183" i="2"/>
  <c r="P183" i="2"/>
  <c r="M183" i="2"/>
  <c r="J183" i="2"/>
  <c r="G183" i="2"/>
  <c r="AC183" i="2" s="1"/>
  <c r="AB182" i="2"/>
  <c r="Y182" i="2"/>
  <c r="V182" i="2"/>
  <c r="S182" i="2"/>
  <c r="P182" i="2"/>
  <c r="M182" i="2"/>
  <c r="J182" i="2"/>
  <c r="AD182" i="2" s="1"/>
  <c r="G182" i="2"/>
  <c r="AB181" i="2"/>
  <c r="Y181" i="2"/>
  <c r="V181" i="2"/>
  <c r="V185" i="2" s="1"/>
  <c r="S181" i="2"/>
  <c r="S185" i="2" s="1"/>
  <c r="P181" i="2"/>
  <c r="M181" i="2"/>
  <c r="J181" i="2"/>
  <c r="J185" i="2" s="1"/>
  <c r="G181" i="2"/>
  <c r="G185" i="2" s="1"/>
  <c r="AA179" i="2"/>
  <c r="Z179" i="2"/>
  <c r="X179" i="2"/>
  <c r="W179" i="2"/>
  <c r="U179" i="2"/>
  <c r="T179" i="2"/>
  <c r="R179" i="2"/>
  <c r="Q179" i="2"/>
  <c r="O179" i="2"/>
  <c r="N179" i="2"/>
  <c r="L179" i="2"/>
  <c r="K179" i="2"/>
  <c r="I179" i="2"/>
  <c r="H179" i="2"/>
  <c r="F179" i="2"/>
  <c r="E179" i="2"/>
  <c r="AB178" i="2"/>
  <c r="Y178" i="2"/>
  <c r="V178" i="2"/>
  <c r="S178" i="2"/>
  <c r="S179" i="2" s="1"/>
  <c r="P178" i="2"/>
  <c r="M178" i="2"/>
  <c r="J178" i="2"/>
  <c r="AD178" i="2" s="1"/>
  <c r="G178" i="2"/>
  <c r="G179" i="2" s="1"/>
  <c r="AC179" i="2" s="1"/>
  <c r="AB177" i="2"/>
  <c r="Y177" i="2"/>
  <c r="V177" i="2"/>
  <c r="S177" i="2"/>
  <c r="P177" i="2"/>
  <c r="M177" i="2"/>
  <c r="J177" i="2"/>
  <c r="G177" i="2"/>
  <c r="AC177" i="2" s="1"/>
  <c r="AB176" i="2"/>
  <c r="AB179" i="2" s="1"/>
  <c r="Y176" i="2"/>
  <c r="Y179" i="2" s="1"/>
  <c r="V176" i="2"/>
  <c r="V179" i="2" s="1"/>
  <c r="S176" i="2"/>
  <c r="P176" i="2"/>
  <c r="P179" i="2" s="1"/>
  <c r="M176" i="2"/>
  <c r="M179" i="2" s="1"/>
  <c r="J176" i="2"/>
  <c r="J179" i="2" s="1"/>
  <c r="G176" i="2"/>
  <c r="AA174" i="2"/>
  <c r="Z174" i="2"/>
  <c r="X174" i="2"/>
  <c r="W174" i="2"/>
  <c r="U174" i="2"/>
  <c r="T174" i="2"/>
  <c r="R174" i="2"/>
  <c r="Q174" i="2"/>
  <c r="O174" i="2"/>
  <c r="N174" i="2"/>
  <c r="L174" i="2"/>
  <c r="K174" i="2"/>
  <c r="I174" i="2"/>
  <c r="H174" i="2"/>
  <c r="F174" i="2"/>
  <c r="E174" i="2"/>
  <c r="AB173" i="2"/>
  <c r="Y173" i="2"/>
  <c r="V173" i="2"/>
  <c r="S173" i="2"/>
  <c r="P173" i="2"/>
  <c r="M173" i="2"/>
  <c r="M174" i="2" s="1"/>
  <c r="J173" i="2"/>
  <c r="G173" i="2"/>
  <c r="AB172" i="2"/>
  <c r="Y172" i="2"/>
  <c r="V172" i="2"/>
  <c r="V174" i="2" s="1"/>
  <c r="S172" i="2"/>
  <c r="S174" i="2" s="1"/>
  <c r="P172" i="2"/>
  <c r="M172" i="2"/>
  <c r="J172" i="2"/>
  <c r="J174" i="2" s="1"/>
  <c r="G172" i="2"/>
  <c r="G174" i="2" s="1"/>
  <c r="AA170" i="2"/>
  <c r="Z170" i="2"/>
  <c r="X170" i="2"/>
  <c r="W170" i="2"/>
  <c r="U170" i="2"/>
  <c r="T170" i="2"/>
  <c r="R170" i="2"/>
  <c r="Q170" i="2"/>
  <c r="P170" i="2"/>
  <c r="O170" i="2"/>
  <c r="N170" i="2"/>
  <c r="M170" i="2"/>
  <c r="L170" i="2"/>
  <c r="K170" i="2"/>
  <c r="I170" i="2"/>
  <c r="H170" i="2"/>
  <c r="G170" i="2"/>
  <c r="F170" i="2"/>
  <c r="E170" i="2"/>
  <c r="AB169" i="2"/>
  <c r="Y169" i="2"/>
  <c r="Y170" i="2" s="1"/>
  <c r="V169" i="2"/>
  <c r="S169" i="2"/>
  <c r="P169" i="2"/>
  <c r="M169" i="2"/>
  <c r="J169" i="2"/>
  <c r="AD169" i="2" s="1"/>
  <c r="G169" i="2"/>
  <c r="AC169" i="2" s="1"/>
  <c r="AE169" i="2" s="1"/>
  <c r="AF169" i="2" s="1"/>
  <c r="AB168" i="2"/>
  <c r="AB170" i="2" s="1"/>
  <c r="Y168" i="2"/>
  <c r="V168" i="2"/>
  <c r="V170" i="2" s="1"/>
  <c r="S168" i="2"/>
  <c r="S170" i="2" s="1"/>
  <c r="P168" i="2"/>
  <c r="M168" i="2"/>
  <c r="J168" i="2"/>
  <c r="J170" i="2" s="1"/>
  <c r="G168" i="2"/>
  <c r="AC168" i="2" s="1"/>
  <c r="AA166" i="2"/>
  <c r="Z166" i="2"/>
  <c r="X166" i="2"/>
  <c r="W166" i="2"/>
  <c r="U166" i="2"/>
  <c r="T166" i="2"/>
  <c r="R166" i="2"/>
  <c r="Q166" i="2"/>
  <c r="O166" i="2"/>
  <c r="N166" i="2"/>
  <c r="L166" i="2"/>
  <c r="K166" i="2"/>
  <c r="I166" i="2"/>
  <c r="H166" i="2"/>
  <c r="F166" i="2"/>
  <c r="E166" i="2"/>
  <c r="AB165" i="2"/>
  <c r="Y165" i="2"/>
  <c r="V165" i="2"/>
  <c r="S165" i="2"/>
  <c r="P165" i="2"/>
  <c r="M165" i="2"/>
  <c r="J165" i="2"/>
  <c r="AD165" i="2" s="1"/>
  <c r="G165" i="2"/>
  <c r="AC165" i="2" s="1"/>
  <c r="AE165" i="2" s="1"/>
  <c r="AF165" i="2" s="1"/>
  <c r="AB164" i="2"/>
  <c r="AB166" i="2" s="1"/>
  <c r="Y164" i="2"/>
  <c r="V164" i="2"/>
  <c r="S164" i="2"/>
  <c r="S166" i="2" s="1"/>
  <c r="P164" i="2"/>
  <c r="P166" i="2" s="1"/>
  <c r="M164" i="2"/>
  <c r="J164" i="2"/>
  <c r="G164" i="2"/>
  <c r="G166" i="2" s="1"/>
  <c r="AC166" i="2" s="1"/>
  <c r="AB163" i="2"/>
  <c r="Y163" i="2"/>
  <c r="V163" i="2"/>
  <c r="S163" i="2"/>
  <c r="P163" i="2"/>
  <c r="M163" i="2"/>
  <c r="J163" i="2"/>
  <c r="G163" i="2"/>
  <c r="AC163" i="2" s="1"/>
  <c r="AB162" i="2"/>
  <c r="Y162" i="2"/>
  <c r="Y166" i="2" s="1"/>
  <c r="V162" i="2"/>
  <c r="V166" i="2" s="1"/>
  <c r="S162" i="2"/>
  <c r="P162" i="2"/>
  <c r="M162" i="2"/>
  <c r="M166" i="2" s="1"/>
  <c r="J162" i="2"/>
  <c r="J166" i="2" s="1"/>
  <c r="G162" i="2"/>
  <c r="T160" i="2"/>
  <c r="O160" i="2"/>
  <c r="H160" i="2"/>
  <c r="AB159" i="2"/>
  <c r="Y159" i="2"/>
  <c r="V159" i="2"/>
  <c r="S159" i="2"/>
  <c r="P159" i="2"/>
  <c r="M159" i="2"/>
  <c r="J159" i="2"/>
  <c r="AD159" i="2" s="1"/>
  <c r="G159" i="2"/>
  <c r="AB158" i="2"/>
  <c r="Y158" i="2"/>
  <c r="V158" i="2"/>
  <c r="S158" i="2"/>
  <c r="P158" i="2"/>
  <c r="M158" i="2"/>
  <c r="J158" i="2"/>
  <c r="AD158" i="2" s="1"/>
  <c r="G158" i="2"/>
  <c r="AC158" i="2" s="1"/>
  <c r="AE158" i="2" s="1"/>
  <c r="AF158" i="2" s="1"/>
  <c r="AB157" i="2"/>
  <c r="Y157" i="2"/>
  <c r="V157" i="2"/>
  <c r="S157" i="2"/>
  <c r="P157" i="2"/>
  <c r="M157" i="2"/>
  <c r="J157" i="2"/>
  <c r="G157" i="2"/>
  <c r="AC157" i="2" s="1"/>
  <c r="AB156" i="2"/>
  <c r="Y156" i="2"/>
  <c r="V156" i="2"/>
  <c r="S156" i="2"/>
  <c r="P156" i="2"/>
  <c r="M156" i="2"/>
  <c r="J156" i="2"/>
  <c r="G156" i="2"/>
  <c r="AB155" i="2"/>
  <c r="Y155" i="2"/>
  <c r="V155" i="2"/>
  <c r="S155" i="2"/>
  <c r="P155" i="2"/>
  <c r="M155" i="2"/>
  <c r="J155" i="2"/>
  <c r="AD155" i="2" s="1"/>
  <c r="G155" i="2"/>
  <c r="AC155" i="2" s="1"/>
  <c r="AE155" i="2" s="1"/>
  <c r="AF155" i="2" s="1"/>
  <c r="AB154" i="2"/>
  <c r="Y154" i="2"/>
  <c r="V154" i="2"/>
  <c r="S154" i="2"/>
  <c r="P154" i="2"/>
  <c r="M154" i="2"/>
  <c r="J154" i="2"/>
  <c r="AD154" i="2" s="1"/>
  <c r="G154" i="2"/>
  <c r="AC154" i="2" s="1"/>
  <c r="AE154" i="2" s="1"/>
  <c r="AF154" i="2" s="1"/>
  <c r="AB153" i="2"/>
  <c r="Y153" i="2"/>
  <c r="V153" i="2"/>
  <c r="S153" i="2"/>
  <c r="P153" i="2"/>
  <c r="M153" i="2"/>
  <c r="J153" i="2"/>
  <c r="G153" i="2"/>
  <c r="AC153" i="2" s="1"/>
  <c r="AB152" i="2"/>
  <c r="Y152" i="2"/>
  <c r="V152" i="2"/>
  <c r="S152" i="2"/>
  <c r="P152" i="2"/>
  <c r="M152" i="2"/>
  <c r="J152" i="2"/>
  <c r="G152" i="2"/>
  <c r="AC152" i="2" s="1"/>
  <c r="AB151" i="2"/>
  <c r="Y151" i="2"/>
  <c r="Y149" i="2" s="1"/>
  <c r="Y160" i="2" s="1"/>
  <c r="V151" i="2"/>
  <c r="S151" i="2"/>
  <c r="P151" i="2"/>
  <c r="M151" i="2"/>
  <c r="J151" i="2"/>
  <c r="AD151" i="2" s="1"/>
  <c r="G151" i="2"/>
  <c r="AB150" i="2"/>
  <c r="Y150" i="2"/>
  <c r="V150" i="2"/>
  <c r="S150" i="2"/>
  <c r="P150" i="2"/>
  <c r="M150" i="2"/>
  <c r="J150" i="2"/>
  <c r="AD150" i="2" s="1"/>
  <c r="G150" i="2"/>
  <c r="AA149" i="2"/>
  <c r="AA160" i="2" s="1"/>
  <c r="Z149" i="2"/>
  <c r="Z160" i="2" s="1"/>
  <c r="X149" i="2"/>
  <c r="X160" i="2" s="1"/>
  <c r="W149" i="2"/>
  <c r="W160" i="2" s="1"/>
  <c r="V149" i="2"/>
  <c r="V160" i="2" s="1"/>
  <c r="U149" i="2"/>
  <c r="U160" i="2" s="1"/>
  <c r="T149" i="2"/>
  <c r="R149" i="2"/>
  <c r="R160" i="2" s="1"/>
  <c r="Q149" i="2"/>
  <c r="Q160" i="2" s="1"/>
  <c r="O149" i="2"/>
  <c r="N149" i="2"/>
  <c r="N160" i="2" s="1"/>
  <c r="M149" i="2"/>
  <c r="M160" i="2" s="1"/>
  <c r="L149" i="2"/>
  <c r="L160" i="2" s="1"/>
  <c r="K149" i="2"/>
  <c r="K160" i="2" s="1"/>
  <c r="J149" i="2"/>
  <c r="J160" i="2" s="1"/>
  <c r="I149" i="2"/>
  <c r="I160" i="2" s="1"/>
  <c r="H149" i="2"/>
  <c r="F149" i="2"/>
  <c r="F160" i="2" s="1"/>
  <c r="E149" i="2"/>
  <c r="E160" i="2" s="1"/>
  <c r="X147" i="2"/>
  <c r="H147" i="2"/>
  <c r="AB146" i="2"/>
  <c r="Y146" i="2"/>
  <c r="V146" i="2"/>
  <c r="S146" i="2"/>
  <c r="P146" i="2"/>
  <c r="M146" i="2"/>
  <c r="J146" i="2"/>
  <c r="G146" i="2"/>
  <c r="AB145" i="2"/>
  <c r="Y145" i="2"/>
  <c r="V145" i="2"/>
  <c r="S145" i="2"/>
  <c r="P145" i="2"/>
  <c r="M145" i="2"/>
  <c r="J145" i="2"/>
  <c r="AD145" i="2" s="1"/>
  <c r="G145" i="2"/>
  <c r="AC145" i="2" s="1"/>
  <c r="AE145" i="2" s="1"/>
  <c r="AF145" i="2" s="1"/>
  <c r="AB144" i="2"/>
  <c r="AB143" i="2" s="1"/>
  <c r="Y144" i="2"/>
  <c r="V144" i="2"/>
  <c r="S144" i="2"/>
  <c r="P144" i="2"/>
  <c r="P143" i="2" s="1"/>
  <c r="M144" i="2"/>
  <c r="J144" i="2"/>
  <c r="G144" i="2"/>
  <c r="AA143" i="2"/>
  <c r="Z143" i="2"/>
  <c r="X143" i="2"/>
  <c r="W143" i="2"/>
  <c r="W147" i="2" s="1"/>
  <c r="V143" i="2"/>
  <c r="U143" i="2"/>
  <c r="T143" i="2"/>
  <c r="S143" i="2"/>
  <c r="R143" i="2"/>
  <c r="Q143" i="2"/>
  <c r="O143" i="2"/>
  <c r="N143" i="2"/>
  <c r="L143" i="2"/>
  <c r="L147" i="2" s="1"/>
  <c r="K143" i="2"/>
  <c r="J143" i="2"/>
  <c r="I143" i="2"/>
  <c r="H143" i="2"/>
  <c r="G143" i="2"/>
  <c r="F143" i="2"/>
  <c r="E143" i="2"/>
  <c r="AB142" i="2"/>
  <c r="Y142" i="2"/>
  <c r="V142" i="2"/>
  <c r="S142" i="2"/>
  <c r="P142" i="2"/>
  <c r="M142" i="2"/>
  <c r="J142" i="2"/>
  <c r="AD142" i="2" s="1"/>
  <c r="G142" i="2"/>
  <c r="AB141" i="2"/>
  <c r="Y141" i="2"/>
  <c r="V141" i="2"/>
  <c r="S141" i="2"/>
  <c r="P141" i="2"/>
  <c r="P139" i="2" s="1"/>
  <c r="M141" i="2"/>
  <c r="J141" i="2"/>
  <c r="G141" i="2"/>
  <c r="AC141" i="2" s="1"/>
  <c r="AB140" i="2"/>
  <c r="Y140" i="2"/>
  <c r="Y139" i="2" s="1"/>
  <c r="V140" i="2"/>
  <c r="S140" i="2"/>
  <c r="P140" i="2"/>
  <c r="M140" i="2"/>
  <c r="M139" i="2" s="1"/>
  <c r="J140" i="2"/>
  <c r="AD140" i="2" s="1"/>
  <c r="G140" i="2"/>
  <c r="AB139" i="2"/>
  <c r="AA139" i="2"/>
  <c r="Z139" i="2"/>
  <c r="X139" i="2"/>
  <c r="W139" i="2"/>
  <c r="V139" i="2"/>
  <c r="U139" i="2"/>
  <c r="T139" i="2"/>
  <c r="S139" i="2"/>
  <c r="R139" i="2"/>
  <c r="Q139" i="2"/>
  <c r="O139" i="2"/>
  <c r="O147" i="2" s="1"/>
  <c r="N139" i="2"/>
  <c r="L139" i="2"/>
  <c r="K139" i="2"/>
  <c r="J139" i="2"/>
  <c r="I139" i="2"/>
  <c r="H139" i="2"/>
  <c r="G139" i="2"/>
  <c r="F139" i="2"/>
  <c r="E139" i="2"/>
  <c r="AB138" i="2"/>
  <c r="Y138" i="2"/>
  <c r="V138" i="2"/>
  <c r="S138" i="2"/>
  <c r="P138" i="2"/>
  <c r="M138" i="2"/>
  <c r="J138" i="2"/>
  <c r="G138" i="2"/>
  <c r="AC138" i="2" s="1"/>
  <c r="AB137" i="2"/>
  <c r="Y137" i="2"/>
  <c r="V137" i="2"/>
  <c r="S137" i="2"/>
  <c r="P137" i="2"/>
  <c r="M137" i="2"/>
  <c r="J137" i="2"/>
  <c r="AD137" i="2" s="1"/>
  <c r="G137" i="2"/>
  <c r="AB136" i="2"/>
  <c r="Y136" i="2"/>
  <c r="V136" i="2"/>
  <c r="S136" i="2"/>
  <c r="P136" i="2"/>
  <c r="M136" i="2"/>
  <c r="J136" i="2"/>
  <c r="G136" i="2"/>
  <c r="AC136" i="2" s="1"/>
  <c r="AA135" i="2"/>
  <c r="Z135" i="2"/>
  <c r="X135" i="2"/>
  <c r="W135" i="2"/>
  <c r="V135" i="2"/>
  <c r="U135" i="2"/>
  <c r="T135" i="2"/>
  <c r="S135" i="2"/>
  <c r="R135" i="2"/>
  <c r="Q135" i="2"/>
  <c r="O135" i="2"/>
  <c r="N135" i="2"/>
  <c r="L135" i="2"/>
  <c r="K135" i="2"/>
  <c r="J135" i="2"/>
  <c r="I135" i="2"/>
  <c r="H135" i="2"/>
  <c r="G135" i="2"/>
  <c r="F135" i="2"/>
  <c r="E135" i="2"/>
  <c r="X133" i="2"/>
  <c r="T133" i="2"/>
  <c r="S133" i="2"/>
  <c r="K133" i="2"/>
  <c r="H133" i="2"/>
  <c r="AB132" i="2"/>
  <c r="Y132" i="2"/>
  <c r="V132" i="2"/>
  <c r="S132" i="2"/>
  <c r="P132" i="2"/>
  <c r="M132" i="2"/>
  <c r="J132" i="2"/>
  <c r="G132" i="2"/>
  <c r="AC132" i="2" s="1"/>
  <c r="AB131" i="2"/>
  <c r="Y131" i="2"/>
  <c r="V131" i="2"/>
  <c r="S131" i="2"/>
  <c r="P131" i="2"/>
  <c r="M131" i="2"/>
  <c r="J131" i="2"/>
  <c r="AD131" i="2" s="1"/>
  <c r="G131" i="2"/>
  <c r="AB130" i="2"/>
  <c r="Y130" i="2"/>
  <c r="V130" i="2"/>
  <c r="S130" i="2"/>
  <c r="P130" i="2"/>
  <c r="M130" i="2"/>
  <c r="J130" i="2"/>
  <c r="G130" i="2"/>
  <c r="AC130" i="2" s="1"/>
  <c r="AA129" i="2"/>
  <c r="AA133" i="2" s="1"/>
  <c r="Z129" i="2"/>
  <c r="Z133" i="2" s="1"/>
  <c r="X129" i="2"/>
  <c r="W129" i="2"/>
  <c r="W133" i="2" s="1"/>
  <c r="V129" i="2"/>
  <c r="V133" i="2" s="1"/>
  <c r="U129" i="2"/>
  <c r="U133" i="2" s="1"/>
  <c r="T129" i="2"/>
  <c r="S129" i="2"/>
  <c r="R129" i="2"/>
  <c r="R133" i="2" s="1"/>
  <c r="Q129" i="2"/>
  <c r="Q133" i="2" s="1"/>
  <c r="O129" i="2"/>
  <c r="O133" i="2" s="1"/>
  <c r="N129" i="2"/>
  <c r="N133" i="2" s="1"/>
  <c r="L129" i="2"/>
  <c r="L133" i="2" s="1"/>
  <c r="K129" i="2"/>
  <c r="J129" i="2"/>
  <c r="J133" i="2" s="1"/>
  <c r="I129" i="2"/>
  <c r="I133" i="2" s="1"/>
  <c r="H129" i="2"/>
  <c r="G129" i="2"/>
  <c r="F129" i="2"/>
  <c r="F133" i="2" s="1"/>
  <c r="E129" i="2"/>
  <c r="E133" i="2" s="1"/>
  <c r="AF128" i="2"/>
  <c r="AE128" i="2"/>
  <c r="W127" i="2"/>
  <c r="R127" i="2"/>
  <c r="N127" i="2"/>
  <c r="M127" i="2"/>
  <c r="AD126" i="2"/>
  <c r="AB126" i="2"/>
  <c r="Y126" i="2"/>
  <c r="V126" i="2"/>
  <c r="S126" i="2"/>
  <c r="P126" i="2"/>
  <c r="M126" i="2"/>
  <c r="J126" i="2"/>
  <c r="G126" i="2"/>
  <c r="AC126" i="2" s="1"/>
  <c r="AE126" i="2" s="1"/>
  <c r="AF126" i="2" s="1"/>
  <c r="AB125" i="2"/>
  <c r="Y125" i="2"/>
  <c r="V125" i="2"/>
  <c r="V123" i="2" s="1"/>
  <c r="V127" i="2" s="1"/>
  <c r="S125" i="2"/>
  <c r="P125" i="2"/>
  <c r="M125" i="2"/>
  <c r="J125" i="2"/>
  <c r="J123" i="2" s="1"/>
  <c r="G125" i="2"/>
  <c r="AC125" i="2" s="1"/>
  <c r="AB124" i="2"/>
  <c r="Y124" i="2"/>
  <c r="V124" i="2"/>
  <c r="S124" i="2"/>
  <c r="S123" i="2" s="1"/>
  <c r="P124" i="2"/>
  <c r="M124" i="2"/>
  <c r="J124" i="2"/>
  <c r="AD124" i="2" s="1"/>
  <c r="G124" i="2"/>
  <c r="G123" i="2" s="1"/>
  <c r="AB123" i="2"/>
  <c r="AA123" i="2"/>
  <c r="AA127" i="2" s="1"/>
  <c r="Z123" i="2"/>
  <c r="Z127" i="2" s="1"/>
  <c r="Y123" i="2"/>
  <c r="Y127" i="2" s="1"/>
  <c r="X123" i="2"/>
  <c r="W123" i="2"/>
  <c r="U123" i="2"/>
  <c r="U127" i="2" s="1"/>
  <c r="T123" i="2"/>
  <c r="R123" i="2"/>
  <c r="Q123" i="2"/>
  <c r="Q127" i="2" s="1"/>
  <c r="P123" i="2"/>
  <c r="O123" i="2"/>
  <c r="N123" i="2"/>
  <c r="M123" i="2"/>
  <c r="L123" i="2"/>
  <c r="L127" i="2" s="1"/>
  <c r="K123" i="2"/>
  <c r="K127" i="2" s="1"/>
  <c r="I123" i="2"/>
  <c r="I127" i="2" s="1"/>
  <c r="H123" i="2"/>
  <c r="F123" i="2"/>
  <c r="F127" i="2" s="1"/>
  <c r="E123" i="2"/>
  <c r="E127" i="2" s="1"/>
  <c r="AB122" i="2"/>
  <c r="Y122" i="2"/>
  <c r="V122" i="2"/>
  <c r="S122" i="2"/>
  <c r="P122" i="2"/>
  <c r="M122" i="2"/>
  <c r="J122" i="2"/>
  <c r="G122" i="2"/>
  <c r="AC122" i="2" s="1"/>
  <c r="AB121" i="2"/>
  <c r="Y121" i="2"/>
  <c r="V121" i="2"/>
  <c r="S121" i="2"/>
  <c r="P121" i="2"/>
  <c r="P119" i="2" s="1"/>
  <c r="M121" i="2"/>
  <c r="J121" i="2"/>
  <c r="G121" i="2"/>
  <c r="AC121" i="2" s="1"/>
  <c r="AB120" i="2"/>
  <c r="AB119" i="2" s="1"/>
  <c r="Y120" i="2"/>
  <c r="V120" i="2"/>
  <c r="S120" i="2"/>
  <c r="S119" i="2" s="1"/>
  <c r="P120" i="2"/>
  <c r="M120" i="2"/>
  <c r="J120" i="2"/>
  <c r="AD120" i="2" s="1"/>
  <c r="G120" i="2"/>
  <c r="G119" i="2" s="1"/>
  <c r="AC119" i="2" s="1"/>
  <c r="AA119" i="2"/>
  <c r="Z119" i="2"/>
  <c r="Y119" i="2"/>
  <c r="X119" i="2"/>
  <c r="W119" i="2"/>
  <c r="V119" i="2"/>
  <c r="U119" i="2"/>
  <c r="T119" i="2"/>
  <c r="R119" i="2"/>
  <c r="Q119" i="2"/>
  <c r="O119" i="2"/>
  <c r="N119" i="2"/>
  <c r="M119" i="2"/>
  <c r="L119" i="2"/>
  <c r="K119" i="2"/>
  <c r="J119" i="2"/>
  <c r="I119" i="2"/>
  <c r="H119" i="2"/>
  <c r="F119" i="2"/>
  <c r="E119" i="2"/>
  <c r="AB118" i="2"/>
  <c r="Y118" i="2"/>
  <c r="V118" i="2"/>
  <c r="S118" i="2"/>
  <c r="P118" i="2"/>
  <c r="M118" i="2"/>
  <c r="J118" i="2"/>
  <c r="AD118" i="2" s="1"/>
  <c r="G118" i="2"/>
  <c r="AC118" i="2" s="1"/>
  <c r="AE118" i="2" s="1"/>
  <c r="AF118" i="2" s="1"/>
  <c r="AB117" i="2"/>
  <c r="Y117" i="2"/>
  <c r="V117" i="2"/>
  <c r="S117" i="2"/>
  <c r="P117" i="2"/>
  <c r="M117" i="2"/>
  <c r="J117" i="2"/>
  <c r="AD117" i="2" s="1"/>
  <c r="G117" i="2"/>
  <c r="AC117" i="2" s="1"/>
  <c r="AB116" i="2"/>
  <c r="Y116" i="2"/>
  <c r="V116" i="2"/>
  <c r="S116" i="2"/>
  <c r="S115" i="2" s="1"/>
  <c r="P116" i="2"/>
  <c r="M116" i="2"/>
  <c r="J116" i="2"/>
  <c r="G116" i="2"/>
  <c r="G115" i="2" s="1"/>
  <c r="AC115" i="2" s="1"/>
  <c r="AB115" i="2"/>
  <c r="AA115" i="2"/>
  <c r="Z115" i="2"/>
  <c r="Y115" i="2"/>
  <c r="X115" i="2"/>
  <c r="W115" i="2"/>
  <c r="V115" i="2"/>
  <c r="U115" i="2"/>
  <c r="T115" i="2"/>
  <c r="R115" i="2"/>
  <c r="Q115" i="2"/>
  <c r="P115" i="2"/>
  <c r="O115" i="2"/>
  <c r="O127" i="2" s="1"/>
  <c r="N115" i="2"/>
  <c r="M115" i="2"/>
  <c r="L115" i="2"/>
  <c r="K115" i="2"/>
  <c r="J115" i="2"/>
  <c r="I115" i="2"/>
  <c r="H115" i="2"/>
  <c r="F115" i="2"/>
  <c r="E115" i="2"/>
  <c r="AB114" i="2"/>
  <c r="Y114" i="2"/>
  <c r="V114" i="2"/>
  <c r="S114" i="2"/>
  <c r="P114" i="2"/>
  <c r="M114" i="2"/>
  <c r="J114" i="2"/>
  <c r="G114" i="2"/>
  <c r="AC114" i="2" s="1"/>
  <c r="AC113" i="2"/>
  <c r="AE113" i="2" s="1"/>
  <c r="AF113" i="2" s="1"/>
  <c r="J113" i="2"/>
  <c r="AD113" i="2" s="1"/>
  <c r="G113" i="2"/>
  <c r="AD112" i="2"/>
  <c r="J112" i="2"/>
  <c r="G112" i="2"/>
  <c r="AC112" i="2" s="1"/>
  <c r="AB111" i="2"/>
  <c r="Y111" i="2"/>
  <c r="V111" i="2"/>
  <c r="S111" i="2"/>
  <c r="P111" i="2"/>
  <c r="P103" i="2" s="1"/>
  <c r="M111" i="2"/>
  <c r="J111" i="2"/>
  <c r="G111" i="2"/>
  <c r="AC111" i="2" s="1"/>
  <c r="AC110" i="2"/>
  <c r="AE110" i="2" s="1"/>
  <c r="AF110" i="2" s="1"/>
  <c r="J110" i="2"/>
  <c r="AD110" i="2" s="1"/>
  <c r="G110" i="2"/>
  <c r="AD109" i="2"/>
  <c r="J109" i="2"/>
  <c r="G109" i="2"/>
  <c r="AC109" i="2" s="1"/>
  <c r="AC108" i="2"/>
  <c r="J108" i="2"/>
  <c r="AD108" i="2" s="1"/>
  <c r="G108" i="2"/>
  <c r="AD107" i="2"/>
  <c r="J107" i="2"/>
  <c r="G107" i="2"/>
  <c r="AC107" i="2" s="1"/>
  <c r="AE107" i="2" s="1"/>
  <c r="AF107" i="2" s="1"/>
  <c r="AC106" i="2"/>
  <c r="J106" i="2"/>
  <c r="G106" i="2"/>
  <c r="AD105" i="2"/>
  <c r="J105" i="2"/>
  <c r="G105" i="2"/>
  <c r="AC105" i="2" s="1"/>
  <c r="AE105" i="2" s="1"/>
  <c r="AF105" i="2" s="1"/>
  <c r="AB104" i="2"/>
  <c r="AB103" i="2" s="1"/>
  <c r="Y104" i="2"/>
  <c r="V104" i="2"/>
  <c r="S104" i="2"/>
  <c r="S103" i="2" s="1"/>
  <c r="P104" i="2"/>
  <c r="M104" i="2"/>
  <c r="J104" i="2"/>
  <c r="AD104" i="2" s="1"/>
  <c r="G104" i="2"/>
  <c r="G103" i="2" s="1"/>
  <c r="AC103" i="2" s="1"/>
  <c r="AA103" i="2"/>
  <c r="Z103" i="2"/>
  <c r="Y103" i="2"/>
  <c r="X103" i="2"/>
  <c r="W103" i="2"/>
  <c r="V103" i="2"/>
  <c r="U103" i="2"/>
  <c r="T103" i="2"/>
  <c r="R103" i="2"/>
  <c r="Q103" i="2"/>
  <c r="O103" i="2"/>
  <c r="N103" i="2"/>
  <c r="M103" i="2"/>
  <c r="L103" i="2"/>
  <c r="K103" i="2"/>
  <c r="I103" i="2"/>
  <c r="H103" i="2"/>
  <c r="F103" i="2"/>
  <c r="E103" i="2"/>
  <c r="AB102" i="2"/>
  <c r="AB99" i="2" s="1"/>
  <c r="Y102" i="2"/>
  <c r="V102" i="2"/>
  <c r="S102" i="2"/>
  <c r="P102" i="2"/>
  <c r="M102" i="2"/>
  <c r="J102" i="2"/>
  <c r="G102" i="2"/>
  <c r="AC102" i="2" s="1"/>
  <c r="AB101" i="2"/>
  <c r="Y101" i="2"/>
  <c r="V101" i="2"/>
  <c r="S101" i="2"/>
  <c r="P101" i="2"/>
  <c r="P99" i="2" s="1"/>
  <c r="M101" i="2"/>
  <c r="J101" i="2"/>
  <c r="AD101" i="2" s="1"/>
  <c r="G101" i="2"/>
  <c r="AC101" i="2" s="1"/>
  <c r="AE101" i="2" s="1"/>
  <c r="AF101" i="2" s="1"/>
  <c r="AB100" i="2"/>
  <c r="Y100" i="2"/>
  <c r="V100" i="2"/>
  <c r="S100" i="2"/>
  <c r="S99" i="2" s="1"/>
  <c r="P100" i="2"/>
  <c r="M100" i="2"/>
  <c r="J100" i="2"/>
  <c r="AD100" i="2" s="1"/>
  <c r="G100" i="2"/>
  <c r="G99" i="2" s="1"/>
  <c r="AC99" i="2" s="1"/>
  <c r="AA99" i="2"/>
  <c r="Z99" i="2"/>
  <c r="Y99" i="2"/>
  <c r="X99" i="2"/>
  <c r="W99" i="2"/>
  <c r="V99" i="2"/>
  <c r="U99" i="2"/>
  <c r="T99" i="2"/>
  <c r="R99" i="2"/>
  <c r="Q99" i="2"/>
  <c r="O99" i="2"/>
  <c r="N99" i="2"/>
  <c r="M99" i="2"/>
  <c r="L99" i="2"/>
  <c r="K99" i="2"/>
  <c r="J99" i="2"/>
  <c r="I99" i="2"/>
  <c r="H99" i="2"/>
  <c r="F99" i="2"/>
  <c r="E99" i="2"/>
  <c r="U97" i="2"/>
  <c r="M97" i="2"/>
  <c r="AB96" i="2"/>
  <c r="Y96" i="2"/>
  <c r="V96" i="2"/>
  <c r="S96" i="2"/>
  <c r="P96" i="2"/>
  <c r="M96" i="2"/>
  <c r="J96" i="2"/>
  <c r="G96" i="2"/>
  <c r="AC96" i="2" s="1"/>
  <c r="AB95" i="2"/>
  <c r="Y95" i="2"/>
  <c r="V95" i="2"/>
  <c r="S95" i="2"/>
  <c r="P95" i="2"/>
  <c r="M95" i="2"/>
  <c r="J95" i="2"/>
  <c r="AD95" i="2" s="1"/>
  <c r="G95" i="2"/>
  <c r="AC95" i="2" s="1"/>
  <c r="AE95" i="2" s="1"/>
  <c r="AF95" i="2" s="1"/>
  <c r="AB94" i="2"/>
  <c r="AB93" i="2" s="1"/>
  <c r="AB97" i="2" s="1"/>
  <c r="Y94" i="2"/>
  <c r="V94" i="2"/>
  <c r="S94" i="2"/>
  <c r="P94" i="2"/>
  <c r="M94" i="2"/>
  <c r="J94" i="2"/>
  <c r="G94" i="2"/>
  <c r="AA93" i="2"/>
  <c r="AA97" i="2" s="1"/>
  <c r="Z93" i="2"/>
  <c r="Z97" i="2" s="1"/>
  <c r="Y93" i="2"/>
  <c r="Y97" i="2" s="1"/>
  <c r="X93" i="2"/>
  <c r="W93" i="2"/>
  <c r="W97" i="2" s="1"/>
  <c r="V93" i="2"/>
  <c r="V97" i="2" s="1"/>
  <c r="U93" i="2"/>
  <c r="T93" i="2"/>
  <c r="T97" i="2" s="1"/>
  <c r="R93" i="2"/>
  <c r="R97" i="2" s="1"/>
  <c r="Q93" i="2"/>
  <c r="Q97" i="2" s="1"/>
  <c r="P93" i="2"/>
  <c r="O93" i="2"/>
  <c r="O97" i="2" s="1"/>
  <c r="N93" i="2"/>
  <c r="N97" i="2" s="1"/>
  <c r="M93" i="2"/>
  <c r="L93" i="2"/>
  <c r="L97" i="2" s="1"/>
  <c r="K93" i="2"/>
  <c r="K97" i="2" s="1"/>
  <c r="J93" i="2"/>
  <c r="J97" i="2" s="1"/>
  <c r="I93" i="2"/>
  <c r="I97" i="2" s="1"/>
  <c r="H93" i="2"/>
  <c r="H97" i="2" s="1"/>
  <c r="F93" i="2"/>
  <c r="F97" i="2" s="1"/>
  <c r="E93" i="2"/>
  <c r="AB92" i="2"/>
  <c r="Y92" i="2"/>
  <c r="V92" i="2"/>
  <c r="S92" i="2"/>
  <c r="P92" i="2"/>
  <c r="M92" i="2"/>
  <c r="J92" i="2"/>
  <c r="AD92" i="2" s="1"/>
  <c r="G92" i="2"/>
  <c r="AC92" i="2" s="1"/>
  <c r="AE92" i="2" s="1"/>
  <c r="AF92" i="2" s="1"/>
  <c r="AB91" i="2"/>
  <c r="Y91" i="2"/>
  <c r="V91" i="2"/>
  <c r="S91" i="2"/>
  <c r="P91" i="2"/>
  <c r="M91" i="2"/>
  <c r="J91" i="2"/>
  <c r="G91" i="2"/>
  <c r="AC91" i="2" s="1"/>
  <c r="AB90" i="2"/>
  <c r="Y90" i="2"/>
  <c r="V90" i="2"/>
  <c r="S90" i="2"/>
  <c r="S89" i="2" s="1"/>
  <c r="P90" i="2"/>
  <c r="P89" i="2" s="1"/>
  <c r="M90" i="2"/>
  <c r="J90" i="2"/>
  <c r="AD90" i="2" s="1"/>
  <c r="G90" i="2"/>
  <c r="G89" i="2" s="1"/>
  <c r="AC89" i="2" s="1"/>
  <c r="AB89" i="2"/>
  <c r="AA89" i="2"/>
  <c r="Z89" i="2"/>
  <c r="Y89" i="2"/>
  <c r="X89" i="2"/>
  <c r="X97" i="2" s="1"/>
  <c r="W89" i="2"/>
  <c r="V89" i="2"/>
  <c r="U89" i="2"/>
  <c r="T89" i="2"/>
  <c r="R89" i="2"/>
  <c r="Q89" i="2"/>
  <c r="O89" i="2"/>
  <c r="N89" i="2"/>
  <c r="M89" i="2"/>
  <c r="L89" i="2"/>
  <c r="K89" i="2"/>
  <c r="J89" i="2"/>
  <c r="AD89" i="2" s="1"/>
  <c r="I89" i="2"/>
  <c r="H89" i="2"/>
  <c r="F89" i="2"/>
  <c r="E89" i="2"/>
  <c r="E97" i="2" s="1"/>
  <c r="AB86" i="2"/>
  <c r="Y86" i="2"/>
  <c r="V86" i="2"/>
  <c r="S86" i="2"/>
  <c r="P86" i="2"/>
  <c r="M86" i="2"/>
  <c r="J86" i="2"/>
  <c r="AD86" i="2" s="1"/>
  <c r="G86" i="2"/>
  <c r="AC86" i="2" s="1"/>
  <c r="AE86" i="2" s="1"/>
  <c r="AF86" i="2" s="1"/>
  <c r="AB85" i="2"/>
  <c r="Y85" i="2"/>
  <c r="V85" i="2"/>
  <c r="S85" i="2"/>
  <c r="P85" i="2"/>
  <c r="M85" i="2"/>
  <c r="J85" i="2"/>
  <c r="G85" i="2"/>
  <c r="AC85" i="2" s="1"/>
  <c r="AB84" i="2"/>
  <c r="Y84" i="2"/>
  <c r="V84" i="2"/>
  <c r="S84" i="2"/>
  <c r="P84" i="2"/>
  <c r="M84" i="2"/>
  <c r="J84" i="2"/>
  <c r="AD84" i="2" s="1"/>
  <c r="G84" i="2"/>
  <c r="AC84" i="2" s="1"/>
  <c r="AE84" i="2" s="1"/>
  <c r="AF84" i="2" s="1"/>
  <c r="AB83" i="2"/>
  <c r="Y83" i="2"/>
  <c r="V83" i="2"/>
  <c r="S83" i="2"/>
  <c r="P83" i="2"/>
  <c r="M83" i="2"/>
  <c r="J83" i="2"/>
  <c r="G83" i="2"/>
  <c r="AC83" i="2" s="1"/>
  <c r="AB82" i="2"/>
  <c r="Y82" i="2"/>
  <c r="V82" i="2"/>
  <c r="S82" i="2"/>
  <c r="P82" i="2"/>
  <c r="M82" i="2"/>
  <c r="J82" i="2"/>
  <c r="AD82" i="2" s="1"/>
  <c r="G82" i="2"/>
  <c r="AC82" i="2" s="1"/>
  <c r="AE82" i="2" s="1"/>
  <c r="AF82" i="2" s="1"/>
  <c r="AB81" i="2"/>
  <c r="AB80" i="2" s="1"/>
  <c r="AB87" i="2" s="1"/>
  <c r="Y81" i="2"/>
  <c r="V81" i="2"/>
  <c r="S81" i="2"/>
  <c r="P81" i="2"/>
  <c r="M81" i="2"/>
  <c r="J81" i="2"/>
  <c r="G81" i="2"/>
  <c r="AA80" i="2"/>
  <c r="Z80" i="2"/>
  <c r="Y80" i="2"/>
  <c r="Y87" i="2" s="1"/>
  <c r="X80" i="2"/>
  <c r="W80" i="2"/>
  <c r="V80" i="2"/>
  <c r="U80" i="2"/>
  <c r="T80" i="2"/>
  <c r="R80" i="2"/>
  <c r="Q80" i="2"/>
  <c r="P80" i="2"/>
  <c r="O80" i="2"/>
  <c r="N80" i="2"/>
  <c r="M80" i="2"/>
  <c r="L80" i="2"/>
  <c r="K80" i="2"/>
  <c r="J80" i="2"/>
  <c r="I80" i="2"/>
  <c r="H80" i="2"/>
  <c r="F80" i="2"/>
  <c r="E80" i="2"/>
  <c r="AB79" i="2"/>
  <c r="Y79" i="2"/>
  <c r="V79" i="2"/>
  <c r="S79" i="2"/>
  <c r="P79" i="2"/>
  <c r="M79" i="2"/>
  <c r="J79" i="2"/>
  <c r="AD79" i="2" s="1"/>
  <c r="G79" i="2"/>
  <c r="AC79" i="2" s="1"/>
  <c r="AE79" i="2" s="1"/>
  <c r="AF79" i="2" s="1"/>
  <c r="AB78" i="2"/>
  <c r="Y78" i="2"/>
  <c r="V78" i="2"/>
  <c r="S78" i="2"/>
  <c r="P78" i="2"/>
  <c r="M78" i="2"/>
  <c r="J78" i="2"/>
  <c r="G78" i="2"/>
  <c r="AC78" i="2" s="1"/>
  <c r="AD77" i="2"/>
  <c r="AB77" i="2"/>
  <c r="Y77" i="2"/>
  <c r="V77" i="2"/>
  <c r="S77" i="2"/>
  <c r="P77" i="2"/>
  <c r="M77" i="2"/>
  <c r="J77" i="2"/>
  <c r="J73" i="2" s="1"/>
  <c r="G77" i="2"/>
  <c r="AC77" i="2" s="1"/>
  <c r="AE77" i="2" s="1"/>
  <c r="AF77" i="2" s="1"/>
  <c r="AB76" i="2"/>
  <c r="Y76" i="2"/>
  <c r="V76" i="2"/>
  <c r="S76" i="2"/>
  <c r="P76" i="2"/>
  <c r="M76" i="2"/>
  <c r="J76" i="2"/>
  <c r="AD76" i="2" s="1"/>
  <c r="G76" i="2"/>
  <c r="AC76" i="2" s="1"/>
  <c r="AE76" i="2" s="1"/>
  <c r="AF76" i="2" s="1"/>
  <c r="AB75" i="2"/>
  <c r="Y75" i="2"/>
  <c r="V75" i="2"/>
  <c r="S75" i="2"/>
  <c r="P75" i="2"/>
  <c r="M75" i="2"/>
  <c r="J75" i="2"/>
  <c r="AD75" i="2" s="1"/>
  <c r="G75" i="2"/>
  <c r="AC75" i="2" s="1"/>
  <c r="AE75" i="2" s="1"/>
  <c r="AF75" i="2" s="1"/>
  <c r="AB74" i="2"/>
  <c r="AB73" i="2" s="1"/>
  <c r="Y74" i="2"/>
  <c r="V74" i="2"/>
  <c r="S74" i="2"/>
  <c r="P74" i="2"/>
  <c r="P73" i="2" s="1"/>
  <c r="M74" i="2"/>
  <c r="J74" i="2"/>
  <c r="AD74" i="2" s="1"/>
  <c r="G74" i="2"/>
  <c r="AA73" i="2"/>
  <c r="Z73" i="2"/>
  <c r="Y73" i="2"/>
  <c r="X73" i="2"/>
  <c r="W73" i="2"/>
  <c r="V73" i="2"/>
  <c r="AD73" i="2" s="1"/>
  <c r="U73" i="2"/>
  <c r="T73" i="2"/>
  <c r="R73" i="2"/>
  <c r="Q73" i="2"/>
  <c r="O73" i="2"/>
  <c r="N73" i="2"/>
  <c r="M73" i="2"/>
  <c r="L73" i="2"/>
  <c r="K73" i="2"/>
  <c r="I73" i="2"/>
  <c r="H73" i="2"/>
  <c r="F73" i="2"/>
  <c r="E73" i="2"/>
  <c r="AB72" i="2"/>
  <c r="Y72" i="2"/>
  <c r="V72" i="2"/>
  <c r="S72" i="2"/>
  <c r="P72" i="2"/>
  <c r="M72" i="2"/>
  <c r="J72" i="2"/>
  <c r="AD72" i="2" s="1"/>
  <c r="G72" i="2"/>
  <c r="AC72" i="2" s="1"/>
  <c r="AE72" i="2" s="1"/>
  <c r="AF72" i="2" s="1"/>
  <c r="AD71" i="2"/>
  <c r="AB71" i="2"/>
  <c r="Y71" i="2"/>
  <c r="V71" i="2"/>
  <c r="S71" i="2"/>
  <c r="P71" i="2"/>
  <c r="M71" i="2"/>
  <c r="J71" i="2"/>
  <c r="G71" i="2"/>
  <c r="AC71" i="2" s="1"/>
  <c r="AE71" i="2" s="1"/>
  <c r="AF71" i="2" s="1"/>
  <c r="AB70" i="2"/>
  <c r="Y70" i="2"/>
  <c r="V70" i="2"/>
  <c r="V69" i="2" s="1"/>
  <c r="S70" i="2"/>
  <c r="S69" i="2" s="1"/>
  <c r="P70" i="2"/>
  <c r="M70" i="2"/>
  <c r="J70" i="2"/>
  <c r="AD70" i="2" s="1"/>
  <c r="G70" i="2"/>
  <c r="G69" i="2" s="1"/>
  <c r="AC69" i="2" s="1"/>
  <c r="AB69" i="2"/>
  <c r="Y69" i="2"/>
  <c r="P69" i="2"/>
  <c r="M69" i="2"/>
  <c r="J66" i="2"/>
  <c r="G66" i="2"/>
  <c r="E66" i="2"/>
  <c r="AD65" i="2"/>
  <c r="J65" i="2"/>
  <c r="E65" i="2"/>
  <c r="G65" i="2" s="1"/>
  <c r="AC65" i="2" s="1"/>
  <c r="AC64" i="2"/>
  <c r="J64" i="2"/>
  <c r="AD64" i="2" s="1"/>
  <c r="E64" i="2"/>
  <c r="G64" i="2" s="1"/>
  <c r="J63" i="2"/>
  <c r="AD63" i="2" s="1"/>
  <c r="F63" i="2"/>
  <c r="E63" i="2"/>
  <c r="J62" i="2"/>
  <c r="AD62" i="2" s="1"/>
  <c r="F62" i="2"/>
  <c r="E62" i="2"/>
  <c r="J61" i="2"/>
  <c r="AD61" i="2" s="1"/>
  <c r="G61" i="2"/>
  <c r="AC61" i="2" s="1"/>
  <c r="AE61" i="2" s="1"/>
  <c r="AF61" i="2" s="1"/>
  <c r="F61" i="2"/>
  <c r="E61" i="2"/>
  <c r="J60" i="2"/>
  <c r="AD60" i="2" s="1"/>
  <c r="G60" i="2"/>
  <c r="AC60" i="2" s="1"/>
  <c r="AE60" i="2" s="1"/>
  <c r="AF60" i="2" s="1"/>
  <c r="F60" i="2"/>
  <c r="E60" i="2"/>
  <c r="J59" i="2"/>
  <c r="AD59" i="2" s="1"/>
  <c r="F59" i="2"/>
  <c r="E59" i="2"/>
  <c r="J58" i="2"/>
  <c r="AD58" i="2" s="1"/>
  <c r="F58" i="2"/>
  <c r="E58" i="2"/>
  <c r="J57" i="2"/>
  <c r="AD57" i="2" s="1"/>
  <c r="G57" i="2"/>
  <c r="AC57" i="2" s="1"/>
  <c r="AE57" i="2" s="1"/>
  <c r="AF57" i="2" s="1"/>
  <c r="F57" i="2"/>
  <c r="E57" i="2"/>
  <c r="AE56" i="2"/>
  <c r="AF56" i="2" s="1"/>
  <c r="J56" i="2"/>
  <c r="AD56" i="2" s="1"/>
  <c r="G56" i="2"/>
  <c r="AC56" i="2" s="1"/>
  <c r="F56" i="2"/>
  <c r="E56" i="2"/>
  <c r="J55" i="2"/>
  <c r="AD55" i="2" s="1"/>
  <c r="F55" i="2"/>
  <c r="E55" i="2"/>
  <c r="J54" i="2"/>
  <c r="AD54" i="2" s="1"/>
  <c r="F54" i="2"/>
  <c r="E54" i="2"/>
  <c r="AF53" i="2"/>
  <c r="J53" i="2"/>
  <c r="AD53" i="2" s="1"/>
  <c r="G53" i="2"/>
  <c r="AC53" i="2" s="1"/>
  <c r="AE53" i="2" s="1"/>
  <c r="F53" i="2"/>
  <c r="E53" i="2"/>
  <c r="AE52" i="2"/>
  <c r="AF52" i="2" s="1"/>
  <c r="J52" i="2"/>
  <c r="AD52" i="2" s="1"/>
  <c r="G52" i="2"/>
  <c r="AC52" i="2" s="1"/>
  <c r="F52" i="2"/>
  <c r="E52" i="2"/>
  <c r="J51" i="2"/>
  <c r="AD51" i="2" s="1"/>
  <c r="F51" i="2"/>
  <c r="E51" i="2"/>
  <c r="J50" i="2"/>
  <c r="AD50" i="2" s="1"/>
  <c r="F50" i="2"/>
  <c r="E50" i="2"/>
  <c r="AF49" i="2"/>
  <c r="J49" i="2"/>
  <c r="AD49" i="2" s="1"/>
  <c r="G49" i="2"/>
  <c r="AC49" i="2" s="1"/>
  <c r="AE49" i="2" s="1"/>
  <c r="F49" i="2"/>
  <c r="E49" i="2"/>
  <c r="J48" i="2"/>
  <c r="AD48" i="2" s="1"/>
  <c r="G48" i="2"/>
  <c r="AC48" i="2" s="1"/>
  <c r="AE48" i="2" s="1"/>
  <c r="AF48" i="2" s="1"/>
  <c r="F48" i="2"/>
  <c r="E48" i="2"/>
  <c r="J47" i="2"/>
  <c r="AD47" i="2" s="1"/>
  <c r="F47" i="2"/>
  <c r="E47" i="2"/>
  <c r="J46" i="2"/>
  <c r="F46" i="2"/>
  <c r="E46" i="2"/>
  <c r="AB43" i="2"/>
  <c r="P43" i="2"/>
  <c r="AD42" i="2"/>
  <c r="AB42" i="2"/>
  <c r="Y42" i="2"/>
  <c r="V42" i="2"/>
  <c r="S42" i="2"/>
  <c r="P42" i="2"/>
  <c r="M42" i="2"/>
  <c r="J42" i="2"/>
  <c r="G42" i="2"/>
  <c r="AC42" i="2" s="1"/>
  <c r="AE42" i="2" s="1"/>
  <c r="AF42" i="2" s="1"/>
  <c r="AD41" i="2"/>
  <c r="J41" i="2"/>
  <c r="G41" i="2"/>
  <c r="AC41" i="2" s="1"/>
  <c r="AC40" i="2"/>
  <c r="AE40" i="2" s="1"/>
  <c r="AF40" i="2" s="1"/>
  <c r="J40" i="2"/>
  <c r="AD40" i="2" s="1"/>
  <c r="G40" i="2"/>
  <c r="AD39" i="2"/>
  <c r="J39" i="2"/>
  <c r="G39" i="2"/>
  <c r="AC39" i="2" s="1"/>
  <c r="AC38" i="2"/>
  <c r="J38" i="2"/>
  <c r="AD38" i="2" s="1"/>
  <c r="G38" i="2"/>
  <c r="G62" i="2" s="1"/>
  <c r="AC62" i="2" s="1"/>
  <c r="AD37" i="2"/>
  <c r="J37" i="2"/>
  <c r="G37" i="2"/>
  <c r="AC37" i="2" s="1"/>
  <c r="AE37" i="2" s="1"/>
  <c r="AF37" i="2" s="1"/>
  <c r="AC36" i="2"/>
  <c r="J36" i="2"/>
  <c r="AD36" i="2" s="1"/>
  <c r="G36" i="2"/>
  <c r="AD35" i="2"/>
  <c r="J35" i="2"/>
  <c r="G35" i="2"/>
  <c r="AC35" i="2" s="1"/>
  <c r="AE35" i="2" s="1"/>
  <c r="AF35" i="2" s="1"/>
  <c r="AC34" i="2"/>
  <c r="J34" i="2"/>
  <c r="AD34" i="2" s="1"/>
  <c r="G34" i="2"/>
  <c r="G58" i="2" s="1"/>
  <c r="AC58" i="2" s="1"/>
  <c r="AE58" i="2" s="1"/>
  <c r="AF58" i="2" s="1"/>
  <c r="AD33" i="2"/>
  <c r="J33" i="2"/>
  <c r="G33" i="2"/>
  <c r="AC33" i="2" s="1"/>
  <c r="AC32" i="2"/>
  <c r="AE32" i="2" s="1"/>
  <c r="AF32" i="2" s="1"/>
  <c r="J32" i="2"/>
  <c r="AD32" i="2" s="1"/>
  <c r="G32" i="2"/>
  <c r="AD31" i="2"/>
  <c r="J31" i="2"/>
  <c r="G31" i="2"/>
  <c r="AC31" i="2" s="1"/>
  <c r="AC30" i="2"/>
  <c r="J30" i="2"/>
  <c r="AD30" i="2" s="1"/>
  <c r="G30" i="2"/>
  <c r="G54" i="2" s="1"/>
  <c r="AC54" i="2" s="1"/>
  <c r="AD29" i="2"/>
  <c r="J29" i="2"/>
  <c r="G29" i="2"/>
  <c r="AC29" i="2" s="1"/>
  <c r="AE29" i="2" s="1"/>
  <c r="AF29" i="2" s="1"/>
  <c r="AC28" i="2"/>
  <c r="J28" i="2"/>
  <c r="AD28" i="2" s="1"/>
  <c r="G28" i="2"/>
  <c r="AD27" i="2"/>
  <c r="J27" i="2"/>
  <c r="G27" i="2"/>
  <c r="AC27" i="2" s="1"/>
  <c r="AE27" i="2" s="1"/>
  <c r="AF27" i="2" s="1"/>
  <c r="AC26" i="2"/>
  <c r="J26" i="2"/>
  <c r="AD26" i="2" s="1"/>
  <c r="G26" i="2"/>
  <c r="G50" i="2" s="1"/>
  <c r="AC50" i="2" s="1"/>
  <c r="AE50" i="2" s="1"/>
  <c r="AF50" i="2" s="1"/>
  <c r="AD25" i="2"/>
  <c r="J25" i="2"/>
  <c r="G25" i="2"/>
  <c r="AC25" i="2" s="1"/>
  <c r="AC24" i="2"/>
  <c r="AE24" i="2" s="1"/>
  <c r="AF24" i="2" s="1"/>
  <c r="J24" i="2"/>
  <c r="AD24" i="2" s="1"/>
  <c r="G24" i="2"/>
  <c r="AD23" i="2"/>
  <c r="AB23" i="2"/>
  <c r="Y23" i="2"/>
  <c r="V23" i="2"/>
  <c r="S23" i="2"/>
  <c r="P23" i="2"/>
  <c r="M23" i="2"/>
  <c r="J23" i="2"/>
  <c r="G23" i="2"/>
  <c r="AC23" i="2" s="1"/>
  <c r="AE23" i="2" s="1"/>
  <c r="AF23" i="2" s="1"/>
  <c r="AD22" i="2"/>
  <c r="AB22" i="2"/>
  <c r="Y22" i="2"/>
  <c r="V22" i="2"/>
  <c r="S22" i="2"/>
  <c r="P22" i="2"/>
  <c r="M22" i="2"/>
  <c r="J22" i="2"/>
  <c r="G22" i="2"/>
  <c r="G46" i="2" s="1"/>
  <c r="AC46" i="2" s="1"/>
  <c r="AB21" i="2"/>
  <c r="Y21" i="2"/>
  <c r="V21" i="2"/>
  <c r="S21" i="2"/>
  <c r="P21" i="2"/>
  <c r="M21" i="2"/>
  <c r="J21" i="2"/>
  <c r="AD20" i="2"/>
  <c r="Y20" i="2"/>
  <c r="S20" i="2"/>
  <c r="M20" i="2"/>
  <c r="J20" i="2"/>
  <c r="G20" i="2"/>
  <c r="AD19" i="2"/>
  <c r="Y19" i="2"/>
  <c r="S19" i="2"/>
  <c r="M19" i="2"/>
  <c r="J19" i="2"/>
  <c r="G19" i="2"/>
  <c r="Y18" i="2"/>
  <c r="Y17" i="2" s="1"/>
  <c r="S18" i="2"/>
  <c r="S17" i="2" s="1"/>
  <c r="M18" i="2"/>
  <c r="J18" i="2"/>
  <c r="AD18" i="2" s="1"/>
  <c r="G18" i="2"/>
  <c r="J17" i="2"/>
  <c r="AD17" i="2" s="1"/>
  <c r="AD16" i="2"/>
  <c r="AB16" i="2"/>
  <c r="Y16" i="2"/>
  <c r="V16" i="2"/>
  <c r="S16" i="2"/>
  <c r="P16" i="2"/>
  <c r="M16" i="2"/>
  <c r="J16" i="2"/>
  <c r="G16" i="2"/>
  <c r="AC16" i="2" s="1"/>
  <c r="AE16" i="2" s="1"/>
  <c r="AF16" i="2" s="1"/>
  <c r="AD15" i="2"/>
  <c r="AB15" i="2"/>
  <c r="Y15" i="2"/>
  <c r="V15" i="2"/>
  <c r="S15" i="2"/>
  <c r="P15" i="2"/>
  <c r="M15" i="2"/>
  <c r="J15" i="2"/>
  <c r="G15" i="2"/>
  <c r="AC15" i="2" s="1"/>
  <c r="AE15" i="2" s="1"/>
  <c r="AF15" i="2" s="1"/>
  <c r="AD14" i="2"/>
  <c r="AB14" i="2"/>
  <c r="Y14" i="2"/>
  <c r="V14" i="2"/>
  <c r="S14" i="2"/>
  <c r="P14" i="2"/>
  <c r="M14" i="2"/>
  <c r="J14" i="2"/>
  <c r="G14" i="2"/>
  <c r="AC14" i="2" s="1"/>
  <c r="AE14" i="2" s="1"/>
  <c r="AF14" i="2" s="1"/>
  <c r="AB13" i="2"/>
  <c r="Y13" i="2"/>
  <c r="V13" i="2"/>
  <c r="S13" i="2"/>
  <c r="P13" i="2"/>
  <c r="M13" i="2"/>
  <c r="J13" i="2"/>
  <c r="AD13" i="2" s="1"/>
  <c r="G13" i="2"/>
  <c r="AC13" i="2" s="1"/>
  <c r="L23" i="1"/>
  <c r="H23" i="1"/>
  <c r="G23" i="1"/>
  <c r="F23" i="1"/>
  <c r="E23" i="1"/>
  <c r="J23" i="1" s="1"/>
  <c r="D23" i="1"/>
  <c r="C23" i="1"/>
  <c r="N23" i="1" s="1"/>
  <c r="M23" i="1" s="1"/>
  <c r="N22" i="1"/>
  <c r="J22" i="1"/>
  <c r="N21" i="1"/>
  <c r="M21" i="1"/>
  <c r="J21" i="1"/>
  <c r="J20" i="1"/>
  <c r="N20" i="1" s="1"/>
  <c r="AC20" i="2" l="1"/>
  <c r="AE20" i="2" s="1"/>
  <c r="AF20" i="2" s="1"/>
  <c r="M17" i="2"/>
  <c r="M43" i="2" s="1"/>
  <c r="V43" i="2"/>
  <c r="Y43" i="2"/>
  <c r="P87" i="2"/>
  <c r="AD97" i="2"/>
  <c r="AE28" i="2"/>
  <c r="AF28" i="2" s="1"/>
  <c r="AE33" i="2"/>
  <c r="AF33" i="2" s="1"/>
  <c r="AE36" i="2"/>
  <c r="AF36" i="2" s="1"/>
  <c r="AE41" i="2"/>
  <c r="AF41" i="2" s="1"/>
  <c r="AD46" i="2"/>
  <c r="J67" i="2"/>
  <c r="J45" i="2" s="1"/>
  <c r="AE65" i="2"/>
  <c r="AF65" i="2" s="1"/>
  <c r="AE78" i="2"/>
  <c r="AF78" i="2" s="1"/>
  <c r="AE89" i="2"/>
  <c r="AF89" i="2" s="1"/>
  <c r="AC90" i="2"/>
  <c r="AE90" i="2" s="1"/>
  <c r="AF90" i="2" s="1"/>
  <c r="P97" i="2"/>
  <c r="AD99" i="2"/>
  <c r="AE119" i="2"/>
  <c r="AF119" i="2" s="1"/>
  <c r="J43" i="2"/>
  <c r="AE46" i="2"/>
  <c r="AB66" i="2"/>
  <c r="AB45" i="2" s="1"/>
  <c r="AB67" i="2" s="1"/>
  <c r="AC70" i="2"/>
  <c r="AE70" i="2" s="1"/>
  <c r="AF70" i="2" s="1"/>
  <c r="P127" i="2"/>
  <c r="G17" i="2"/>
  <c r="AC18" i="2"/>
  <c r="AE18" i="2" s="1"/>
  <c r="AF18" i="2" s="1"/>
  <c r="AE30" i="2"/>
  <c r="AF30" i="2" s="1"/>
  <c r="AE38" i="2"/>
  <c r="AF38" i="2" s="1"/>
  <c r="AE25" i="2"/>
  <c r="AF25" i="2" s="1"/>
  <c r="M22" i="1"/>
  <c r="AE13" i="2"/>
  <c r="AF13" i="2" s="1"/>
  <c r="AC19" i="2"/>
  <c r="AE19" i="2" s="1"/>
  <c r="AF19" i="2" s="1"/>
  <c r="S43" i="2"/>
  <c r="AD21" i="2"/>
  <c r="AD43" i="2" s="1"/>
  <c r="AE26" i="2"/>
  <c r="AF26" i="2" s="1"/>
  <c r="AE54" i="2"/>
  <c r="AF54" i="2" s="1"/>
  <c r="AE31" i="2"/>
  <c r="AF31" i="2" s="1"/>
  <c r="AE34" i="2"/>
  <c r="AF34" i="2" s="1"/>
  <c r="AE62" i="2"/>
  <c r="AF62" i="2" s="1"/>
  <c r="AE39" i="2"/>
  <c r="AF39" i="2" s="1"/>
  <c r="AE91" i="2"/>
  <c r="AF91" i="2" s="1"/>
  <c r="AC123" i="2"/>
  <c r="G127" i="2"/>
  <c r="S127" i="2"/>
  <c r="AE132" i="2"/>
  <c r="AF132" i="2" s="1"/>
  <c r="AE179" i="2"/>
  <c r="AF179" i="2" s="1"/>
  <c r="AC181" i="2"/>
  <c r="AE64" i="2"/>
  <c r="AF64" i="2" s="1"/>
  <c r="AD119" i="2"/>
  <c r="H127" i="2"/>
  <c r="AD123" i="2"/>
  <c r="AE166" i="2"/>
  <c r="AF166" i="2" s="1"/>
  <c r="G47" i="2"/>
  <c r="AC47" i="2" s="1"/>
  <c r="AE47" i="2" s="1"/>
  <c r="AF47" i="2" s="1"/>
  <c r="G51" i="2"/>
  <c r="AC51" i="2" s="1"/>
  <c r="AE51" i="2" s="1"/>
  <c r="AF51" i="2" s="1"/>
  <c r="G55" i="2"/>
  <c r="AC55" i="2" s="1"/>
  <c r="AE55" i="2" s="1"/>
  <c r="AF55" i="2" s="1"/>
  <c r="G59" i="2"/>
  <c r="AC59" i="2" s="1"/>
  <c r="AE59" i="2" s="1"/>
  <c r="AF59" i="2" s="1"/>
  <c r="G63" i="2"/>
  <c r="AC63" i="2" s="1"/>
  <c r="AE63" i="2" s="1"/>
  <c r="AF63" i="2" s="1"/>
  <c r="J69" i="2"/>
  <c r="AD69" i="2" s="1"/>
  <c r="G73" i="2"/>
  <c r="S73" i="2"/>
  <c r="AC74" i="2"/>
  <c r="AE74" i="2" s="1"/>
  <c r="AF74" i="2" s="1"/>
  <c r="J87" i="2"/>
  <c r="G80" i="2"/>
  <c r="S80" i="2"/>
  <c r="S87" i="2" s="1"/>
  <c r="AC81" i="2"/>
  <c r="G93" i="2"/>
  <c r="S93" i="2"/>
  <c r="S97" i="2" s="1"/>
  <c r="AC94" i="2"/>
  <c r="AE94" i="2" s="1"/>
  <c r="AF94" i="2" s="1"/>
  <c r="AD102" i="2"/>
  <c r="AE114" i="2"/>
  <c r="AF114" i="2" s="1"/>
  <c r="AD121" i="2"/>
  <c r="AE122" i="2"/>
  <c r="AF122" i="2" s="1"/>
  <c r="X127" i="2"/>
  <c r="AB127" i="2"/>
  <c r="P129" i="2"/>
  <c r="P133" i="2" s="1"/>
  <c r="AB129" i="2"/>
  <c r="AB133" i="2" s="1"/>
  <c r="AD139" i="2"/>
  <c r="P66" i="2"/>
  <c r="P45" i="2" s="1"/>
  <c r="P67" i="2" s="1"/>
  <c r="M87" i="2"/>
  <c r="V87" i="2"/>
  <c r="AE102" i="2"/>
  <c r="AF102" i="2" s="1"/>
  <c r="AD106" i="2"/>
  <c r="AE106" i="2" s="1"/>
  <c r="AF106" i="2" s="1"/>
  <c r="J103" i="2"/>
  <c r="AD103" i="2" s="1"/>
  <c r="AE103" i="2" s="1"/>
  <c r="AF103" i="2" s="1"/>
  <c r="AE108" i="2"/>
  <c r="AF108" i="2" s="1"/>
  <c r="AE121" i="2"/>
  <c r="AF121" i="2" s="1"/>
  <c r="AC174" i="2"/>
  <c r="G21" i="2"/>
  <c r="AC22" i="2"/>
  <c r="AE22" i="2" s="1"/>
  <c r="AF22" i="2" s="1"/>
  <c r="AD78" i="2"/>
  <c r="AD81" i="2"/>
  <c r="AD83" i="2"/>
  <c r="AE83" i="2" s="1"/>
  <c r="AF83" i="2" s="1"/>
  <c r="AD85" i="2"/>
  <c r="AE85" i="2" s="1"/>
  <c r="AF85" i="2" s="1"/>
  <c r="AD91" i="2"/>
  <c r="AD94" i="2"/>
  <c r="AD96" i="2"/>
  <c r="AE96" i="2" s="1"/>
  <c r="AF96" i="2" s="1"/>
  <c r="AE99" i="2"/>
  <c r="AF99" i="2" s="1"/>
  <c r="AE109" i="2"/>
  <c r="AF109" i="2" s="1"/>
  <c r="AD111" i="2"/>
  <c r="AE111" i="2" s="1"/>
  <c r="AF111" i="2" s="1"/>
  <c r="AE112" i="2"/>
  <c r="AF112" i="2" s="1"/>
  <c r="AD114" i="2"/>
  <c r="AD115" i="2"/>
  <c r="AE115" i="2" s="1"/>
  <c r="AF115" i="2" s="1"/>
  <c r="AD116" i="2"/>
  <c r="AE117" i="2"/>
  <c r="AF117" i="2" s="1"/>
  <c r="AD122" i="2"/>
  <c r="T127" i="2"/>
  <c r="P135" i="2"/>
  <c r="P147" i="2" s="1"/>
  <c r="P209" i="2" s="1"/>
  <c r="AB135" i="2"/>
  <c r="AB147" i="2" s="1"/>
  <c r="AE141" i="2"/>
  <c r="AF141" i="2" s="1"/>
  <c r="AC100" i="2"/>
  <c r="AE100" i="2" s="1"/>
  <c r="AF100" i="2" s="1"/>
  <c r="AC104" i="2"/>
  <c r="AE104" i="2" s="1"/>
  <c r="AF104" i="2" s="1"/>
  <c r="AC116" i="2"/>
  <c r="AC120" i="2"/>
  <c r="AE120" i="2" s="1"/>
  <c r="AF120" i="2" s="1"/>
  <c r="AC124" i="2"/>
  <c r="AE124" i="2" s="1"/>
  <c r="AF124" i="2" s="1"/>
  <c r="AD125" i="2"/>
  <c r="AE125" i="2" s="1"/>
  <c r="AF125" i="2" s="1"/>
  <c r="AC139" i="2"/>
  <c r="AA147" i="2"/>
  <c r="G149" i="2"/>
  <c r="S149" i="2"/>
  <c r="S160" i="2" s="1"/>
  <c r="AC150" i="2"/>
  <c r="AE150" i="2" s="1"/>
  <c r="AF150" i="2" s="1"/>
  <c r="AC164" i="2"/>
  <c r="AE177" i="2"/>
  <c r="AF177" i="2" s="1"/>
  <c r="AC178" i="2"/>
  <c r="AE178" i="2" s="1"/>
  <c r="AF178" i="2" s="1"/>
  <c r="AE194" i="2"/>
  <c r="AF194" i="2" s="1"/>
  <c r="M208" i="2"/>
  <c r="G195" i="2"/>
  <c r="S195" i="2"/>
  <c r="AC196" i="2"/>
  <c r="AE196" i="2" s="1"/>
  <c r="AF196" i="2" s="1"/>
  <c r="C97" i="3"/>
  <c r="C96" i="3" s="1"/>
  <c r="E96" i="3"/>
  <c r="E179" i="3" s="1"/>
  <c r="H179" i="3"/>
  <c r="AD80" i="2"/>
  <c r="AD93" i="2"/>
  <c r="AD133" i="2"/>
  <c r="AD130" i="2"/>
  <c r="AE130" i="2" s="1"/>
  <c r="AF130" i="2" s="1"/>
  <c r="AD132" i="2"/>
  <c r="AD136" i="2"/>
  <c r="AE136" i="2" s="1"/>
  <c r="AF136" i="2" s="1"/>
  <c r="AD138" i="2"/>
  <c r="AE138" i="2" s="1"/>
  <c r="AF138" i="2" s="1"/>
  <c r="AD141" i="2"/>
  <c r="S147" i="2"/>
  <c r="AE203" i="2"/>
  <c r="AF203" i="2" s="1"/>
  <c r="AC204" i="2"/>
  <c r="AE204" i="2" s="1"/>
  <c r="AF204" i="2" s="1"/>
  <c r="AC129" i="2"/>
  <c r="AE129" i="2" s="1"/>
  <c r="AF129" i="2" s="1"/>
  <c r="M129" i="2"/>
  <c r="M133" i="2" s="1"/>
  <c r="Y129" i="2"/>
  <c r="Y133" i="2" s="1"/>
  <c r="AC131" i="2"/>
  <c r="AE131" i="2" s="1"/>
  <c r="AF131" i="2" s="1"/>
  <c r="G133" i="2"/>
  <c r="AC133" i="2" s="1"/>
  <c r="AE133" i="2" s="1"/>
  <c r="AF133" i="2" s="1"/>
  <c r="M135" i="2"/>
  <c r="AC135" i="2" s="1"/>
  <c r="Y135" i="2"/>
  <c r="AC137" i="2"/>
  <c r="AE137" i="2" s="1"/>
  <c r="AF137" i="2" s="1"/>
  <c r="AC140" i="2"/>
  <c r="AE140" i="2" s="1"/>
  <c r="AF140" i="2" s="1"/>
  <c r="AC142" i="2"/>
  <c r="AE142" i="2" s="1"/>
  <c r="AF142" i="2" s="1"/>
  <c r="K147" i="2"/>
  <c r="T147" i="2"/>
  <c r="M143" i="2"/>
  <c r="M147" i="2" s="1"/>
  <c r="Y143" i="2"/>
  <c r="Y147" i="2" s="1"/>
  <c r="G147" i="2"/>
  <c r="AC147" i="2" s="1"/>
  <c r="P149" i="2"/>
  <c r="P160" i="2" s="1"/>
  <c r="AB149" i="2"/>
  <c r="AB160" i="2" s="1"/>
  <c r="AE157" i="2"/>
  <c r="AF157" i="2" s="1"/>
  <c r="AC170" i="2"/>
  <c r="AC187" i="2"/>
  <c r="AE187" i="2" s="1"/>
  <c r="AF187" i="2" s="1"/>
  <c r="AC188" i="2"/>
  <c r="AE188" i="2" s="1"/>
  <c r="AF188" i="2" s="1"/>
  <c r="AC191" i="2"/>
  <c r="AC192" i="2"/>
  <c r="AE192" i="2" s="1"/>
  <c r="AF192" i="2" s="1"/>
  <c r="AE198" i="2"/>
  <c r="AF198" i="2" s="1"/>
  <c r="E147" i="2"/>
  <c r="I147" i="2"/>
  <c r="Q147" i="2"/>
  <c r="U147" i="2"/>
  <c r="AC144" i="2"/>
  <c r="AE144" i="2" s="1"/>
  <c r="AF144" i="2" s="1"/>
  <c r="AC146" i="2"/>
  <c r="AC151" i="2"/>
  <c r="AE151" i="2" s="1"/>
  <c r="AF151" i="2" s="1"/>
  <c r="AC156" i="2"/>
  <c r="AE156" i="2" s="1"/>
  <c r="AF156" i="2" s="1"/>
  <c r="AC159" i="2"/>
  <c r="AE159" i="2" s="1"/>
  <c r="AF159" i="2" s="1"/>
  <c r="AC162" i="2"/>
  <c r="Y174" i="2"/>
  <c r="AC173" i="2"/>
  <c r="AE173" i="2" s="1"/>
  <c r="AF173" i="2" s="1"/>
  <c r="AC176" i="2"/>
  <c r="AE176" i="2" s="1"/>
  <c r="AF176" i="2" s="1"/>
  <c r="M185" i="2"/>
  <c r="AC185" i="2" s="1"/>
  <c r="AE185" i="2" s="1"/>
  <c r="AF185" i="2" s="1"/>
  <c r="Y185" i="2"/>
  <c r="AC182" i="2"/>
  <c r="AE182" i="2" s="1"/>
  <c r="AF182" i="2" s="1"/>
  <c r="AC189" i="2"/>
  <c r="AE189" i="2" s="1"/>
  <c r="AF189" i="2" s="1"/>
  <c r="AC193" i="2"/>
  <c r="AE193" i="2" s="1"/>
  <c r="AF193" i="2" s="1"/>
  <c r="AC197" i="2"/>
  <c r="AE197" i="2" s="1"/>
  <c r="AF197" i="2" s="1"/>
  <c r="Y208" i="2"/>
  <c r="S201" i="2"/>
  <c r="S208" i="2" s="1"/>
  <c r="C179" i="3"/>
  <c r="AD129" i="2"/>
  <c r="F147" i="2"/>
  <c r="J147" i="2"/>
  <c r="N147" i="2"/>
  <c r="R147" i="2"/>
  <c r="V147" i="2"/>
  <c r="Z147" i="2"/>
  <c r="AD143" i="2"/>
  <c r="AD144" i="2"/>
  <c r="AD146" i="2"/>
  <c r="AD166" i="2"/>
  <c r="AD170" i="2"/>
  <c r="P174" i="2"/>
  <c r="AD174" i="2" s="1"/>
  <c r="AB174" i="2"/>
  <c r="P185" i="2"/>
  <c r="AD185" i="2" s="1"/>
  <c r="L208" i="2"/>
  <c r="Q208" i="2"/>
  <c r="P201" i="2"/>
  <c r="P208" i="2" s="1"/>
  <c r="AD208" i="2" s="1"/>
  <c r="C147" i="3"/>
  <c r="AD160" i="2"/>
  <c r="AD153" i="2"/>
  <c r="AE153" i="2" s="1"/>
  <c r="AF153" i="2" s="1"/>
  <c r="AD157" i="2"/>
  <c r="AD164" i="2"/>
  <c r="AD177" i="2"/>
  <c r="AD184" i="2"/>
  <c r="AE184" i="2" s="1"/>
  <c r="AF184" i="2" s="1"/>
  <c r="AD187" i="2"/>
  <c r="AD191" i="2"/>
  <c r="AD195" i="2"/>
  <c r="AD199" i="2"/>
  <c r="AE199" i="2" s="1"/>
  <c r="AF199" i="2" s="1"/>
  <c r="AD152" i="2"/>
  <c r="AE152" i="2" s="1"/>
  <c r="AF152" i="2" s="1"/>
  <c r="AD156" i="2"/>
  <c r="AD163" i="2"/>
  <c r="AE163" i="2" s="1"/>
  <c r="AF163" i="2" s="1"/>
  <c r="AC172" i="2"/>
  <c r="AE172" i="2" s="1"/>
  <c r="AF172" i="2" s="1"/>
  <c r="AD173" i="2"/>
  <c r="AD179" i="2"/>
  <c r="AD183" i="2"/>
  <c r="AE183" i="2" s="1"/>
  <c r="AF183" i="2" s="1"/>
  <c r="AD190" i="2"/>
  <c r="AE190" i="2" s="1"/>
  <c r="AF190" i="2" s="1"/>
  <c r="AD194" i="2"/>
  <c r="AD198" i="2"/>
  <c r="AD203" i="2"/>
  <c r="AD205" i="2"/>
  <c r="AE205" i="2" s="1"/>
  <c r="AF205" i="2" s="1"/>
  <c r="AD207" i="2"/>
  <c r="AE207" i="2" s="1"/>
  <c r="AF207" i="2" s="1"/>
  <c r="AD162" i="2"/>
  <c r="AD168" i="2"/>
  <c r="AE168" i="2" s="1"/>
  <c r="AF168" i="2" s="1"/>
  <c r="AD172" i="2"/>
  <c r="AD176" i="2"/>
  <c r="AD181" i="2"/>
  <c r="AD201" i="2"/>
  <c r="AB209" i="2" l="1"/>
  <c r="AF46" i="2"/>
  <c r="V66" i="2"/>
  <c r="V45" i="2" s="1"/>
  <c r="V67" i="2" s="1"/>
  <c r="V209" i="2" s="1"/>
  <c r="AC143" i="2"/>
  <c r="AE143" i="2" s="1"/>
  <c r="AF143" i="2" s="1"/>
  <c r="G160" i="2"/>
  <c r="AC160" i="2" s="1"/>
  <c r="AE160" i="2" s="1"/>
  <c r="AF160" i="2" s="1"/>
  <c r="AC149" i="2"/>
  <c r="AE174" i="2"/>
  <c r="AF174" i="2" s="1"/>
  <c r="G87" i="2"/>
  <c r="AC80" i="2"/>
  <c r="AE80" i="2" s="1"/>
  <c r="AF80" i="2" s="1"/>
  <c r="AC73" i="2"/>
  <c r="AE170" i="2"/>
  <c r="AF170" i="2" s="1"/>
  <c r="AC201" i="2"/>
  <c r="AE201" i="2" s="1"/>
  <c r="AF201" i="2" s="1"/>
  <c r="AD135" i="2"/>
  <c r="AE135" i="2" s="1"/>
  <c r="AF135" i="2" s="1"/>
  <c r="AC195" i="2"/>
  <c r="AE195" i="2" s="1"/>
  <c r="AF195" i="2" s="1"/>
  <c r="AE164" i="2"/>
  <c r="AF164" i="2" s="1"/>
  <c r="G97" i="2"/>
  <c r="AC93" i="2"/>
  <c r="AD87" i="2"/>
  <c r="AE181" i="2"/>
  <c r="AF181" i="2" s="1"/>
  <c r="AD45" i="2"/>
  <c r="G43" i="2"/>
  <c r="AC21" i="2"/>
  <c r="J127" i="2"/>
  <c r="J209" i="2" s="1"/>
  <c r="J211" i="2" s="1"/>
  <c r="Y66" i="2"/>
  <c r="Y45" i="2" s="1"/>
  <c r="Y67" i="2" s="1"/>
  <c r="Y209" i="2" s="1"/>
  <c r="M66" i="2"/>
  <c r="AD149" i="2"/>
  <c r="AD147" i="2"/>
  <c r="AE147" i="2" s="1"/>
  <c r="AF147" i="2" s="1"/>
  <c r="AE162" i="2"/>
  <c r="AF162" i="2" s="1"/>
  <c r="AE146" i="2"/>
  <c r="AF146" i="2" s="1"/>
  <c r="AE191" i="2"/>
  <c r="AF191" i="2" s="1"/>
  <c r="G208" i="2"/>
  <c r="AC208" i="2" s="1"/>
  <c r="AE208" i="2" s="1"/>
  <c r="AF208" i="2" s="1"/>
  <c r="AE139" i="2"/>
  <c r="AF139" i="2" s="1"/>
  <c r="AE116" i="2"/>
  <c r="AF116" i="2" s="1"/>
  <c r="AE81" i="2"/>
  <c r="AF81" i="2" s="1"/>
  <c r="AD127" i="2"/>
  <c r="AD209" i="2" s="1"/>
  <c r="AD211" i="2" s="1"/>
  <c r="AE123" i="2"/>
  <c r="AF123" i="2" s="1"/>
  <c r="AC127" i="2"/>
  <c r="AD66" i="2"/>
  <c r="S66" i="2"/>
  <c r="S45" i="2" s="1"/>
  <c r="S67" i="2" s="1"/>
  <c r="S209" i="2" s="1"/>
  <c r="AC17" i="2"/>
  <c r="AE17" i="2" s="1"/>
  <c r="AF17" i="2" s="1"/>
  <c r="AD67" i="2"/>
  <c r="G67" i="2"/>
  <c r="G45" i="2" s="1"/>
  <c r="AE69" i="2"/>
  <c r="AF69" i="2" s="1"/>
  <c r="G209" i="2" l="1"/>
  <c r="G211" i="2" s="1"/>
  <c r="AE127" i="2"/>
  <c r="AF127" i="2" s="1"/>
  <c r="M45" i="2"/>
  <c r="M67" i="2" s="1"/>
  <c r="M209" i="2" s="1"/>
  <c r="AC66" i="2"/>
  <c r="AC43" i="2"/>
  <c r="AE21" i="2"/>
  <c r="AF21" i="2" s="1"/>
  <c r="AE93" i="2"/>
  <c r="AF93" i="2" s="1"/>
  <c r="AC97" i="2"/>
  <c r="AE97" i="2" s="1"/>
  <c r="AF97" i="2" s="1"/>
  <c r="AE73" i="2"/>
  <c r="AF73" i="2" s="1"/>
  <c r="AC87" i="2"/>
  <c r="AE87" i="2" s="1"/>
  <c r="AF87" i="2" s="1"/>
  <c r="AE149" i="2"/>
  <c r="AF149" i="2" s="1"/>
  <c r="AE66" i="2" l="1"/>
  <c r="AC67" i="2"/>
  <c r="AC209" i="2"/>
  <c r="AE43" i="2"/>
  <c r="AF43" i="2" s="1"/>
  <c r="AC45" i="2"/>
  <c r="AE45" i="2" s="1"/>
  <c r="AF45" i="2" s="1"/>
  <c r="AE209" i="2" l="1"/>
  <c r="AF209" i="2" s="1"/>
  <c r="AC211" i="2"/>
  <c r="AF66" i="2"/>
  <c r="AE67" i="2"/>
  <c r="AF67" i="2" s="1"/>
</calcChain>
</file>

<file path=xl/sharedStrings.xml><?xml version="1.0" encoding="utf-8"?>
<sst xmlns="http://schemas.openxmlformats.org/spreadsheetml/2006/main" count="1423" uniqueCount="625">
  <si>
    <t>Додаток №4</t>
  </si>
  <si>
    <t>до Договору про надання гранту № _________________</t>
  </si>
  <si>
    <t>3ICP51-5636</t>
  </si>
  <si>
    <r>
      <t>від "_</t>
    </r>
    <r>
      <rPr>
        <u/>
        <sz val="11"/>
        <color theme="1"/>
        <rFont val="Calibri"/>
      </rPr>
      <t>24</t>
    </r>
    <r>
      <rPr>
        <sz val="11"/>
        <color theme="1"/>
        <rFont val="Calibri"/>
      </rPr>
      <t>_" _</t>
    </r>
    <r>
      <rPr>
        <u/>
        <sz val="11"/>
        <color theme="1"/>
        <rFont val="Calibri"/>
      </rPr>
      <t>_червня</t>
    </r>
    <r>
      <rPr>
        <sz val="11"/>
        <color theme="1"/>
        <rFont val="Calibri"/>
      </rPr>
      <t>_____ 2020 року</t>
    </r>
  </si>
  <si>
    <t>Конкурсна програма:</t>
  </si>
  <si>
    <t>Інноваційний культурний продукт</t>
  </si>
  <si>
    <t>ЛОТ: Культурна спадщина</t>
  </si>
  <si>
    <t>Назва Заявника:</t>
  </si>
  <si>
    <t>Національний музей Голодомору-геноциду</t>
  </si>
  <si>
    <t>Назва проекту:</t>
  </si>
  <si>
    <t>Голодомор: мозаїка історії</t>
  </si>
  <si>
    <t xml:space="preserve">  ЗВІТ</t>
  </si>
  <si>
    <t xml:space="preserve">про надходження та використання коштів для реалізації проекту </t>
  </si>
  <si>
    <t>за період з 24.06.2020 по 13.11.2020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</si>
  <si>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</si>
  <si>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</si>
  <si>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</si>
  <si>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</si>
  <si>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</si>
  <si>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</si>
  <si>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</si>
  <si>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</si>
  <si>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</si>
  <si>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</si>
  <si>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</si>
  <si>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</si>
  <si>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</si>
  <si>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</si>
  <si>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</si>
  <si>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</si>
  <si>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</si>
  <si>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</si>
  <si>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</si>
  <si>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</si>
  <si>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</si>
  <si>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</si>
  <si>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</si>
  <si>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</si>
  <si>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</si>
  <si>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</si>
  <si>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</si>
  <si>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</si>
  <si>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</si>
  <si>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</si>
  <si>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</si>
  <si>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16,09 %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</si>
  <si>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</si>
  <si>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</si>
  <si>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</si>
  <si>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</si>
  <si>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</si>
  <si>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</si>
  <si>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Голодомор:мозаїка історії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</si>
  <si>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</si>
  <si>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</si>
  <si>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</si>
  <si>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</si>
  <si>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</si>
  <si>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</si>
  <si>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</si>
  <si>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</si>
  <si>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</si>
  <si>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</si>
  <si>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</si>
  <si>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</si>
  <si>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</si>
  <si>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</si>
  <si>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</si>
  <si>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</si>
  <si>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</si>
  <si>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</si>
  <si>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</si>
  <si>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</si>
  <si>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</si>
  <si>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</si>
  <si>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</si>
  <si>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</si>
  <si>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</si>
  <si>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</si>
  <si>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</si>
  <si>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</si>
  <si>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</si>
  <si>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</si>
  <si>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</si>
  <si>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</si>
  <si>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</si>
  <si>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</si>
  <si>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</si>
  <si>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</si>
  <si>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</si>
  <si>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</si>
  <si>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</si>
  <si>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</si>
  <si>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</si>
  <si>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</si>
  <si>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</si>
  <si>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</si>
  <si>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</si>
  <si>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</si>
  <si>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</si>
  <si>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</si>
  <si>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</si>
  <si>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</si>
  <si>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</si>
  <si>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</si>
  <si>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</si>
  <si>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</si>
  <si>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</si>
  <si>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</si>
  <si>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</si>
  <si>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</si>
  <si>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</si>
  <si>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</si>
  <si>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</si>
  <si>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</si>
  <si>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</si>
  <si>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</si>
  <si>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</si>
  <si>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</si>
  <si>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</si>
  <si>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</si>
  <si>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</si>
  <si>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</si>
  <si>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</si>
  <si>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>Носок Микола Михайлович, режисер</t>
  </si>
  <si>
    <t>Воробйова Анна Генадіївна, монтажер</t>
  </si>
  <si>
    <t>Літвіненко Єлізавета Валеріївна, монтажер -звукорежисер</t>
  </si>
  <si>
    <t>г</t>
  </si>
  <si>
    <t>Рублевська Юлія Володимирівна,монтажер-кольорувальник</t>
  </si>
  <si>
    <t>д</t>
  </si>
  <si>
    <t>Діденко Валерія Вікторівна,автор текстів</t>
  </si>
  <si>
    <t>е</t>
  </si>
  <si>
    <t>Понеділок Наталія Сергіївна, автор текстів</t>
  </si>
  <si>
    <t>є</t>
  </si>
  <si>
    <t>Легка Катерина Олексадрівна, редактор текстів</t>
  </si>
  <si>
    <t>ж</t>
  </si>
  <si>
    <t>Сапожнікова Євгенія Миколаївна, редактор текстів</t>
  </si>
  <si>
    <t>з</t>
  </si>
  <si>
    <t>Ковальова Ольга Олександрівна,перекладач на англійську мову</t>
  </si>
  <si>
    <t>и</t>
  </si>
  <si>
    <t>Когуч Галина Ігорівна,редактор англійського перекладу</t>
  </si>
  <si>
    <t>і</t>
  </si>
  <si>
    <t>Вишинська Наталія Леонідівна, проектний менеджер,кооррдинатор проєкту</t>
  </si>
  <si>
    <t>ї</t>
  </si>
  <si>
    <t>Мустяце Траян Сергійович, СММ менелдер</t>
  </si>
  <si>
    <t>й</t>
  </si>
  <si>
    <t>к</t>
  </si>
  <si>
    <t>Договір не укладався</t>
  </si>
  <si>
    <t>л</t>
  </si>
  <si>
    <t>Базько Софія Миколаївна, транскрибатор</t>
  </si>
  <si>
    <t>м</t>
  </si>
  <si>
    <t>Безсмертна Діна Володимирівна,субтитрувальник українаської та англійської мови</t>
  </si>
  <si>
    <t>н</t>
  </si>
  <si>
    <t>Кабанов Олександр Миколайович, контент-менеджер</t>
  </si>
  <si>
    <t>о</t>
  </si>
  <si>
    <t>Пілюгіна Катерина Олександрівна, продюсер</t>
  </si>
  <si>
    <t>п</t>
  </si>
  <si>
    <t>Шелест Михайло Сергійович, фотограф</t>
  </si>
  <si>
    <t>Економія за рахунок зменшення , порівняно із плановими витрат  на компесацію вартості проживання</t>
  </si>
  <si>
    <t>р</t>
  </si>
  <si>
    <t>Сологуб Олег Валентинови, оператор</t>
  </si>
  <si>
    <t>с</t>
  </si>
  <si>
    <t>Кузан Валентин Васильови, водій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</si>
  <si>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</si>
  <si>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</si>
  <si>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</si>
  <si>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</si>
  <si>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Носов Микола Михайлович, режисер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</si>
  <si>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</si>
  <si>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</si>
  <si>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</si>
  <si>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</si>
  <si>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</si>
  <si>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</si>
  <si>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</si>
  <si>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</si>
  <si>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</si>
  <si>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Артеменко Лариса Олегівна (іпн 31222222265)</t>
  </si>
  <si>
    <t>доба</t>
  </si>
  <si>
    <t>Коцур Юлія Олексіївна (іпн 3117124241)</t>
  </si>
  <si>
    <t>Вигодованець Ольга Василівна (БКВН500709)</t>
  </si>
  <si>
    <t>Кравчук Тетяна Володимирівна (іпн 3621507085)</t>
  </si>
  <si>
    <t xml:space="preserve">Костів Михайло Богданович (іпн 3434109499) </t>
  </si>
  <si>
    <t>Гоцуляк Любов Богданівна (іпн 3465911481)</t>
  </si>
  <si>
    <t>3.3</t>
  </si>
  <si>
    <t>Добові (для штатних працівників)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</si>
  <si>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</si>
  <si>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</si>
  <si>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</si>
  <si>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</si>
  <si>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</si>
  <si>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</si>
  <si>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</si>
  <si>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</si>
  <si>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</si>
  <si>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</si>
  <si>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</si>
  <si>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</si>
  <si>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</si>
  <si>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</si>
  <si>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</si>
  <si>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</si>
  <si>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Фотостудія за адресою: м.Київ, вул. Межигірська, 3/7, оф.14, 30 м кв., 20 годин</t>
  </si>
  <si>
    <t>діб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</si>
  <si>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</si>
  <si>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</si>
  <si>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</si>
  <si>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</si>
  <si>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Оренда Камери Fujifilm X-T3, 2 шт</t>
  </si>
  <si>
    <t>Оренда освітлювального обладнання On-camera light PowerPlant LED 5005, 2 шт</t>
  </si>
  <si>
    <t>Оренда освітлювального обладнання Dedolight  DLH4 150W + accumulator, 2 шт</t>
  </si>
  <si>
    <t>Оренда Камер Fujifilm X-T3, 2 шт</t>
  </si>
  <si>
    <t>Оренда об'єктивів Fujinon XF 16-55 mm f/2.8 R LM WR, 2 шт</t>
  </si>
  <si>
    <t>Оренда об'єктивів Fujifilm XF 50-140 mm f/2.8 R LM OIS WR, 1 шт</t>
  </si>
  <si>
    <t>Оренда дрону DJI Inspire 2 raw, 1шт</t>
  </si>
  <si>
    <t>Оренда радіосистеми - Radio Lavalier Mic Sennheiser XSW-D</t>
  </si>
  <si>
    <t>Оренда стабілізатора Steadicam DJI Ronin-S, 2шт</t>
  </si>
  <si>
    <t>5.3</t>
  </si>
  <si>
    <t>Оренда транспорту</t>
  </si>
  <si>
    <t>Оренда легкового автомобіля марки: LAND ROVER (6242 км)</t>
  </si>
  <si>
    <t>Оренда вантажного автомобіля (із зазначенням кілометражу або кількості годин)</t>
  </si>
  <si>
    <t>км (годин)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</si>
  <si>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</si>
  <si>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</si>
  <si>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</si>
  <si>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</si>
  <si>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</si>
  <si>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</si>
  <si>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</si>
  <si>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</si>
  <si>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</si>
  <si>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</si>
  <si>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</si>
  <si>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</si>
  <si>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</si>
  <si>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</si>
  <si>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</si>
  <si>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</si>
  <si>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</si>
  <si>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</si>
  <si>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</si>
  <si>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</si>
  <si>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</si>
  <si>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</si>
  <si>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</si>
  <si>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</si>
  <si>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</si>
  <si>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</si>
  <si>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</si>
  <si>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</si>
  <si>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Друк буклетів</t>
  </si>
  <si>
    <t>Друк листівок</t>
  </si>
  <si>
    <t>Друк плакатів</t>
  </si>
  <si>
    <t xml:space="preserve">Друк банерів </t>
  </si>
  <si>
    <t>Друк інших роздаткових матеріалів</t>
  </si>
  <si>
    <t>Послуги копірайтера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</si>
  <si>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</si>
  <si>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</si>
  <si>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</si>
  <si>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</si>
  <si>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</si>
  <si>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</si>
  <si>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</si>
  <si>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</si>
  <si>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</si>
  <si>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</si>
  <si>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</si>
  <si>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</si>
  <si>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</si>
  <si>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</si>
  <si>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</si>
  <si>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</si>
  <si>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</si>
  <si>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</si>
  <si>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</si>
  <si>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</si>
  <si>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</si>
  <si>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</si>
  <si>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</si>
  <si>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</si>
  <si>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</si>
  <si>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</si>
  <si>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</si>
  <si>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</si>
  <si>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</si>
  <si>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</si>
  <si>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</si>
  <si>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</si>
  <si>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</si>
  <si>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</si>
  <si>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</si>
  <si>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</si>
  <si>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</si>
  <si>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</si>
  <si>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</si>
  <si>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</si>
  <si>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</si>
  <si>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</si>
  <si>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</si>
  <si>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</si>
  <si>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</si>
  <si>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</si>
  <si>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</si>
  <si>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</si>
  <si>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</si>
  <si>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</si>
  <si>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</si>
  <si>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</si>
  <si>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</si>
  <si>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</si>
  <si>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</si>
  <si>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</si>
  <si>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</si>
  <si>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r>
      <t>Реєстр документів, що підтверджують достовірність витрат та цільове використання коштів за проектом</t>
    </r>
    <r>
      <rPr>
        <b/>
        <u/>
        <sz val="14"/>
        <color rgb="FF000000"/>
        <rFont val="Times New Roman"/>
      </rPr>
      <t xml:space="preserve"> Голодомор: мо</t>
    </r>
    <r>
      <rPr>
        <b/>
        <u/>
        <sz val="14"/>
        <color theme="1"/>
        <rFont val="Times New Roman"/>
      </rPr>
      <t>заїка історії</t>
    </r>
    <r>
      <rPr>
        <b/>
        <sz val="14"/>
        <color rgb="FF000000"/>
        <rFont val="Times New Roman"/>
      </rPr>
      <t>_</t>
    </r>
  </si>
  <si>
    <t>(назва проекту)</t>
  </si>
  <si>
    <r>
      <t>у період з</t>
    </r>
    <r>
      <rPr>
        <b/>
        <u/>
        <sz val="14"/>
        <color rgb="FF000000"/>
        <rFont val="Times New Roman"/>
      </rPr>
      <t xml:space="preserve"> 24</t>
    </r>
    <r>
      <rPr>
        <b/>
        <u/>
        <sz val="14"/>
        <color theme="1"/>
        <rFont val="Times New Roman"/>
      </rPr>
      <t>.</t>
    </r>
    <r>
      <rPr>
        <b/>
        <u/>
        <sz val="14"/>
        <color rgb="FF000000"/>
        <rFont val="Times New Roman"/>
      </rPr>
      <t>06</t>
    </r>
    <r>
      <rPr>
        <b/>
        <u/>
        <sz val="14"/>
        <color theme="1"/>
        <rFont val="Times New Roman"/>
      </rPr>
      <t>.</t>
    </r>
    <r>
      <rPr>
        <b/>
        <u/>
        <sz val="14"/>
        <color rgb="FF000000"/>
        <rFont val="Times New Roman"/>
      </rPr>
      <t xml:space="preserve">2020 </t>
    </r>
    <r>
      <rPr>
        <b/>
        <sz val="14"/>
        <color rgb="FF000000"/>
        <rFont val="Times New Roman"/>
      </rPr>
      <t>року по</t>
    </r>
    <r>
      <rPr>
        <b/>
        <u/>
        <sz val="14"/>
        <color theme="1"/>
        <rFont val="Times New Roman"/>
      </rPr>
      <t xml:space="preserve"> </t>
    </r>
    <r>
      <rPr>
        <b/>
        <u/>
        <sz val="14"/>
        <color rgb="FF000000"/>
        <rFont val="Times New Roman"/>
      </rPr>
      <t>13</t>
    </r>
    <r>
      <rPr>
        <b/>
        <u/>
        <sz val="14"/>
        <color theme="1"/>
        <rFont val="Times New Roman"/>
      </rPr>
      <t xml:space="preserve">.11.2020 </t>
    </r>
    <r>
      <rPr>
        <b/>
        <sz val="14"/>
        <color rgb="FF000000"/>
        <rFont val="Times New Roman"/>
      </rPr>
      <t>року</t>
    </r>
  </si>
  <si>
    <t>Витрати за даними звіту про використання фінансування</t>
  </si>
  <si>
    <t>Документально підтверджено</t>
  </si>
  <si>
    <t>Розділ/ Підрозділ/ Стаття/ Пункт</t>
  </si>
  <si>
    <t>Сума, грн.</t>
  </si>
  <si>
    <t>Назва контрагента (код ЄДРПОУ) / Виконавця (ІПН)</t>
  </si>
  <si>
    <t>Договір, додатки до договору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</si>
  <si>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</si>
  <si>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</si>
  <si>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</si>
  <si>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режисер</t>
  </si>
  <si>
    <t>Носок Микола Михайлович (ІПН 328018558)</t>
  </si>
  <si>
    <t>№09.11.2020 від 09.11.2020, ДУ№ 1 від 10.09.2020</t>
  </si>
  <si>
    <t>№09.11.2020 від 09.11.2020</t>
  </si>
  <si>
    <t>пд№183 від 09.11.2020 , винагорода ЦПХ ,12.11.2020</t>
  </si>
  <si>
    <t>пд№185 від 09.11.2020 , ПДФО з винагороди ЦПХ 12.11.2020</t>
  </si>
  <si>
    <t>пд№184 від 09.11.2020 , Військовий збір з винагороди ЦПХ 12.11.2020</t>
  </si>
  <si>
    <t>монтажер</t>
  </si>
  <si>
    <t>Воробйова Анна Генадіївна (ІПН3498604007)</t>
  </si>
  <si>
    <t>№29/10-2020-1 від 29.10.2020</t>
  </si>
  <si>
    <t>№1 від 30.10.2020</t>
  </si>
  <si>
    <t>пд№146 від 30.10.2020 , винагорода ЦПХ .02.11.2020</t>
  </si>
  <si>
    <t>пд№145 від 30.10.2020 , ПДФО з винагороди ЦПХ ,02.11.2020</t>
  </si>
  <si>
    <t>пд№144 від 30.10.2020 , Військовий збір з винагороди ЦПХ,02.11.2020</t>
  </si>
  <si>
    <t>монтажер-звукорежисер</t>
  </si>
  <si>
    <t>Літвіненко Єлизавета Валеріївна (ІПН 3142919027)</t>
  </si>
  <si>
    <t>№29/10-2020 від 29.10.2020</t>
  </si>
  <si>
    <t>пд№141 від 30.10.2020 , винагорода ЦПХ ,02.11.2020</t>
  </si>
  <si>
    <t>пд№143 від 30.10.2020 , ПДФО з винагороди ЦПХ ,02.11.2020</t>
  </si>
  <si>
    <t>пд№142 від 30.10.2020 , Військовий збір з винагороди ЦПХ ,02.11.2020</t>
  </si>
  <si>
    <t>монтажер-кольорувальник</t>
  </si>
  <si>
    <t>Рублевська Юлія Володимирівна (ІПН32323100547)</t>
  </si>
  <si>
    <t>№30.10-2020 від 30.10.2020</t>
  </si>
  <si>
    <t>№30.10-2020 від 04.11.2020</t>
  </si>
  <si>
    <t>пд№168 від 04.11.2020 , винагорода ЦПХ , 05.11.2020.</t>
  </si>
  <si>
    <t>пд№167 від 04.11.2020 , ПДФО з винагороди ,05.11.2020</t>
  </si>
  <si>
    <t>пд№166 від 04.11.2020 , Військовий збір з винагороди ЦПХ , 05.11.2020</t>
  </si>
  <si>
    <t>автор текстів</t>
  </si>
  <si>
    <t>Діденко Валерія Вікторівна (ІПН 3538104403)</t>
  </si>
  <si>
    <t>Договір №11</t>
  </si>
  <si>
    <t xml:space="preserve"> Понеділок Наталія Сергіївна (ІПН 3490102801)</t>
  </si>
  <si>
    <t>Договір №12</t>
  </si>
  <si>
    <t xml:space="preserve"> редактор текстів</t>
  </si>
  <si>
    <t>Легка Катерина Олександрівна (ІПН3339409783)</t>
  </si>
  <si>
    <t>№ 05/11-2020 від 05.11.2020</t>
  </si>
  <si>
    <t>№1 від 05.11.2020</t>
  </si>
  <si>
    <t>пд№180 від 05.11.2020 , винагорода ЦПХ , 06.11.2020.</t>
  </si>
  <si>
    <t>пд№181 від 05.11.2020 , ПДФО з винагороди ,06.11.2020</t>
  </si>
  <si>
    <t>пд№179 від 05.11.2020 , Військовий збір з винагороди ЦПХ , 06.11.2020</t>
  </si>
  <si>
    <t>редактор текстів</t>
  </si>
  <si>
    <t>Сапожникова Євгенія Миколаївна (ІПН 3247214243)</t>
  </si>
  <si>
    <t>Договір №16</t>
  </si>
  <si>
    <t>перекладач на англійську мову</t>
  </si>
  <si>
    <t>Ковальова Ольга Олександрівна (ІПН 30728149690</t>
  </si>
  <si>
    <t>№03.11-2020 ВІД 03.11.2020</t>
  </si>
  <si>
    <t>№1 від 04.11.2020</t>
  </si>
  <si>
    <t>пд№170 від 04.11.2020 , винагорода ЦПХ , 05.11.2020.</t>
  </si>
  <si>
    <t>пд№172 від 04.11.2020 , ПДФО з винагороди ,05.11.2020</t>
  </si>
  <si>
    <t>пд№171 від 04.11.2020 , Військовий збір з винагороди ЦПХ , 05.11.2020</t>
  </si>
  <si>
    <t>редактор англійського перекладу</t>
  </si>
  <si>
    <t>Когуч Галина Ігорівна (ІПН 3360212163</t>
  </si>
  <si>
    <t>Договір №13</t>
  </si>
  <si>
    <t>проектний менеджер, координатор</t>
  </si>
  <si>
    <t>Вишинська Наталія Леонідівна  (ІПН 3208003864)</t>
  </si>
  <si>
    <t>№30.10-1 від 30.10.2020</t>
  </si>
  <si>
    <t>№ 1 від 30.10.2020</t>
  </si>
  <si>
    <t>пд№155 від 02.11.2020 , винагорода ЦПХ , 03.11.2020.</t>
  </si>
  <si>
    <t>пд№157 від 02.11.2020 , ПДФО з винагороди ,03.11.2020</t>
  </si>
  <si>
    <t>пд№156 від 02.11.2020 , Військовий збір з винагороди ЦПХ , 03.11.2020</t>
  </si>
  <si>
    <t>смм менеджер</t>
  </si>
  <si>
    <t>Мустяце Траян Сергійович ( ІПН2929910676)</t>
  </si>
  <si>
    <t>№09/10-2020 від 09.10.2020, ДУ №1 від 04.11.2020</t>
  </si>
  <si>
    <t>№09/10-2020 від 04.11.2020</t>
  </si>
  <si>
    <t>пд№161 від 04.11.2020 , винагорода ЦПХ , 05.11.2020.</t>
  </si>
  <si>
    <t>пд№160від 04.11.2020 , ПДФО з винагороди ,05.11.2020</t>
  </si>
  <si>
    <t>пд№159від 04.11.2020 , Військовий збір з винагороди ЦПХ , 05.11.2020</t>
  </si>
  <si>
    <t>дизайнер</t>
  </si>
  <si>
    <t>транскрибатор</t>
  </si>
  <si>
    <t>Базько Софія Миколаївна (ІПН 3583303366)</t>
  </si>
  <si>
    <t>№ 27.10-1 від 27.10.2020</t>
  </si>
  <si>
    <t>пд№140 від 30.10.2020 , винагорода ЦПХ , 02.11.2020.</t>
  </si>
  <si>
    <t>пд№139 від 30.10.2020 , ПДФО з винагороди ,02.11.2020</t>
  </si>
  <si>
    <t>пд№138 від 30.10.2020 , Військовий збір з винагороди ЦПХ , 02.11.2020</t>
  </si>
  <si>
    <t>субтитрувальник української та англійської мови</t>
  </si>
  <si>
    <t>Безсмертна Діна Володимирівна (ІПН 3394303841)</t>
  </si>
  <si>
    <t>Договір №14</t>
  </si>
  <si>
    <t>контент-менеджер</t>
  </si>
  <si>
    <t>Кабанов Олександр Миколайович (ІПН 3600909776)</t>
  </si>
  <si>
    <t>№23/10-2020 від 23.10.2020</t>
  </si>
  <si>
    <t>№ 1 від 05.11.2020</t>
  </si>
  <si>
    <t>пд№174  від 05.11.2020 , винагорода ЦПХ , 06.11.2020.</t>
  </si>
  <si>
    <t>пд№176 від 05.11.2020 , ПДФО з винагороди ,06.11.2020</t>
  </si>
  <si>
    <t>пд№175 від 05.11.2020 , Військовий збір з винагороди ЦПХ , 06.11.2020</t>
  </si>
  <si>
    <t>продюсер</t>
  </si>
  <si>
    <t>Пілюгіна Карина Олександрівна (ІПН 3361315349)</t>
  </si>
  <si>
    <t>№23/10-2020-1 від 23.10.2020</t>
  </si>
  <si>
    <t>пд№150 від 30.10.2020 , винагорода ЦПХ , 02.11.2020.</t>
  </si>
  <si>
    <t>пд№149 від 30.10.2020 , ПДФО з винагороди ,02.11.2020</t>
  </si>
  <si>
    <t>пд№148 від 30.10.2020 , Військовий збір з винагороди ЦПХ , 02.11.2020</t>
  </si>
  <si>
    <t xml:space="preserve"> фотограф</t>
  </si>
  <si>
    <t>Шелест Михайло Сергійович (ІПН 3184002210)</t>
  </si>
  <si>
    <t>№3/ЗІС351-5626 від 10.07.2020, ДУ №3/ЗІС351-5626 від 04.09.2020</t>
  </si>
  <si>
    <t>№2 від 03.08.2020</t>
  </si>
  <si>
    <t>пд№37 від 03.08.2020 , винагорода ЦПХ , 04.08.2020.</t>
  </si>
  <si>
    <t>пд№35 від 03.08.2020 , ПДФО з винагороди ,04.08.2020</t>
  </si>
  <si>
    <t>пд№36 від 03.08.2020 , Військовий збір з винагороди ЦПХ , 04.08.2020</t>
  </si>
  <si>
    <t>Звіт №2/2 від 03.08.2020</t>
  </si>
  <si>
    <t>пд№ від 13.11.2020 , ПДФО з компенсації, .11.2020</t>
  </si>
  <si>
    <t>пд№ від 13.11.2020 , Військовий збір з компенсації , .11.2020</t>
  </si>
  <si>
    <t>пд№38 від 03.08.2020 , компенсація харчування та проживання, 04.08.2020, повернення коштів № 2PL386000 від 12.11.2020 в сумі 1082,30 грн.</t>
  </si>
  <si>
    <t>№04/09-2020-3 від 04.09.2020, ДУ №304/09-2020-3 від 23.09.2020</t>
  </si>
  <si>
    <t>№04/09-2020-3 від 23.09.2020</t>
  </si>
  <si>
    <t>пд№71 від 23.09.2020 , винагорода ЦПХ , 29.09.2020.</t>
  </si>
  <si>
    <t>пд№69 від 23.09.2020 , ПДФО з винагороди ,29.09.2020</t>
  </si>
  <si>
    <t>пд№70 від 23.09.2020 , Військовий збір з винагороди ЦПХ ,29.09.2020</t>
  </si>
  <si>
    <t>Звіт №бн від 23.09.2020</t>
  </si>
  <si>
    <t>пд№ від 13.11.2020 , ПДФО з компенсації , .11.2020</t>
  </si>
  <si>
    <t>пд№ від 13.11.2020 , Військовий збір з компенсації, .11.2020</t>
  </si>
  <si>
    <t>пд№72 від 23.09.2020 , компенсація харчування та проживання, 29.09.2020.повернення коштів № 2PL386000 від 12.11.2020 в сумі 2269,58 грн.</t>
  </si>
  <si>
    <t>оператор</t>
  </si>
  <si>
    <t>Сологуб Олег Валентинович (ІПН 3111102951)</t>
  </si>
  <si>
    <t>№2/ЗІС351-5626 від 10.07.2020, ДУ № 2/ЗІС351-5626 від 04.09.2020</t>
  </si>
  <si>
    <t>№3 від 03.08.2020</t>
  </si>
  <si>
    <t>пд№31 від 03.08.2020 , винагорода ЦПХ , 04.08.2020.</t>
  </si>
  <si>
    <t>пд№32 від 03.08.2020 , ПДФО з винагороди ,04.08.2020</t>
  </si>
  <si>
    <t>пд№33 від 03.10.2020 , Військовий збір з винагороди ЦПХ , 04.08.2020</t>
  </si>
  <si>
    <t>Звіт №3/3 від 03.08.2020</t>
  </si>
  <si>
    <t>пд№ від 13.11.2020 , ПДФО з компенсаці , .11.2020</t>
  </si>
  <si>
    <t>пд№ від 13.11.2020 , Військовий збір з компенсаці, .11.2020</t>
  </si>
  <si>
    <t>пд№34 від 03.08.2020 , компенсація харчування та проживання, 04.08.2020.повернення коштів № 2PL433124 від 12.11.2020 в сумі 1054,03 грн.</t>
  </si>
  <si>
    <t xml:space="preserve"> №04/09-2020-1 від 04.09.2020, ДУ №304/09-2020-1 від 23.09.2020</t>
  </si>
  <si>
    <t>№04/09-2020-1 від 23.09.2020</t>
  </si>
  <si>
    <t>пд№65 від 23.09.2020 , винагорода ЦПХ , 29.09.2020.</t>
  </si>
  <si>
    <t>пд№66 від 23.09.2020 , ПДФО з винагороди ,29.09.2020</t>
  </si>
  <si>
    <t>пд№67 від 23.09.2020 , Військовий збір з винагороди ЦПХ ,29.09.2020</t>
  </si>
  <si>
    <t>пд№68 від 23.09.2020 , компенсація харчування та проживання, 29.09.2020 повернення коштів № 2PL433124 від 12.11.2020 в сумі 2272,51 грн.</t>
  </si>
  <si>
    <t>водій</t>
  </si>
  <si>
    <t>Кузан Валентин Васильович (ІПН 3164400458)</t>
  </si>
  <si>
    <t>№1/ЗІС351-5626 від 10.07.2020, ДУ № 1/ЗІС351-5626 від 04.09.2020</t>
  </si>
  <si>
    <t>№1 від 28.07.2020</t>
  </si>
  <si>
    <t>пд№17 від 30.07.2020 , винагорода ЦПХ , 31.07.2020.</t>
  </si>
  <si>
    <t>пд№18 від 30.07.2020 , ПДФО з винагороди , 31.07.2020</t>
  </si>
  <si>
    <t>пд№20 від 30.07.2020 , Військовий збір з винагороди ЦПХ , 31.07.2020</t>
  </si>
  <si>
    <t>Звіт №1/1 від 28.07.2020</t>
  </si>
  <si>
    <t>пд№21 від 30.07.2020 , компенсація харчування та проживання, 31.07.2020., повернення коштів № 2PL591357 від 12.11.2020 в сумі 1069,63 грн.</t>
  </si>
  <si>
    <t>№04/09-2020 від 04.09.2020, ДУ №4/09-2020 від 28.09.2020</t>
  </si>
  <si>
    <t>№04/09-2020 від 28.09.2020</t>
  </si>
  <si>
    <t>пд№74 від 29.09.2020 , винагорода ЦПХ , 30.09.2020.</t>
  </si>
  <si>
    <t>пд№75 від 29.09.2020 , ПДФО з винагороди , 30.09.2020</t>
  </si>
  <si>
    <t>пд№76 від 29.09.2020 , Військовий збір з винагороди ЦПХ , 30.09.2020</t>
  </si>
  <si>
    <t>Звіт №бн від 28.09.2020</t>
  </si>
  <si>
    <t>пд№77 від 29.09.2020 , компенсація харчування та проживання, 30.09.2020, повернення коштів № 2PL591357 від 12.11.2020 в сумі 2284,38 грн.</t>
  </si>
  <si>
    <t xml:space="preserve">Єдиний соціальний внесок за договорами ЦПХ </t>
  </si>
  <si>
    <t xml:space="preserve"> ДПІ  (ЄДРПОУ 43141267), Носок Микола Михайлович (ІПН 328018558)</t>
  </si>
  <si>
    <t>Розрахунок №09.11-ЄСВ від 09.11.2020 (за договорами ЦПХ №09.11.2020 від 09.11.2020)</t>
  </si>
  <si>
    <t>пд №182 від 09.11.2020, 12.11.2020</t>
  </si>
  <si>
    <t xml:space="preserve"> ДПІ  (ЄДРПОУ 43141267), Воробйова Анна Генадіївна (ІПН3498604007)</t>
  </si>
  <si>
    <t>Розрахунок №29/10-1-ЄСВ від 29.10.2020 (за договорами ЦПХ №29/10-2020-1 від 29.10.2020)</t>
  </si>
  <si>
    <t>пд №135 від 30.10.2020, 02.11.2020</t>
  </si>
  <si>
    <t xml:space="preserve"> ДПІ  (ЄДРПОУ 43141267), Літвіненко Єлизавета Валеріївна (ІПН 3142919027)</t>
  </si>
  <si>
    <t>Розрахунок №29/10-ЄСВ від 29.10.2020 (за договорами ЦПХ №29/10-2020 від 29.10.2020)</t>
  </si>
  <si>
    <t>пд №147 від 30.10.2020,02.11.2020</t>
  </si>
  <si>
    <t xml:space="preserve"> ДПІ  (ЄДРПОУ 43141267), Рублевська Юлія Володимирівна (ІПН32323100547)</t>
  </si>
  <si>
    <t>Розрахунок №30.10-2020-ЄСВ від 04.11.2020 (за договорами ЦПХ №30.10 -2020 від 30.10.2020)</t>
  </si>
  <si>
    <t>пд№169 від 04.11.2020, 05.11.2020</t>
  </si>
  <si>
    <t>Розрахунок №30.10-20-ЄСВ від 04.11.2020 (за договорами ЦПХ №30.10 -2020 від 30.10.2020)</t>
  </si>
  <si>
    <t>пд№163 від 04.11.2020, 05.11.2020</t>
  </si>
  <si>
    <t xml:space="preserve"> ДПІ  (ЄДРПОУ 43141267), Понеділок Наталія Сергіївна (ІПН 3490102801)</t>
  </si>
  <si>
    <t xml:space="preserve"> ДПІ  (ЄДРПОУ 43141267), Легка Катерина Олександрівна (ІПН3339409783)</t>
  </si>
  <si>
    <t>Розрахунок №05/11-2020- ЄСВ від 05.11.2020 (за договорами ЦПХ №05/11-2020 від 05.11.2020)</t>
  </si>
  <si>
    <t>пд №178 від 05.11..2020,06.11.2020</t>
  </si>
  <si>
    <t xml:space="preserve"> ДПІ  (ЄДРПОУ 43141267),Сапожникова Євгенія Миколаївна (ІПН 3247214243)</t>
  </si>
  <si>
    <t xml:space="preserve"> ДПІ  (ЄДРПОУ 43141267), Ковальова Ольга Олександрівна (ІПН 3072814969)</t>
  </si>
  <si>
    <t>Розрахунок №03.11-2020- ЄСВ від 03.11.2020 (за договорами ЦПХ №03.11-2020 від 03.11.2020)</t>
  </si>
  <si>
    <t>пд №173 від 04.11.2020,05.11.2020</t>
  </si>
  <si>
    <t xml:space="preserve"> ДПІ  (ЄДРПОУ 43141267), Когуч Галина Ігорівна (ІПН 3360212163</t>
  </si>
  <si>
    <t xml:space="preserve"> ДПІ  (ЄДРПОУ 43141267), Вишинська Наталія Леонідівна  (ІПН 3208003864)</t>
  </si>
  <si>
    <t>Розрахунок №30.10-1-ЄСВ від 30.10.2020 (за договорами ЦПХ №30.10 -1 від 30.10.2020)</t>
  </si>
  <si>
    <t>пд №158 від 02.11.2020, 03.11.2020</t>
  </si>
  <si>
    <t xml:space="preserve"> ДПІ  (ЄДРПОУ 43141267), Мустяце Траян Сергійович ( ІПН2929910676)</t>
  </si>
  <si>
    <t>Розрахунок №09/10-20-ЄСВ від 04.11.2020  (за договором ЦПХ №09/10-20 від 09.10.2020)</t>
  </si>
  <si>
    <t>пд№162 від 04.11.2020, 05.11.2020</t>
  </si>
  <si>
    <t xml:space="preserve"> ДПІ  (ЄДРПОУ 43141267), Базько Софія Миколаївна (ІПН 3583303366)</t>
  </si>
  <si>
    <t>Розрахунок №29/10-ЄСВ від 29.10.2020 (за договорами ЦПХ № 27.10-1 від 27.10.2020)</t>
  </si>
  <si>
    <t>пд №136 від 30.10.2020, 02.11.2020</t>
  </si>
  <si>
    <t xml:space="preserve"> ДПІ  (ЄДРПОУ 43141267),Безсмертна Діна Володимирівна (ІПН 3394303841)</t>
  </si>
  <si>
    <t xml:space="preserve"> ДПІ  (ЄДРПОУ 43141267), (ЄСВ на  винагороду за договорами ЦПХ: Кабанов Олександр Миколайович (ІПН 3600909776)</t>
  </si>
  <si>
    <t>Розрахунок №№23/10-2020-ЄСВ від 23.10.2020 (за договором ЦПХ №23/10-2020 від 23.10.2020)</t>
  </si>
  <si>
    <t>Розрахунок №23/10-20-ЄСВ вд 05.11.2020 (за договором ЦПХ 09/10-2020 від 09.10.2020)</t>
  </si>
  <si>
    <t>пд№177 від 05.11.2020, 06.11.2020</t>
  </si>
  <si>
    <t xml:space="preserve"> ДПІ  (ЄДРПОУ 43141267), (ЄСВ на  винагороду за договорами ЦПХ: Пілюгіна Карина Олександрівна (ІПН 3361315349)</t>
  </si>
  <si>
    <t>Розрахунок №23/10-2020-1-ЄСВ від 23.10.2020 (за договорами ЦПХ №23/10-2020-1 від 23.10.2020)</t>
  </si>
  <si>
    <t>пд№151 від 30.10.2020, 02.11.2020</t>
  </si>
  <si>
    <t xml:space="preserve"> ДПІ  (ЄДРПОУ 43141267), (ЄСВ на  винагороду за договором Шелест Михайло Сергйович (ІПН 3184002210))</t>
  </si>
  <si>
    <t>Розрахунок №1 від 10.07.2020 (за договорами ЦПХ №3/ЗІС351-5626 від 10.07.2020, ДУ №3/ЗІС351-5626 від 04.09.2020)</t>
  </si>
  <si>
    <t>пд №26 від 03.08.2020, 04.08.2020</t>
  </si>
  <si>
    <t>Розрахунок №5/09 від 04.09.2020 (за договорами ЦПХ №04/09-2020-3 від 04.09.2020, ДУ №304/09-2020-3 від 23.09.2020)</t>
  </si>
  <si>
    <t>пд №73 від 23.09.2020, 28.09.2020</t>
  </si>
  <si>
    <t xml:space="preserve"> ДПІ  (ЄДРПОУ 43141267),Сологуб Олег Валентинович (ІПН 3111102951)</t>
  </si>
  <si>
    <t>Розрахунок №1 від 10.07.2020 (за договорами ЦПХ №№2/ЗІС351-5626 від 10.07.2020, ДУ № 2/ЗІС351-5626 від 04.09.2020)</t>
  </si>
  <si>
    <t>Розрахунок №1 від 10.07.2020 (за договорами ЦПХ №2/ЗІС351-5626 від 10.07.2020, ДУ № 2/ЗІС351-5626 від 04.09.2020)</t>
  </si>
  <si>
    <t>Розрахунок №5/09 від 04.09.2020 (за договорами ЦПХ №04/09-2020-1 від 04.09.2020, ДУ №304/09-2020-1 від 23.09.20)</t>
  </si>
  <si>
    <t xml:space="preserve"> ДПІ  (ЄДРПОУ 43141267), (ЄСВ на  винагороду за договорами ЦПХ:   Кузан Валентин Васильович (ІПН 3164400458) </t>
  </si>
  <si>
    <t>Розрахунок №1 від 10.07.2020 (1/ЗІС351-5626 від 10.07.2020, ДУ № 1/ЗІС351-5626 від 04.09.2020)</t>
  </si>
  <si>
    <t>пд №19 від 30.07.2020, 31.07.2020</t>
  </si>
  <si>
    <t>Розрахунок №5/09 від 04.09.2020 (за договорами ЦПХ №04/09-2020 від 04.09.2020, ДУ №4/09-2020 від 28.09.2020)</t>
  </si>
  <si>
    <t>пд №78 від 29.09.2020, 30.09.2020</t>
  </si>
  <si>
    <t>Наказ про відрядження №8-вд від 08.07.2020</t>
  </si>
  <si>
    <t>Авансовий звіт № 44 від 16.07.2020</t>
  </si>
  <si>
    <t>пд.№ 2 від 10.07.2020, 14.07.2020; повернення залишку коштів №@2PL408050 від 17.07.2020  в сумі 120 грн.</t>
  </si>
  <si>
    <t xml:space="preserve"> Авансовий звіт № 44 від 16.07.2020</t>
  </si>
  <si>
    <t>пд.№ 3 від 10.07.2020, 14.07.2020, повернення залишку коштів №@2PL491660 від 16.07.2020  в сумі 140 грн.</t>
  </si>
  <si>
    <t>Наказ про відрядження №9-вд від 15.07.2020</t>
  </si>
  <si>
    <t xml:space="preserve"> Авансовий звіт № 49 від 27.07.2020</t>
  </si>
  <si>
    <t xml:space="preserve">пд№ 4 від 17.07.2020 аванс  в сумі 1520,00,  21.07.2020;  відшкодування витрат  в сумі 620 грн. пд №  від </t>
  </si>
  <si>
    <t xml:space="preserve"> Авансовий звіт № 50 від 27.07.2020</t>
  </si>
  <si>
    <t xml:space="preserve">пд№ 5 від 17.07.2020 аванс в сумі 1970,00 грн.,  21.07.2020; відшкодування витрат в сумі 520 грн. пд. № від </t>
  </si>
  <si>
    <t>Наказ про відрядження №10 -вд від 10.08.2020</t>
  </si>
  <si>
    <t xml:space="preserve"> Авансовий звіт № 55 від 27.08.2020</t>
  </si>
  <si>
    <t xml:space="preserve">пд.№ 56 від 03.09.2020 в сумі 745,00 грн., проведено 07.09.2020, №44 від 12.08.2020 в сумі 455,00 грн., проведено 14.08.2020 </t>
  </si>
  <si>
    <t xml:space="preserve"> Авансовий звіт № 54 від 27.08.2020</t>
  </si>
  <si>
    <t xml:space="preserve">пд.№ 56 від 03.09.2020 в сумі 625,00 грн., проведено 07.09.2020, №45 від 12.08.2020 в сумі 455,00 грн., проведено 14.08.2020 </t>
  </si>
  <si>
    <t>Наказ про відрядження №11-вд від 19.08.2020</t>
  </si>
  <si>
    <t xml:space="preserve"> Авансовий звіт № 58 від 31.08.2020</t>
  </si>
  <si>
    <t>№ 56 від 03.09.2020, 07.09.2020</t>
  </si>
  <si>
    <t>Авансовий звіт № 59 від 31.08.2020</t>
  </si>
  <si>
    <t>Наказ про відрядження №12-вд від 26.08.2020</t>
  </si>
  <si>
    <t xml:space="preserve"> Авансовий звіт № 60 від 09.09.2020</t>
  </si>
  <si>
    <t>№57 від 09.09.2020, 15.09.2020</t>
  </si>
  <si>
    <t xml:space="preserve"> Авансовий звіт № 61 від 09.09.2020</t>
  </si>
  <si>
    <t>пд.№ 2 від 10.07.2020, 14.07.2020</t>
  </si>
  <si>
    <t xml:space="preserve"> Авансовий звіт № 45 від 16.07.2020</t>
  </si>
  <si>
    <t>пд.№ 3 від 10.07.2020, 14.07.2020</t>
  </si>
  <si>
    <t>пд№ 4 від 17.07.2020,  21.07.2020</t>
  </si>
  <si>
    <t>пд№ 5 від 17.07.2020,  21.07.2020</t>
  </si>
  <si>
    <t>Наказ про відрядження №10-вд від 10.08.2020</t>
  </si>
  <si>
    <t>Авансовий звіт № 55 від 27.08.2020</t>
  </si>
  <si>
    <t xml:space="preserve">№44 від 12.08.2020 в сумі 360,00 грн., проведено 14.08.2020 </t>
  </si>
  <si>
    <t xml:space="preserve">№45 від 12.08.2020 в сумі 360,00 грн., проведено 14.08.2020 </t>
  </si>
  <si>
    <t>Авансовий звіт № 58 від 31.08.2020</t>
  </si>
  <si>
    <t xml:space="preserve"> Авансовий звіт № 59 від 31.08.2020</t>
  </si>
  <si>
    <t>Авансовий звіт № 61 від 09.09.2020</t>
  </si>
  <si>
    <t>Наказ про відрядження №13-вд від 08.09.2020</t>
  </si>
  <si>
    <t xml:space="preserve"> Авансовий звіт № 63 від 11.09.2020</t>
  </si>
  <si>
    <t>пд №58 від 09.09.2020, 15.09.2020</t>
  </si>
  <si>
    <t>Оренда фотостудії</t>
  </si>
  <si>
    <t>ФОП Закревська Ольга Олександрівна</t>
  </si>
  <si>
    <t>№ 23.10-1 від 23.10.2020</t>
  </si>
  <si>
    <t>№бн від 30.10.2020</t>
  </si>
  <si>
    <t>пд №152 від 30.10.2020, 02.11.2020</t>
  </si>
  <si>
    <t>Громадська організація "УКРАЇНЕР"(код ЄДРПОУ 41613111)</t>
  </si>
  <si>
    <t>№1 від 20.10.2020</t>
  </si>
  <si>
    <t>№бн від 23.10.2020</t>
  </si>
  <si>
    <t>пд №125 від 26.10.2020, 27.10.2020</t>
  </si>
  <si>
    <t>№2 від 20.10.2020</t>
  </si>
  <si>
    <t>пд №126 від 26.10.2020, 27.10.2020</t>
  </si>
  <si>
    <t>№1 від 10.07.2020</t>
  </si>
  <si>
    <t>пд №11 від 30.07.2020, 31.07.2020</t>
  </si>
  <si>
    <t>№1 від 04.09.2020, ДУ №1 від 23.09.2020</t>
  </si>
  <si>
    <t>№1 від 23.09.2020</t>
  </si>
  <si>
    <t>пд№94 від 16.10.2020, 20.10.2020</t>
  </si>
  <si>
    <t>пд №94 від 16.10.2020, 20.10.2020</t>
  </si>
  <si>
    <t>№2 від 10.07.2020</t>
  </si>
  <si>
    <t>пд №12 від 30.07.2020, 31.07.2020</t>
  </si>
  <si>
    <t>№2 від 04.09.2020, ДУ №1 від 23.09.2020</t>
  </si>
  <si>
    <t>пд №95 від 16.10.2020, 20.10.2020</t>
  </si>
  <si>
    <t>№5 від 10.07.2020</t>
  </si>
  <si>
    <t>пд №15 від 30.07.2020, 31.07.2020</t>
  </si>
  <si>
    <t>№5 від 04.09.2020, ДУ №1 від 23.09.2020</t>
  </si>
  <si>
    <t>№5 від 23.09.2020</t>
  </si>
  <si>
    <t>пд №98 від 16.10.2020, 20.10.2020</t>
  </si>
  <si>
    <t>Оренда радіосистеми - Radio Lavalier Mic Sennheiser XSW-D
Portable Lavalier Set, 2шт</t>
  </si>
  <si>
    <t>№4 від 10.07.2020</t>
  </si>
  <si>
    <t>пд №14 від 30.07.2020, 31.07.2020</t>
  </si>
  <si>
    <t>№4 від 04.09.2020, ДУ №1 від 23.09.2020</t>
  </si>
  <si>
    <t>№4 від 23.09.2020</t>
  </si>
  <si>
    <t>пд №97 від 16.10.2020, 20.10.2020</t>
  </si>
  <si>
    <t>№3 від 10.07.2020</t>
  </si>
  <si>
    <t>пд №13 від 30.07.2020, 31.07.2020</t>
  </si>
  <si>
    <t>№3 від 04.09.2020, ДУ №1 від 23.09.2020</t>
  </si>
  <si>
    <t>№3 від 23.09.2020</t>
  </si>
  <si>
    <t>пд №96 від 16.10.2020, 20.10.2020</t>
  </si>
  <si>
    <t>5.3.</t>
  </si>
  <si>
    <t>Транспортні витрати (згідно договору ФОП)</t>
  </si>
  <si>
    <t>Фізична особа-підприємець Логвиненко Богдан Анатолійович ( ІПН 3243714210)</t>
  </si>
  <si>
    <t>№6 від 21.07.2020</t>
  </si>
  <si>
    <t>пд №16 від 30.07.2020, 31.07.2020</t>
  </si>
  <si>
    <t>№01 від 04.09.2020</t>
  </si>
  <si>
    <t>пд №59 від 23.09.2020, 29.09.2020</t>
  </si>
  <si>
    <t>8.1.</t>
  </si>
  <si>
    <t>Євробуклет</t>
  </si>
  <si>
    <t>Фізична особа-підприємець Ріжко Олег Миколайович ( ІПН 2631806691)</t>
  </si>
  <si>
    <t>№28.10-2 івід 28.10.2020</t>
  </si>
  <si>
    <t>Накладна № 1217 від 28.10 2020</t>
  </si>
  <si>
    <t>пд № 153 від 29.10.2020, 02.11.2020</t>
  </si>
  <si>
    <t>Листівка</t>
  </si>
  <si>
    <t>пд № 153 вд 29.10.2020, 02.11.2020</t>
  </si>
  <si>
    <t>Розміщення рекламних матеріалів на рекламному акаунті Instagram,Facebook,Youtube)</t>
  </si>
  <si>
    <t>Фізична особа-підприємець Кучер Людмила Володимирівна (ІПН3260308968)</t>
  </si>
  <si>
    <t>№15/10-2020-1 від 15.10.2020, ДУ №1 від 23.10.2020</t>
  </si>
  <si>
    <t>№15/10-2020-1 від 04.11.2020</t>
  </si>
  <si>
    <t>пд №164 від 04.11.2020, 05.11.2020</t>
  </si>
  <si>
    <t>№20.10.20-2 від 20.10.2020, ДУ №1 від 23.10.2020</t>
  </si>
  <si>
    <t>№20.10-20-2 від 04.11.2020</t>
  </si>
  <si>
    <t>пд №165 від 04.11.2020, 05.11.2020</t>
  </si>
  <si>
    <t>Договір №15</t>
  </si>
  <si>
    <t>Послуги аудиторів</t>
  </si>
  <si>
    <t>ТОВ "Консалтингова група "ПроАудит" ( ЄДРПОУ 36470829)</t>
  </si>
  <si>
    <t>Договір №4161</t>
  </si>
  <si>
    <t>ЗАГАЛЬНА СУМА: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</si>
</sst>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5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sz val="8"/>
      <color rgb="FFFF0000"/>
      <name val="Arial"/>
    </font>
    <font>
      <sz val="11"/>
      <color theme="1"/>
      <name val="Times New Roman"/>
    </font>
    <font>
      <b/>
      <i/>
      <sz val="12"/>
      <color theme="1"/>
      <name val="Arial"/>
    </font>
    <font>
      <b/>
      <sz val="14"/>
      <color rgb="FF000000"/>
      <name val="Times New Roman"/>
    </font>
    <font>
      <sz val="9"/>
      <color theme="1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b/>
      <sz val="11"/>
      <color theme="1"/>
      <name val="Times New Roman"/>
    </font>
    <font>
      <sz val="11"/>
      <color rgb="FF000000"/>
      <name val="Times New Roman"/>
    </font>
    <font>
      <b/>
      <sz val="11"/>
      <color rgb="FFFF0000"/>
      <name val="Times New Roman"/>
    </font>
    <font>
      <sz val="11"/>
      <color rgb="FFFF0000"/>
      <name val="Times New Roman"/>
    </font>
    <font>
      <sz val="11"/>
      <color rgb="FF000000"/>
      <name val="Arial"/>
    </font>
    <font>
      <u/>
      <sz val="11"/>
      <color theme="1"/>
      <name val="Calibri"/>
    </font>
    <font>
      <b/>
      <u/>
      <sz val="14"/>
      <color rgb="FF000000"/>
      <name val="Times New Roman"/>
    </font>
    <font>
      <b/>
      <u/>
      <sz val="14"/>
      <color theme="1"/>
      <name val="Times New Roman"/>
    </font>
  </fonts>
  <fills count="1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DADADA"/>
        <bgColor rgb="FFDADADA"/>
      </patternFill>
    </fill>
    <fill>
      <patternFill patternType="solid">
        <fgColor rgb="FFE1EEDA"/>
        <bgColor rgb="FFE1EEDA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</fills>
  <borders count="1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5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4" fontId="6" fillId="0" borderId="63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0" fontId="19" fillId="0" borderId="72" xfId="0" applyFont="1" applyBorder="1" applyAlignment="1">
      <alignment horizontal="left" vertical="top" wrapText="1"/>
    </xf>
    <xf numFmtId="10" fontId="18" fillId="0" borderId="61" xfId="0" applyNumberFormat="1" applyFont="1" applyBorder="1" applyAlignment="1">
      <alignment horizontal="right" vertical="top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3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4" fontId="17" fillId="5" borderId="35" xfId="0" applyNumberFormat="1" applyFont="1" applyFill="1" applyBorder="1" applyAlignment="1">
      <alignment horizontal="right" vertical="top"/>
    </xf>
    <xf numFmtId="4" fontId="17" fillId="5" borderId="41" xfId="0" applyNumberFormat="1" applyFont="1" applyFill="1" applyBorder="1" applyAlignment="1">
      <alignment horizontal="right" vertical="top"/>
    </xf>
    <xf numFmtId="10" fontId="17" fillId="5" borderId="41" xfId="0" applyNumberFormat="1" applyFont="1" applyFill="1" applyBorder="1" applyAlignment="1">
      <alignment horizontal="right" vertical="top"/>
    </xf>
    <xf numFmtId="0" fontId="17" fillId="5" borderId="36" xfId="0" applyFont="1" applyFill="1" applyBorder="1" applyAlignment="1">
      <alignment horizontal="right" vertical="top" wrapText="1"/>
    </xf>
    <xf numFmtId="166" fontId="4" fillId="6" borderId="44" xfId="0" applyNumberFormat="1" applyFont="1" applyFill="1" applyBorder="1" applyAlignment="1">
      <alignment vertical="top"/>
    </xf>
    <xf numFmtId="49" fontId="4" fillId="6" borderId="45" xfId="0" applyNumberFormat="1" applyFont="1" applyFill="1" applyBorder="1" applyAlignment="1">
      <alignment horizontal="center" vertical="top"/>
    </xf>
    <xf numFmtId="166" fontId="14" fillId="6" borderId="75" xfId="0" applyNumberFormat="1" applyFont="1" applyFill="1" applyBorder="1" applyAlignment="1">
      <alignment vertical="top" wrapText="1"/>
    </xf>
    <xf numFmtId="166" fontId="4" fillId="6" borderId="48" xfId="0" applyNumberFormat="1" applyFont="1" applyFill="1" applyBorder="1" applyAlignment="1">
      <alignment horizontal="center" vertical="top"/>
    </xf>
    <xf numFmtId="4" fontId="4" fillId="6" borderId="73" xfId="0" applyNumberFormat="1" applyFont="1" applyFill="1" applyBorder="1" applyAlignment="1">
      <alignment horizontal="right" vertical="top"/>
    </xf>
    <xf numFmtId="4" fontId="4" fillId="6" borderId="45" xfId="0" applyNumberFormat="1" applyFont="1" applyFill="1" applyBorder="1" applyAlignment="1">
      <alignment horizontal="right" vertical="top"/>
    </xf>
    <xf numFmtId="4" fontId="4" fillId="6" borderId="46" xfId="0" applyNumberFormat="1" applyFont="1" applyFill="1" applyBorder="1" applyAlignment="1">
      <alignment horizontal="right" vertical="top"/>
    </xf>
    <xf numFmtId="4" fontId="4" fillId="6" borderId="44" xfId="0" applyNumberFormat="1" applyFont="1" applyFill="1" applyBorder="1" applyAlignment="1">
      <alignment horizontal="right" vertical="top"/>
    </xf>
    <xf numFmtId="4" fontId="4" fillId="6" borderId="75" xfId="0" applyNumberFormat="1" applyFont="1" applyFill="1" applyBorder="1" applyAlignment="1">
      <alignment horizontal="right" vertical="top"/>
    </xf>
    <xf numFmtId="4" fontId="17" fillId="6" borderId="44" xfId="0" applyNumberFormat="1" applyFont="1" applyFill="1" applyBorder="1" applyAlignment="1">
      <alignment horizontal="right" vertical="top"/>
    </xf>
    <xf numFmtId="4" fontId="17" fillId="6" borderId="47" xfId="0" applyNumberFormat="1" applyFont="1" applyFill="1" applyBorder="1" applyAlignment="1">
      <alignment horizontal="right" vertical="top"/>
    </xf>
    <xf numFmtId="4" fontId="17" fillId="6" borderId="73" xfId="0" applyNumberFormat="1" applyFont="1" applyFill="1" applyBorder="1" applyAlignment="1">
      <alignment horizontal="right" vertical="top"/>
    </xf>
    <xf numFmtId="10" fontId="17" fillId="6" borderId="75" xfId="0" applyNumberFormat="1" applyFont="1" applyFill="1" applyBorder="1" applyAlignment="1">
      <alignment horizontal="right" vertical="top"/>
    </xf>
    <xf numFmtId="0" fontId="17" fillId="6" borderId="48" xfId="0" applyFont="1" applyFill="1" applyBorder="1" applyAlignment="1">
      <alignment horizontal="right" vertical="top" wrapText="1"/>
    </xf>
    <xf numFmtId="166" fontId="4" fillId="0" borderId="78" xfId="0" applyNumberFormat="1" applyFont="1" applyBorder="1" applyAlignment="1">
      <alignment vertical="top"/>
    </xf>
    <xf numFmtId="49" fontId="4" fillId="0" borderId="79" xfId="0" applyNumberFormat="1" applyFont="1" applyBorder="1" applyAlignment="1">
      <alignment horizontal="center" vertical="top"/>
    </xf>
    <xf numFmtId="166" fontId="6" fillId="0" borderId="80" xfId="0" applyNumberFormat="1" applyFont="1" applyBorder="1" applyAlignment="1">
      <alignment vertical="top" wrapText="1"/>
    </xf>
    <xf numFmtId="166" fontId="6" fillId="0" borderId="79" xfId="0" applyNumberFormat="1" applyFont="1" applyBorder="1" applyAlignment="1">
      <alignment horizontal="center" vertical="top"/>
    </xf>
    <xf numFmtId="4" fontId="6" fillId="8" borderId="81" xfId="0" applyNumberFormat="1" applyFont="1" applyFill="1" applyBorder="1" applyAlignment="1">
      <alignment horizontal="right" vertical="top"/>
    </xf>
    <xf numFmtId="4" fontId="6" fillId="0" borderId="79" xfId="0" applyNumberFormat="1" applyFont="1" applyBorder="1" applyAlignment="1">
      <alignment horizontal="right" vertical="top"/>
    </xf>
    <xf numFmtId="4" fontId="4" fillId="8" borderId="82" xfId="0" applyNumberFormat="1" applyFont="1" applyFill="1" applyBorder="1" applyAlignment="1">
      <alignment horizontal="right" vertical="top"/>
    </xf>
    <xf numFmtId="4" fontId="4" fillId="8" borderId="81" xfId="0" applyNumberFormat="1" applyFont="1" applyFill="1" applyBorder="1" applyAlignment="1">
      <alignment horizontal="right" vertical="top"/>
    </xf>
    <xf numFmtId="0" fontId="17" fillId="8" borderId="81" xfId="0" applyFont="1" applyFill="1" applyBorder="1" applyAlignment="1">
      <alignment horizontal="right" vertical="top" wrapText="1"/>
    </xf>
    <xf numFmtId="166" fontId="6" fillId="0" borderId="12" xfId="0" applyNumberFormat="1" applyFont="1" applyBorder="1" applyAlignment="1">
      <alignment horizontal="center" vertical="top"/>
    </xf>
    <xf numFmtId="4" fontId="6" fillId="8" borderId="12" xfId="0" applyNumberFormat="1" applyFont="1" applyFill="1" applyBorder="1" applyAlignment="1">
      <alignment horizontal="right" vertical="top"/>
    </xf>
    <xf numFmtId="4" fontId="4" fillId="8" borderId="83" xfId="0" applyNumberFormat="1" applyFont="1" applyFill="1" applyBorder="1" applyAlignment="1">
      <alignment horizontal="right" vertical="top"/>
    </xf>
    <xf numFmtId="4" fontId="4" fillId="8" borderId="12" xfId="0" applyNumberFormat="1" applyFont="1" applyFill="1" applyBorder="1" applyAlignment="1">
      <alignment horizontal="right" vertical="top"/>
    </xf>
    <xf numFmtId="0" fontId="17" fillId="8" borderId="12" xfId="0" applyFont="1" applyFill="1" applyBorder="1" applyAlignment="1">
      <alignment horizontal="right" vertical="top" wrapText="1"/>
    </xf>
    <xf numFmtId="4" fontId="1" fillId="8" borderId="40" xfId="0" applyNumberFormat="1" applyFont="1" applyFill="1" applyBorder="1" applyAlignment="1">
      <alignment vertical="top"/>
    </xf>
    <xf numFmtId="166" fontId="6" fillId="0" borderId="60" xfId="0" applyNumberFormat="1" applyFont="1" applyBorder="1" applyAlignment="1">
      <alignment horizontal="center" vertical="top"/>
    </xf>
    <xf numFmtId="4" fontId="6" fillId="8" borderId="84" xfId="0" applyNumberFormat="1" applyFont="1" applyFill="1" applyBorder="1" applyAlignment="1">
      <alignment horizontal="right" vertical="top"/>
    </xf>
    <xf numFmtId="4" fontId="6" fillId="0" borderId="18" xfId="0" applyNumberFormat="1" applyFont="1" applyBorder="1" applyAlignment="1">
      <alignment horizontal="right" vertical="top"/>
    </xf>
    <xf numFmtId="4" fontId="6" fillId="0" borderId="21" xfId="0" applyNumberFormat="1" applyFont="1" applyBorder="1" applyAlignment="1">
      <alignment horizontal="right" vertical="top"/>
    </xf>
    <xf numFmtId="4" fontId="6" fillId="0" borderId="20" xfId="0" applyNumberFormat="1" applyFont="1" applyBorder="1" applyAlignment="1">
      <alignment horizontal="right" vertical="top"/>
    </xf>
    <xf numFmtId="4" fontId="6" fillId="0" borderId="85" xfId="0" applyNumberFormat="1" applyFont="1" applyBorder="1" applyAlignment="1">
      <alignment horizontal="right" vertical="top"/>
    </xf>
    <xf numFmtId="4" fontId="6" fillId="0" borderId="19" xfId="0" applyNumberFormat="1" applyFont="1" applyBorder="1" applyAlignment="1">
      <alignment horizontal="right" vertical="top"/>
    </xf>
    <xf numFmtId="0" fontId="18" fillId="0" borderId="8" xfId="0" applyFont="1" applyBorder="1" applyAlignment="1">
      <alignment horizontal="right" vertical="top" wrapText="1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8" xfId="0" applyNumberFormat="1" applyFont="1" applyFill="1" applyBorder="1" applyAlignment="1">
      <alignment vertical="top"/>
    </xf>
    <xf numFmtId="49" fontId="4" fillId="5" borderId="86" xfId="0" applyNumberFormat="1" applyFont="1" applyFill="1" applyBorder="1" applyAlignment="1">
      <alignment horizontal="center" vertical="top"/>
    </xf>
    <xf numFmtId="166" fontId="4" fillId="5" borderId="87" xfId="0" applyNumberFormat="1" applyFont="1" applyFill="1" applyBorder="1" applyAlignment="1">
      <alignment horizontal="left" vertical="top" wrapText="1"/>
    </xf>
    <xf numFmtId="166" fontId="6" fillId="5" borderId="88" xfId="0" applyNumberFormat="1" applyFont="1" applyFill="1" applyBorder="1" applyAlignment="1">
      <alignment vertical="top"/>
    </xf>
    <xf numFmtId="4" fontId="6" fillId="5" borderId="87" xfId="0" applyNumberFormat="1" applyFont="1" applyFill="1" applyBorder="1" applyAlignment="1">
      <alignment horizontal="right" vertical="top"/>
    </xf>
    <xf numFmtId="4" fontId="6" fillId="5" borderId="88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89" xfId="0" applyNumberFormat="1" applyFont="1" applyFill="1" applyBorder="1" applyAlignment="1">
      <alignment vertical="top"/>
    </xf>
    <xf numFmtId="10" fontId="17" fillId="6" borderId="90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91" xfId="0" applyNumberFormat="1" applyFont="1" applyBorder="1" applyAlignment="1">
      <alignment horizontal="right" vertical="top"/>
    </xf>
    <xf numFmtId="4" fontId="17" fillId="0" borderId="92" xfId="0" applyNumberFormat="1" applyFont="1" applyBorder="1" applyAlignment="1">
      <alignment horizontal="right" vertical="top"/>
    </xf>
    <xf numFmtId="10" fontId="17" fillId="6" borderId="93" xfId="0" applyNumberFormat="1" applyFont="1" applyFill="1" applyBorder="1" applyAlignment="1">
      <alignment horizontal="right" vertical="top"/>
    </xf>
    <xf numFmtId="0" fontId="20" fillId="0" borderId="12" xfId="0" applyFont="1" applyBorder="1" applyAlignment="1">
      <alignment horizontal="left" vertical="center" wrapText="1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94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95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96" xfId="0" applyNumberFormat="1" applyFont="1" applyFill="1" applyBorder="1" applyAlignment="1">
      <alignment horizontal="right" vertical="top"/>
    </xf>
    <xf numFmtId="0" fontId="4" fillId="7" borderId="97" xfId="0" applyFont="1" applyFill="1" applyBorder="1" applyAlignment="1">
      <alignment horizontal="right" vertical="top" wrapText="1"/>
    </xf>
    <xf numFmtId="166" fontId="4" fillId="5" borderId="98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3" xfId="0" applyNumberFormat="1" applyFont="1" applyFill="1" applyBorder="1" applyAlignment="1">
      <alignment vertical="top"/>
    </xf>
    <xf numFmtId="4" fontId="4" fillId="6" borderId="99" xfId="0" applyNumberFormat="1" applyFont="1" applyFill="1" applyBorder="1" applyAlignment="1">
      <alignment horizontal="right" vertical="top"/>
    </xf>
    <xf numFmtId="4" fontId="4" fillId="6" borderId="81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100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101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82" xfId="0" applyNumberFormat="1" applyFont="1" applyFill="1" applyBorder="1" applyAlignment="1">
      <alignment horizontal="right" vertical="top"/>
    </xf>
    <xf numFmtId="4" fontId="4" fillId="6" borderId="102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8" xfId="0" applyNumberFormat="1" applyFont="1" applyFill="1" applyBorder="1" applyAlignment="1">
      <alignment horizontal="right" vertical="top"/>
    </xf>
    <xf numFmtId="4" fontId="17" fillId="5" borderId="81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103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104" xfId="0" applyNumberFormat="1" applyFont="1" applyFill="1" applyBorder="1" applyAlignment="1">
      <alignment horizontal="right" vertical="top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105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105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6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105" xfId="0" applyNumberFormat="1" applyFont="1" applyBorder="1" applyAlignment="1">
      <alignment horizontal="right" vertical="top"/>
    </xf>
    <xf numFmtId="0" fontId="17" fillId="0" borderId="107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8" xfId="0" applyNumberFormat="1" applyFont="1" applyFill="1" applyBorder="1" applyAlignment="1">
      <alignment vertical="top"/>
    </xf>
    <xf numFmtId="166" fontId="4" fillId="7" borderId="109" xfId="0" applyNumberFormat="1" applyFont="1" applyFill="1" applyBorder="1" applyAlignment="1">
      <alignment horizontal="center" vertical="top"/>
    </xf>
    <xf numFmtId="166" fontId="6" fillId="7" borderId="86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10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108" xfId="0" applyNumberFormat="1" applyFont="1" applyFill="1" applyBorder="1" applyAlignment="1">
      <alignment horizontal="right" vertical="top"/>
    </xf>
    <xf numFmtId="4" fontId="4" fillId="7" borderId="109" xfId="0" applyNumberFormat="1" applyFont="1" applyFill="1" applyBorder="1" applyAlignment="1">
      <alignment horizontal="right" vertical="top"/>
    </xf>
    <xf numFmtId="4" fontId="4" fillId="7" borderId="111" xfId="0" applyNumberFormat="1" applyFont="1" applyFill="1" applyBorder="1" applyAlignment="1">
      <alignment horizontal="right" vertical="top"/>
    </xf>
    <xf numFmtId="4" fontId="4" fillId="7" borderId="112" xfId="0" applyNumberFormat="1" applyFont="1" applyFill="1" applyBorder="1" applyAlignment="1">
      <alignment horizontal="right" vertical="top"/>
    </xf>
    <xf numFmtId="4" fontId="4" fillId="7" borderId="113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78" xfId="0" applyNumberFormat="1" applyFont="1" applyBorder="1" applyAlignment="1">
      <alignment horizontal="right" vertical="top"/>
    </xf>
    <xf numFmtId="4" fontId="6" fillId="0" borderId="80" xfId="0" applyNumberFormat="1" applyFont="1" applyBorder="1" applyAlignment="1">
      <alignment horizontal="right" vertical="top"/>
    </xf>
    <xf numFmtId="4" fontId="6" fillId="0" borderId="114" xfId="0" applyNumberFormat="1" applyFont="1" applyBorder="1" applyAlignment="1">
      <alignment horizontal="right" vertical="top"/>
    </xf>
    <xf numFmtId="4" fontId="6" fillId="0" borderId="115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6" xfId="0" applyNumberFormat="1" applyFont="1" applyBorder="1" applyAlignment="1">
      <alignment vertical="top" wrapText="1"/>
    </xf>
    <xf numFmtId="10" fontId="4" fillId="7" borderId="117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9" borderId="35" xfId="0" applyNumberFormat="1" applyFont="1" applyFill="1" applyBorder="1" applyAlignment="1">
      <alignment horizontal="center" vertical="top"/>
    </xf>
    <xf numFmtId="4" fontId="4" fillId="9" borderId="36" xfId="0" applyNumberFormat="1" applyFont="1" applyFill="1" applyBorder="1" applyAlignment="1">
      <alignment horizontal="right" vertical="top"/>
    </xf>
    <xf numFmtId="4" fontId="4" fillId="9" borderId="95" xfId="0" applyNumberFormat="1" applyFont="1" applyFill="1" applyBorder="1" applyAlignment="1">
      <alignment horizontal="right" vertical="top"/>
    </xf>
    <xf numFmtId="4" fontId="4" fillId="9" borderId="74" xfId="0" applyNumberFormat="1" applyFont="1" applyFill="1" applyBorder="1" applyAlignment="1">
      <alignment horizontal="right" vertical="top"/>
    </xf>
    <xf numFmtId="4" fontId="4" fillId="9" borderId="48" xfId="0" applyNumberFormat="1" applyFont="1" applyFill="1" applyBorder="1" applyAlignment="1">
      <alignment horizontal="right" vertical="top"/>
    </xf>
    <xf numFmtId="4" fontId="4" fillId="9" borderId="46" xfId="0" applyNumberFormat="1" applyFont="1" applyFill="1" applyBorder="1" applyAlignment="1">
      <alignment horizontal="right" vertical="top"/>
    </xf>
    <xf numFmtId="4" fontId="4" fillId="9" borderId="37" xfId="0" applyNumberFormat="1" applyFont="1" applyFill="1" applyBorder="1" applyAlignment="1">
      <alignment horizontal="right" vertical="top"/>
    </xf>
    <xf numFmtId="10" fontId="4" fillId="9" borderId="71" xfId="0" applyNumberFormat="1" applyFont="1" applyFill="1" applyBorder="1" applyAlignment="1">
      <alignment horizontal="right" vertical="top"/>
    </xf>
    <xf numFmtId="0" fontId="4" fillId="9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105" xfId="0" applyNumberFormat="1" applyFont="1" applyBorder="1" applyAlignment="1">
      <alignment horizontal="right" vertical="top"/>
    </xf>
    <xf numFmtId="4" fontId="17" fillId="0" borderId="107" xfId="0" applyNumberFormat="1" applyFont="1" applyBorder="1" applyAlignment="1">
      <alignment horizontal="right" vertical="top"/>
    </xf>
    <xf numFmtId="10" fontId="17" fillId="0" borderId="91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9" borderId="77" xfId="0" applyNumberFormat="1" applyFont="1" applyFill="1" applyBorder="1" applyAlignment="1">
      <alignment horizontal="center" vertical="top"/>
    </xf>
    <xf numFmtId="4" fontId="4" fillId="9" borderId="98" xfId="0" applyNumberFormat="1" applyFont="1" applyFill="1" applyBorder="1" applyAlignment="1">
      <alignment horizontal="right" vertical="top"/>
    </xf>
    <xf numFmtId="4" fontId="4" fillId="9" borderId="113" xfId="0" applyNumberFormat="1" applyFont="1" applyFill="1" applyBorder="1" applyAlignment="1">
      <alignment horizontal="right" vertical="top"/>
    </xf>
    <xf numFmtId="4" fontId="4" fillId="9" borderId="86" xfId="0" applyNumberFormat="1" applyFont="1" applyFill="1" applyBorder="1" applyAlignment="1">
      <alignment horizontal="right" vertical="top"/>
    </xf>
    <xf numFmtId="4" fontId="4" fillId="9" borderId="121" xfId="0" applyNumberFormat="1" applyFont="1" applyFill="1" applyBorder="1" applyAlignment="1">
      <alignment horizontal="right" vertical="top"/>
    </xf>
    <xf numFmtId="4" fontId="4" fillId="9" borderId="111" xfId="0" applyNumberFormat="1" applyFont="1" applyFill="1" applyBorder="1" applyAlignment="1">
      <alignment horizontal="right" vertical="top"/>
    </xf>
    <xf numFmtId="4" fontId="4" fillId="9" borderId="39" xfId="0" applyNumberFormat="1" applyFont="1" applyFill="1" applyBorder="1" applyAlignment="1">
      <alignment horizontal="right" vertical="top"/>
    </xf>
    <xf numFmtId="4" fontId="4" fillId="7" borderId="88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9" borderId="93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21" xfId="0" applyNumberFormat="1" applyFont="1" applyFill="1" applyBorder="1" applyAlignment="1">
      <alignment horizontal="right" vertical="top"/>
    </xf>
    <xf numFmtId="10" fontId="4" fillId="9" borderId="55" xfId="0" applyNumberFormat="1" applyFont="1" applyFill="1" applyBorder="1" applyAlignment="1">
      <alignment horizontal="right" vertical="top"/>
    </xf>
    <xf numFmtId="0" fontId="4" fillId="9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7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9" borderId="42" xfId="0" applyNumberFormat="1" applyFont="1" applyFill="1" applyBorder="1" applyAlignment="1">
      <alignment horizontal="center" vertical="top"/>
    </xf>
    <xf numFmtId="4" fontId="4" fillId="9" borderId="47" xfId="0" applyNumberFormat="1" applyFont="1" applyFill="1" applyBorder="1" applyAlignment="1">
      <alignment horizontal="right" vertical="top"/>
    </xf>
    <xf numFmtId="10" fontId="4" fillId="9" borderId="87" xfId="0" applyNumberFormat="1" applyFont="1" applyFill="1" applyBorder="1" applyAlignment="1">
      <alignment horizontal="right" vertical="top"/>
    </xf>
    <xf numFmtId="0" fontId="4" fillId="9" borderId="121" xfId="0" applyFont="1" applyFill="1" applyBorder="1" applyAlignment="1">
      <alignment horizontal="right" vertical="top" wrapText="1"/>
    </xf>
    <xf numFmtId="166" fontId="21" fillId="4" borderId="121" xfId="0" applyNumberFormat="1" applyFont="1" applyFill="1" applyBorder="1" applyAlignment="1">
      <alignment vertical="top"/>
    </xf>
    <xf numFmtId="166" fontId="8" fillId="4" borderId="122" xfId="0" applyNumberFormat="1" applyFont="1" applyFill="1" applyBorder="1" applyAlignment="1">
      <alignment horizontal="center" vertical="top"/>
    </xf>
    <xf numFmtId="166" fontId="8" fillId="4" borderId="123" xfId="0" applyNumberFormat="1" applyFont="1" applyFill="1" applyBorder="1" applyAlignment="1">
      <alignment vertical="top" wrapText="1"/>
    </xf>
    <xf numFmtId="166" fontId="8" fillId="4" borderId="87" xfId="0" applyNumberFormat="1" applyFont="1" applyFill="1" applyBorder="1" applyAlignment="1">
      <alignment vertical="top"/>
    </xf>
    <xf numFmtId="4" fontId="8" fillId="4" borderId="108" xfId="0" applyNumberFormat="1" applyFont="1" applyFill="1" applyBorder="1" applyAlignment="1">
      <alignment horizontal="right" vertical="top"/>
    </xf>
    <xf numFmtId="4" fontId="8" fillId="4" borderId="121" xfId="0" applyNumberFormat="1" applyFont="1" applyFill="1" applyBorder="1" applyAlignment="1">
      <alignment horizontal="right" vertical="top"/>
    </xf>
    <xf numFmtId="4" fontId="8" fillId="4" borderId="87" xfId="0" applyNumberFormat="1" applyFont="1" applyFill="1" applyBorder="1" applyAlignment="1">
      <alignment horizontal="right" vertical="top"/>
    </xf>
    <xf numFmtId="10" fontId="8" fillId="4" borderId="87" xfId="0" applyNumberFormat="1" applyFont="1" applyFill="1" applyBorder="1" applyAlignment="1">
      <alignment horizontal="right" vertical="top"/>
    </xf>
    <xf numFmtId="0" fontId="8" fillId="4" borderId="121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26" fillId="0" borderId="3" xfId="0" applyFont="1" applyBorder="1" applyAlignment="1">
      <alignment horizontal="center" vertical="center" wrapText="1"/>
    </xf>
    <xf numFmtId="49" fontId="26" fillId="11" borderId="12" xfId="0" applyNumberFormat="1" applyFont="1" applyFill="1" applyBorder="1" applyAlignment="1">
      <alignment horizontal="left" vertical="center" wrapText="1"/>
    </xf>
    <xf numFmtId="0" fontId="26" fillId="11" borderId="12" xfId="0" applyFont="1" applyFill="1" applyBorder="1" applyAlignment="1">
      <alignment horizontal="left" vertical="center" wrapText="1"/>
    </xf>
    <xf numFmtId="0" fontId="2" fillId="11" borderId="40" xfId="0" applyFont="1" applyFill="1" applyBorder="1"/>
    <xf numFmtId="166" fontId="20" fillId="0" borderId="60" xfId="0" applyNumberFormat="1" applyFont="1" applyBorder="1" applyAlignment="1">
      <alignment horizontal="left" vertical="top" wrapText="1"/>
    </xf>
    <xf numFmtId="0" fontId="20" fillId="0" borderId="60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8" borderId="12" xfId="0" applyFont="1" applyFill="1" applyBorder="1" applyAlignment="1">
      <alignment horizontal="left" vertical="center" wrapText="1"/>
    </xf>
    <xf numFmtId="49" fontId="29" fillId="0" borderId="12" xfId="0" applyNumberFormat="1" applyFont="1" applyBorder="1" applyAlignment="1">
      <alignment horizontal="left" vertical="top"/>
    </xf>
    <xf numFmtId="166" fontId="20" fillId="0" borderId="12" xfId="0" applyNumberFormat="1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left" vertical="top"/>
    </xf>
    <xf numFmtId="0" fontId="31" fillId="0" borderId="12" xfId="0" applyFont="1" applyBorder="1" applyAlignment="1">
      <alignment horizontal="left"/>
    </xf>
    <xf numFmtId="0" fontId="31" fillId="0" borderId="58" xfId="0" applyFont="1" applyBorder="1" applyAlignment="1">
      <alignment horizontal="left" wrapText="1"/>
    </xf>
    <xf numFmtId="0" fontId="31" fillId="0" borderId="79" xfId="0" applyFont="1" applyBorder="1" applyAlignment="1">
      <alignment horizontal="left"/>
    </xf>
    <xf numFmtId="0" fontId="31" fillId="0" borderId="114" xfId="0" applyFont="1" applyBorder="1" applyAlignment="1">
      <alignment horizontal="left" wrapText="1"/>
    </xf>
    <xf numFmtId="0" fontId="20" fillId="0" borderId="12" xfId="0" applyFont="1" applyBorder="1" applyAlignment="1">
      <alignment horizontal="left"/>
    </xf>
    <xf numFmtId="49" fontId="27" fillId="11" borderId="12" xfId="0" applyNumberFormat="1" applyFont="1" applyFill="1" applyBorder="1" applyAlignment="1">
      <alignment horizontal="left" vertical="center" wrapText="1"/>
    </xf>
    <xf numFmtId="0" fontId="27" fillId="11" borderId="12" xfId="0" applyFont="1" applyFill="1" applyBorder="1" applyAlignment="1">
      <alignment horizontal="left" vertical="center" wrapText="1"/>
    </xf>
    <xf numFmtId="49" fontId="27" fillId="8" borderId="12" xfId="0" applyNumberFormat="1" applyFont="1" applyFill="1" applyBorder="1" applyAlignment="1">
      <alignment horizontal="left" vertical="center" wrapText="1"/>
    </xf>
    <xf numFmtId="0" fontId="20" fillId="8" borderId="12" xfId="0" applyFont="1" applyFill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left" vertical="center" wrapText="1"/>
    </xf>
    <xf numFmtId="49" fontId="20" fillId="0" borderId="60" xfId="0" applyNumberFormat="1" applyFont="1" applyBorder="1" applyAlignment="1">
      <alignment horizontal="left" vertical="center" wrapText="1"/>
    </xf>
    <xf numFmtId="49" fontId="20" fillId="8" borderId="12" xfId="0" applyNumberFormat="1" applyFont="1" applyFill="1" applyBorder="1" applyAlignment="1">
      <alignment horizontal="left" vertical="center" wrapText="1"/>
    </xf>
    <xf numFmtId="49" fontId="27" fillId="13" borderId="12" xfId="0" applyNumberFormat="1" applyFont="1" applyFill="1" applyBorder="1" applyAlignment="1">
      <alignment horizontal="left" vertical="center" wrapText="1"/>
    </xf>
    <xf numFmtId="0" fontId="27" fillId="13" borderId="12" xfId="0" applyFont="1" applyFill="1" applyBorder="1" applyAlignment="1">
      <alignment horizontal="left" vertical="center" wrapText="1"/>
    </xf>
    <xf numFmtId="49" fontId="27" fillId="2" borderId="12" xfId="0" applyNumberFormat="1" applyFont="1" applyFill="1" applyBorder="1" applyAlignment="1">
      <alignment horizontal="left" vertical="center" wrapText="1"/>
    </xf>
    <xf numFmtId="0" fontId="27" fillId="2" borderId="12" xfId="0" applyFont="1" applyFill="1" applyBorder="1" applyAlignment="1">
      <alignment horizontal="left" vertical="center" wrapText="1"/>
    </xf>
    <xf numFmtId="0" fontId="27" fillId="11" borderId="12" xfId="0" applyFont="1" applyFill="1" applyBorder="1" applyAlignment="1">
      <alignment horizontal="left"/>
    </xf>
    <xf numFmtId="166" fontId="27" fillId="11" borderId="12" xfId="0" applyNumberFormat="1" applyFont="1" applyFill="1" applyBorder="1" applyAlignment="1">
      <alignment horizontal="left" vertical="top" wrapText="1"/>
    </xf>
    <xf numFmtId="49" fontId="27" fillId="11" borderId="84" xfId="0" applyNumberFormat="1" applyFont="1" applyFill="1" applyBorder="1" applyAlignment="1">
      <alignment horizontal="left" vertical="center" wrapText="1"/>
    </xf>
    <xf numFmtId="0" fontId="27" fillId="11" borderId="84" xfId="0" applyFont="1" applyFill="1" applyBorder="1" applyAlignment="1">
      <alignment horizontal="left" vertical="center" wrapText="1"/>
    </xf>
    <xf numFmtId="0" fontId="27" fillId="11" borderId="110" xfId="0" applyFont="1" applyFill="1" applyBorder="1" applyAlignment="1">
      <alignment horizontal="left" vertical="center" wrapText="1"/>
    </xf>
    <xf numFmtId="0" fontId="27" fillId="11" borderId="110" xfId="0" applyFont="1" applyFill="1" applyBorder="1" applyAlignment="1">
      <alignment horizontal="left"/>
    </xf>
    <xf numFmtId="49" fontId="27" fillId="0" borderId="110" xfId="0" applyNumberFormat="1" applyFont="1" applyBorder="1" applyAlignment="1">
      <alignment horizontal="left" vertical="center" wrapText="1"/>
    </xf>
    <xf numFmtId="0" fontId="20" fillId="0" borderId="81" xfId="0" applyFont="1" applyBorder="1" applyAlignment="1">
      <alignment horizontal="left" vertical="center" wrapText="1"/>
    </xf>
    <xf numFmtId="0" fontId="20" fillId="0" borderId="81" xfId="0" applyFont="1" applyBorder="1" applyAlignment="1">
      <alignment horizontal="left" vertical="center" wrapText="1"/>
    </xf>
    <xf numFmtId="49" fontId="27" fillId="14" borderId="12" xfId="0" applyNumberFormat="1" applyFont="1" applyFill="1" applyBorder="1" applyAlignment="1">
      <alignment horizontal="left" vertical="center" wrapText="1"/>
    </xf>
    <xf numFmtId="0" fontId="27" fillId="14" borderId="84" xfId="0" applyFont="1" applyFill="1" applyBorder="1" applyAlignment="1">
      <alignment horizontal="left" vertical="center" wrapText="1"/>
    </xf>
    <xf numFmtId="0" fontId="27" fillId="14" borderId="12" xfId="0" applyFont="1" applyFill="1" applyBorder="1" applyAlignment="1">
      <alignment horizontal="left" vertical="center" wrapText="1"/>
    </xf>
    <xf numFmtId="49" fontId="20" fillId="0" borderId="84" xfId="0" applyNumberFormat="1" applyFont="1" applyBorder="1" applyAlignment="1">
      <alignment horizontal="left" vertical="center" wrapText="1"/>
    </xf>
    <xf numFmtId="0" fontId="20" fillId="0" borderId="84" xfId="0" applyFont="1" applyBorder="1" applyAlignment="1">
      <alignment horizontal="left" vertical="center" wrapText="1"/>
    </xf>
    <xf numFmtId="0" fontId="20" fillId="0" borderId="84" xfId="0" applyFont="1" applyBorder="1" applyAlignment="1">
      <alignment horizontal="left" vertical="center" wrapText="1"/>
    </xf>
    <xf numFmtId="0" fontId="27" fillId="11" borderId="45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15" xfId="0" applyFont="1" applyBorder="1"/>
    <xf numFmtId="0" fontId="10" fillId="0" borderId="10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9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14" fillId="9" borderId="26" xfId="0" applyNumberFormat="1" applyFont="1" applyFill="1" applyBorder="1" applyAlignment="1">
      <alignment horizontal="left" vertical="top" wrapText="1"/>
    </xf>
    <xf numFmtId="166" fontId="4" fillId="9" borderId="118" xfId="0" applyNumberFormat="1" applyFont="1" applyFill="1" applyBorder="1" applyAlignment="1">
      <alignment horizontal="left" vertical="top"/>
    </xf>
    <xf numFmtId="0" fontId="10" fillId="0" borderId="119" xfId="0" applyFont="1" applyBorder="1"/>
    <xf numFmtId="0" fontId="10" fillId="0" borderId="120" xfId="0" applyFont="1" applyBorder="1"/>
    <xf numFmtId="166" fontId="4" fillId="9" borderId="26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49" fontId="27" fillId="0" borderId="60" xfId="0" applyNumberFormat="1" applyFont="1" applyBorder="1" applyAlignment="1">
      <alignment horizontal="left" vertical="top"/>
    </xf>
    <xf numFmtId="0" fontId="10" fillId="0" borderId="127" xfId="0" applyFont="1" applyBorder="1"/>
    <xf numFmtId="0" fontId="10" fillId="0" borderId="79" xfId="0" applyFont="1" applyBorder="1"/>
    <xf numFmtId="166" fontId="20" fillId="0" borderId="60" xfId="0" applyNumberFormat="1" applyFont="1" applyBorder="1" applyAlignment="1">
      <alignment horizontal="left" vertical="top" wrapText="1"/>
    </xf>
    <xf numFmtId="0" fontId="20" fillId="0" borderId="6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10" borderId="124" xfId="0" applyFont="1" applyFill="1" applyBorder="1" applyAlignment="1">
      <alignment horizontal="left" vertical="center" wrapText="1"/>
    </xf>
    <xf numFmtId="0" fontId="10" fillId="0" borderId="125" xfId="0" applyFont="1" applyBorder="1"/>
    <xf numFmtId="0" fontId="10" fillId="0" borderId="126" xfId="0" applyFont="1" applyBorder="1"/>
    <xf numFmtId="0" fontId="26" fillId="10" borderId="124" xfId="0" applyFont="1" applyFill="1" applyBorder="1" applyAlignment="1">
      <alignment horizontal="center" vertical="center" wrapText="1"/>
    </xf>
    <xf numFmtId="0" fontId="28" fillId="0" borderId="60" xfId="0" applyFont="1" applyBorder="1" applyAlignment="1">
      <alignment horizontal="left" vertical="center" wrapText="1"/>
    </xf>
    <xf numFmtId="166" fontId="20" fillId="0" borderId="60" xfId="0" applyNumberFormat="1" applyFont="1" applyBorder="1" applyAlignment="1">
      <alignment horizontal="center" vertical="top" wrapText="1"/>
    </xf>
    <xf numFmtId="0" fontId="20" fillId="0" borderId="60" xfId="0" applyFont="1" applyBorder="1" applyAlignment="1">
      <alignment horizontal="center" vertical="center" wrapText="1"/>
    </xf>
    <xf numFmtId="49" fontId="27" fillId="0" borderId="60" xfId="0" applyNumberFormat="1" applyFont="1" applyBorder="1" applyAlignment="1">
      <alignment horizontal="center" vertical="top"/>
    </xf>
    <xf numFmtId="166" fontId="20" fillId="8" borderId="60" xfId="0" applyNumberFormat="1" applyFont="1" applyFill="1" applyBorder="1" applyAlignment="1">
      <alignment horizontal="left" vertical="top" wrapText="1"/>
    </xf>
    <xf numFmtId="0" fontId="20" fillId="8" borderId="60" xfId="0" applyFont="1" applyFill="1" applyBorder="1" applyAlignment="1">
      <alignment horizontal="left" vertical="center" wrapText="1"/>
    </xf>
    <xf numFmtId="49" fontId="27" fillId="8" borderId="60" xfId="0" applyNumberFormat="1" applyFont="1" applyFill="1" applyBorder="1" applyAlignment="1">
      <alignment horizontal="left" vertical="top"/>
    </xf>
    <xf numFmtId="49" fontId="20" fillId="0" borderId="60" xfId="0" applyNumberFormat="1" applyFont="1" applyBorder="1" applyAlignment="1">
      <alignment horizontal="left" vertical="center" wrapText="1"/>
    </xf>
    <xf numFmtId="0" fontId="27" fillId="11" borderId="26" xfId="0" applyFont="1" applyFill="1" applyBorder="1" applyAlignment="1">
      <alignment horizontal="left" vertical="center" wrapText="1"/>
    </xf>
    <xf numFmtId="0" fontId="10" fillId="0" borderId="129" xfId="0" applyFont="1" applyBorder="1"/>
    <xf numFmtId="0" fontId="31" fillId="12" borderId="60" xfId="0" applyFont="1" applyFill="1" applyBorder="1" applyAlignment="1">
      <alignment horizontal="center"/>
    </xf>
    <xf numFmtId="0" fontId="20" fillId="0" borderId="61" xfId="0" applyFont="1" applyBorder="1" applyAlignment="1">
      <alignment horizontal="left" vertical="center" wrapText="1"/>
    </xf>
    <xf numFmtId="0" fontId="10" fillId="0" borderId="128" xfId="0" applyFont="1" applyBorder="1"/>
    <xf numFmtId="0" fontId="10" fillId="0" borderId="80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abSelected="1" workbookViewId="0"/>
  </sheetViews>
  <sheetFormatPr defaultColWidth="12.625" defaultRowHeight="15" customHeight="1" x14ac:dyDescent="0.2"/>
  <cols>
    <col min="1" max="1" width="12.5" customWidth="1"/>
    <col min="2" max="16" width="12" customWidth="1"/>
    <col min="17" max="26" width="6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1</v>
      </c>
      <c r="L2" s="3"/>
      <c r="M2" s="2" t="s">
        <v>2</v>
      </c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3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4</v>
      </c>
      <c r="E5" s="4" t="s">
        <v>5</v>
      </c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6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7</v>
      </c>
      <c r="E7" s="11" t="s">
        <v>8</v>
      </c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9</v>
      </c>
      <c r="E8" s="11" t="s">
        <v>10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85" t="s">
        <v>11</v>
      </c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85" t="s">
        <v>12</v>
      </c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87" t="s">
        <v>13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88"/>
      <c r="B16" s="491" t="s">
        <v>14</v>
      </c>
      <c r="C16" s="480"/>
      <c r="D16" s="493" t="s">
        <v>15</v>
      </c>
      <c r="E16" s="494"/>
      <c r="F16" s="494"/>
      <c r="G16" s="494"/>
      <c r="H16" s="494"/>
      <c r="I16" s="494"/>
      <c r="J16" s="495"/>
      <c r="K16" s="479" t="s">
        <v>16</v>
      </c>
      <c r="L16" s="480"/>
      <c r="M16" s="479" t="s">
        <v>17</v>
      </c>
      <c r="N16" s="48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89"/>
      <c r="B17" s="492"/>
      <c r="C17" s="482"/>
      <c r="D17" s="16" t="s">
        <v>18</v>
      </c>
      <c r="E17" s="17" t="s">
        <v>19</v>
      </c>
      <c r="F17" s="17" t="s">
        <v>20</v>
      </c>
      <c r="G17" s="17" t="s">
        <v>21</v>
      </c>
      <c r="H17" s="17" t="s">
        <v>22</v>
      </c>
      <c r="I17" s="483" t="s">
        <v>23</v>
      </c>
      <c r="J17" s="484"/>
      <c r="K17" s="481"/>
      <c r="L17" s="482"/>
      <c r="M17" s="481"/>
      <c r="N17" s="482"/>
    </row>
    <row r="18" spans="1:26" ht="47.25" customHeight="1" x14ac:dyDescent="0.2">
      <c r="A18" s="490"/>
      <c r="B18" s="18" t="s">
        <v>24</v>
      </c>
      <c r="C18" s="19" t="s">
        <v>25</v>
      </c>
      <c r="D18" s="18" t="s">
        <v>25</v>
      </c>
      <c r="E18" s="20" t="s">
        <v>25</v>
      </c>
      <c r="F18" s="20" t="s">
        <v>25</v>
      </c>
      <c r="G18" s="20" t="s">
        <v>25</v>
      </c>
      <c r="H18" s="20" t="s">
        <v>25</v>
      </c>
      <c r="I18" s="20" t="s">
        <v>24</v>
      </c>
      <c r="J18" s="21" t="s">
        <v>26</v>
      </c>
      <c r="K18" s="18" t="s">
        <v>24</v>
      </c>
      <c r="L18" s="19" t="s">
        <v>25</v>
      </c>
      <c r="M18" s="22" t="s">
        <v>24</v>
      </c>
      <c r="N18" s="23" t="s">
        <v>25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27</v>
      </c>
      <c r="B19" s="26" t="s">
        <v>28</v>
      </c>
      <c r="C19" s="27" t="s">
        <v>29</v>
      </c>
      <c r="D19" s="28" t="s">
        <v>30</v>
      </c>
      <c r="E19" s="29" t="s">
        <v>31</v>
      </c>
      <c r="F19" s="29" t="s">
        <v>32</v>
      </c>
      <c r="G19" s="29" t="s">
        <v>33</v>
      </c>
      <c r="H19" s="29" t="s">
        <v>34</v>
      </c>
      <c r="I19" s="29" t="s">
        <v>35</v>
      </c>
      <c r="J19" s="27" t="s">
        <v>36</v>
      </c>
      <c r="K19" s="28" t="s">
        <v>37</v>
      </c>
      <c r="L19" s="27" t="s">
        <v>38</v>
      </c>
      <c r="M19" s="28" t="s">
        <v>39</v>
      </c>
      <c r="N19" s="27" t="s">
        <v>40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41</v>
      </c>
      <c r="B20" s="32">
        <v>1</v>
      </c>
      <c r="C20" s="33">
        <v>1297978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1297978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42</v>
      </c>
      <c r="B21" s="32">
        <v>0.94089999999999996</v>
      </c>
      <c r="C21" s="33">
        <v>1221213.57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f>N21/N20</f>
        <v>0.94085845060548023</v>
      </c>
      <c r="N21" s="39">
        <f t="shared" si="1"/>
        <v>1221213.57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43</v>
      </c>
      <c r="B22" s="32">
        <v>0.78</v>
      </c>
      <c r="C22" s="33">
        <v>1012423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f>N22/N20</f>
        <v>0.7800001232686532</v>
      </c>
      <c r="N22" s="39">
        <f t="shared" si="1"/>
        <v>1012423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44</v>
      </c>
      <c r="B23" s="42" t="s">
        <v>45</v>
      </c>
      <c r="C23" s="33">
        <f t="shared" ref="C23:H23" si="2">C21-C22</f>
        <v>208790.57000000007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f>N23/N20</f>
        <v>0.16085832733682703</v>
      </c>
      <c r="N23" s="39">
        <f t="shared" si="1"/>
        <v>208790.57000000007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3"/>
      <c r="B26" s="43" t="s">
        <v>46</v>
      </c>
      <c r="C26" s="44"/>
      <c r="D26" s="44"/>
      <c r="E26" s="44"/>
      <c r="F26" s="43"/>
      <c r="G26" s="44"/>
      <c r="H26" s="44"/>
      <c r="I26" s="45"/>
      <c r="J26" s="44"/>
      <c r="K26" s="44"/>
      <c r="L26" s="44"/>
      <c r="M26" s="44"/>
      <c r="N26" s="44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5.75" customHeight="1" x14ac:dyDescent="0.25">
      <c r="D27" s="46" t="s">
        <v>47</v>
      </c>
      <c r="F27" s="47"/>
      <c r="G27" s="46" t="s">
        <v>48</v>
      </c>
      <c r="I27" s="2"/>
      <c r="K27" s="47" t="s">
        <v>49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"/>
    <row r="229" spans="4:16" ht="15.75" customHeight="1" x14ac:dyDescent="0.2"/>
    <row r="230" spans="4:16" ht="15.75" customHeight="1" x14ac:dyDescent="0.2"/>
    <row r="231" spans="4:16" ht="15.75" customHeight="1" x14ac:dyDescent="0.2"/>
    <row r="232" spans="4:16" ht="15.75" customHeight="1" x14ac:dyDescent="0.2"/>
    <row r="233" spans="4:16" ht="15.75" customHeight="1" x14ac:dyDescent="0.2"/>
    <row r="234" spans="4:16" ht="15.75" customHeight="1" x14ac:dyDescent="0.2"/>
    <row r="235" spans="4:16" ht="15.75" customHeight="1" x14ac:dyDescent="0.2"/>
    <row r="236" spans="4:16" ht="15.75" customHeight="1" x14ac:dyDescent="0.2"/>
    <row r="237" spans="4:16" ht="15.75" customHeight="1" x14ac:dyDescent="0.2"/>
    <row r="238" spans="4:16" ht="15.75" customHeight="1" x14ac:dyDescent="0.2"/>
    <row r="239" spans="4:16" ht="15.75" customHeight="1" x14ac:dyDescent="0.2"/>
    <row r="240" spans="4:1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A16:A18"/>
    <mergeCell ref="B16:C17"/>
    <mergeCell ref="D16:J16"/>
    <mergeCell ref="M16:N17"/>
    <mergeCell ref="K16:L17"/>
    <mergeCell ref="I17:J17"/>
    <mergeCell ref="B11:N11"/>
    <mergeCell ref="B12:N12"/>
    <mergeCell ref="B13:N13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I1000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ColWidth="12.625" defaultRowHeight="15" customHeight="1" outlineLevelCol="1" x14ac:dyDescent="0.2"/>
  <cols>
    <col min="1" max="1" width="8.75" customWidth="1"/>
    <col min="2" max="2" width="5.125" customWidth="1"/>
    <col min="3" max="3" width="27.5" customWidth="1"/>
    <col min="4" max="4" width="9.125" customWidth="1"/>
    <col min="5" max="5" width="8.25" customWidth="1"/>
    <col min="6" max="6" width="9.75" customWidth="1"/>
    <col min="7" max="7" width="14.375" customWidth="1"/>
    <col min="8" max="8" width="7.875" customWidth="1"/>
    <col min="9" max="9" width="10" customWidth="1"/>
    <col min="10" max="10" width="14.375" customWidth="1"/>
    <col min="11" max="11" width="8.25" customWidth="1" outlineLevel="1"/>
    <col min="12" max="12" width="9.75" customWidth="1" outlineLevel="1"/>
    <col min="13" max="13" width="14.375" customWidth="1" outlineLevel="1"/>
    <col min="14" max="14" width="8.25" customWidth="1" outlineLevel="1"/>
    <col min="15" max="15" width="9.75" customWidth="1" outlineLevel="1"/>
    <col min="16" max="16" width="14.375" customWidth="1" outlineLevel="1"/>
    <col min="17" max="17" width="8.25" customWidth="1" outlineLevel="1"/>
    <col min="18" max="18" width="9.75" customWidth="1" outlineLevel="1"/>
    <col min="19" max="19" width="14.375" customWidth="1" outlineLevel="1"/>
    <col min="20" max="20" width="8.25" customWidth="1" outlineLevel="1"/>
    <col min="21" max="21" width="9.75" customWidth="1" outlineLevel="1"/>
    <col min="22" max="22" width="14.375" customWidth="1" outlineLevel="1"/>
    <col min="23" max="23" width="8.25" customWidth="1" outlineLevel="1"/>
    <col min="24" max="24" width="9.75" customWidth="1" outlineLevel="1"/>
    <col min="25" max="25" width="14.375" customWidth="1" outlineLevel="1"/>
    <col min="26" max="26" width="8.25" customWidth="1" outlineLevel="1"/>
    <col min="27" max="27" width="9.75" customWidth="1" outlineLevel="1"/>
    <col min="28" max="28" width="14.375" customWidth="1" outlineLevel="1"/>
    <col min="29" max="32" width="14.375" customWidth="1"/>
    <col min="33" max="33" width="18" customWidth="1"/>
    <col min="34" max="35" width="6.75" customWidth="1"/>
  </cols>
  <sheetData>
    <row r="1" spans="1:35" ht="15.75" x14ac:dyDescent="0.25">
      <c r="A1" s="48" t="s">
        <v>50</v>
      </c>
      <c r="B1" s="48"/>
      <c r="C1" s="48"/>
      <c r="D1" s="48"/>
      <c r="E1" s="48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9"/>
    </row>
    <row r="2" spans="1:35" ht="15.75" x14ac:dyDescent="0.25">
      <c r="A2" s="50" t="s">
        <v>4</v>
      </c>
      <c r="B2" s="48"/>
      <c r="C2" s="48" t="s">
        <v>5</v>
      </c>
      <c r="D2" s="48"/>
      <c r="E2" s="4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7"/>
      <c r="AI2" s="47"/>
    </row>
    <row r="3" spans="1:35" x14ac:dyDescent="0.25">
      <c r="A3" s="50" t="s">
        <v>51</v>
      </c>
      <c r="B3" s="51"/>
      <c r="C3" s="50" t="s">
        <v>8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3"/>
      <c r="AD3" s="53"/>
      <c r="AE3" s="53"/>
      <c r="AF3" s="53"/>
      <c r="AG3" s="53"/>
      <c r="AH3" s="47"/>
      <c r="AI3" s="47"/>
    </row>
    <row r="4" spans="1:35" ht="15.75" customHeight="1" x14ac:dyDescent="0.25">
      <c r="A4" s="11" t="s">
        <v>9</v>
      </c>
      <c r="B4" s="51"/>
      <c r="C4" s="50" t="s">
        <v>52</v>
      </c>
      <c r="D4" s="52"/>
      <c r="E4" s="52"/>
      <c r="F4" s="52"/>
      <c r="G4" s="52"/>
      <c r="H4" s="52"/>
      <c r="I4" s="52"/>
      <c r="J4" s="52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5"/>
      <c r="AD4" s="55"/>
      <c r="AE4" s="55"/>
      <c r="AF4" s="55"/>
      <c r="AG4" s="55"/>
      <c r="AH4" s="47"/>
      <c r="AI4" s="47"/>
    </row>
    <row r="5" spans="1:35" ht="14.25" x14ac:dyDescent="0.2">
      <c r="A5" s="11"/>
      <c r="B5" s="51"/>
      <c r="C5" s="56"/>
      <c r="D5" s="52"/>
      <c r="E5" s="52"/>
      <c r="F5" s="52"/>
      <c r="G5" s="52"/>
      <c r="H5" s="52"/>
      <c r="I5" s="52"/>
      <c r="J5" s="52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8"/>
      <c r="AD5" s="58"/>
      <c r="AE5" s="58"/>
      <c r="AF5" s="58"/>
      <c r="AG5" s="58"/>
    </row>
    <row r="6" spans="1:35" ht="26.25" customHeight="1" x14ac:dyDescent="0.2">
      <c r="A6" s="501" t="s">
        <v>53</v>
      </c>
      <c r="B6" s="513" t="s">
        <v>54</v>
      </c>
      <c r="C6" s="516" t="s">
        <v>55</v>
      </c>
      <c r="D6" s="519" t="s">
        <v>56</v>
      </c>
      <c r="E6" s="496" t="s">
        <v>57</v>
      </c>
      <c r="F6" s="497"/>
      <c r="G6" s="497"/>
      <c r="H6" s="497"/>
      <c r="I6" s="497"/>
      <c r="J6" s="498"/>
      <c r="K6" s="496" t="s">
        <v>58</v>
      </c>
      <c r="L6" s="497"/>
      <c r="M6" s="497"/>
      <c r="N6" s="497"/>
      <c r="O6" s="497"/>
      <c r="P6" s="498"/>
      <c r="Q6" s="496" t="s">
        <v>58</v>
      </c>
      <c r="R6" s="497"/>
      <c r="S6" s="497"/>
      <c r="T6" s="497"/>
      <c r="U6" s="497"/>
      <c r="V6" s="498"/>
      <c r="W6" s="496" t="s">
        <v>58</v>
      </c>
      <c r="X6" s="497"/>
      <c r="Y6" s="497"/>
      <c r="Z6" s="497"/>
      <c r="AA6" s="497"/>
      <c r="AB6" s="498"/>
      <c r="AC6" s="499" t="s">
        <v>59</v>
      </c>
      <c r="AD6" s="497"/>
      <c r="AE6" s="497"/>
      <c r="AF6" s="500"/>
      <c r="AG6" s="501" t="s">
        <v>60</v>
      </c>
    </row>
    <row r="7" spans="1:35" ht="71.25" customHeight="1" x14ac:dyDescent="0.2">
      <c r="A7" s="489"/>
      <c r="B7" s="514"/>
      <c r="C7" s="517"/>
      <c r="D7" s="517"/>
      <c r="E7" s="503" t="s">
        <v>61</v>
      </c>
      <c r="F7" s="497"/>
      <c r="G7" s="498"/>
      <c r="H7" s="503" t="s">
        <v>62</v>
      </c>
      <c r="I7" s="497"/>
      <c r="J7" s="498"/>
      <c r="K7" s="503" t="s">
        <v>61</v>
      </c>
      <c r="L7" s="497"/>
      <c r="M7" s="498"/>
      <c r="N7" s="503" t="s">
        <v>62</v>
      </c>
      <c r="O7" s="497"/>
      <c r="P7" s="498"/>
      <c r="Q7" s="503" t="s">
        <v>61</v>
      </c>
      <c r="R7" s="497"/>
      <c r="S7" s="498"/>
      <c r="T7" s="503" t="s">
        <v>62</v>
      </c>
      <c r="U7" s="497"/>
      <c r="V7" s="498"/>
      <c r="W7" s="503" t="s">
        <v>61</v>
      </c>
      <c r="X7" s="497"/>
      <c r="Y7" s="498"/>
      <c r="Z7" s="503" t="s">
        <v>62</v>
      </c>
      <c r="AA7" s="497"/>
      <c r="AB7" s="498"/>
      <c r="AC7" s="504" t="s">
        <v>63</v>
      </c>
      <c r="AD7" s="504" t="s">
        <v>64</v>
      </c>
      <c r="AE7" s="499" t="s">
        <v>65</v>
      </c>
      <c r="AF7" s="500"/>
      <c r="AG7" s="489"/>
    </row>
    <row r="8" spans="1:35" ht="41.25" customHeight="1" x14ac:dyDescent="0.2">
      <c r="A8" s="512"/>
      <c r="B8" s="515"/>
      <c r="C8" s="518"/>
      <c r="D8" s="518"/>
      <c r="E8" s="59" t="s">
        <v>66</v>
      </c>
      <c r="F8" s="60" t="s">
        <v>67</v>
      </c>
      <c r="G8" s="61" t="s">
        <v>68</v>
      </c>
      <c r="H8" s="59" t="s">
        <v>66</v>
      </c>
      <c r="I8" s="60" t="s">
        <v>67</v>
      </c>
      <c r="J8" s="61" t="s">
        <v>69</v>
      </c>
      <c r="K8" s="59" t="s">
        <v>66</v>
      </c>
      <c r="L8" s="60" t="s">
        <v>70</v>
      </c>
      <c r="M8" s="61" t="s">
        <v>71</v>
      </c>
      <c r="N8" s="59" t="s">
        <v>66</v>
      </c>
      <c r="O8" s="60" t="s">
        <v>70</v>
      </c>
      <c r="P8" s="61" t="s">
        <v>72</v>
      </c>
      <c r="Q8" s="59" t="s">
        <v>66</v>
      </c>
      <c r="R8" s="60" t="s">
        <v>70</v>
      </c>
      <c r="S8" s="61" t="s">
        <v>73</v>
      </c>
      <c r="T8" s="59" t="s">
        <v>66</v>
      </c>
      <c r="U8" s="60" t="s">
        <v>70</v>
      </c>
      <c r="V8" s="61" t="s">
        <v>74</v>
      </c>
      <c r="W8" s="59" t="s">
        <v>66</v>
      </c>
      <c r="X8" s="60" t="s">
        <v>70</v>
      </c>
      <c r="Y8" s="61" t="s">
        <v>75</v>
      </c>
      <c r="Z8" s="59" t="s">
        <v>66</v>
      </c>
      <c r="AA8" s="60" t="s">
        <v>70</v>
      </c>
      <c r="AB8" s="61" t="s">
        <v>76</v>
      </c>
      <c r="AC8" s="502"/>
      <c r="AD8" s="502"/>
      <c r="AE8" s="62" t="s">
        <v>77</v>
      </c>
      <c r="AF8" s="63" t="s">
        <v>24</v>
      </c>
      <c r="AG8" s="502"/>
    </row>
    <row r="9" spans="1:35" ht="14.25" x14ac:dyDescent="0.2">
      <c r="A9" s="64" t="s">
        <v>78</v>
      </c>
      <c r="B9" s="65">
        <v>1</v>
      </c>
      <c r="C9" s="66">
        <v>2</v>
      </c>
      <c r="D9" s="67">
        <v>3</v>
      </c>
      <c r="E9" s="68">
        <v>4</v>
      </c>
      <c r="F9" s="68">
        <v>5</v>
      </c>
      <c r="G9" s="68">
        <v>6</v>
      </c>
      <c r="H9" s="68">
        <v>7</v>
      </c>
      <c r="I9" s="68">
        <v>8</v>
      </c>
      <c r="J9" s="68">
        <v>9</v>
      </c>
      <c r="K9" s="69">
        <v>10</v>
      </c>
      <c r="L9" s="69">
        <v>11</v>
      </c>
      <c r="M9" s="69">
        <v>12</v>
      </c>
      <c r="N9" s="69">
        <v>13</v>
      </c>
      <c r="O9" s="69">
        <v>14</v>
      </c>
      <c r="P9" s="69">
        <v>15</v>
      </c>
      <c r="Q9" s="69">
        <v>16</v>
      </c>
      <c r="R9" s="69">
        <v>17</v>
      </c>
      <c r="S9" s="69">
        <v>18</v>
      </c>
      <c r="T9" s="69">
        <v>19</v>
      </c>
      <c r="U9" s="69">
        <v>20</v>
      </c>
      <c r="V9" s="69">
        <v>21</v>
      </c>
      <c r="W9" s="69">
        <v>22</v>
      </c>
      <c r="X9" s="69">
        <v>23</v>
      </c>
      <c r="Y9" s="69">
        <v>24</v>
      </c>
      <c r="Z9" s="69">
        <v>25</v>
      </c>
      <c r="AA9" s="69">
        <v>26</v>
      </c>
      <c r="AB9" s="69">
        <v>27</v>
      </c>
      <c r="AC9" s="70">
        <v>28</v>
      </c>
      <c r="AD9" s="70">
        <v>29</v>
      </c>
      <c r="AE9" s="70">
        <v>30</v>
      </c>
      <c r="AF9" s="71">
        <v>31</v>
      </c>
      <c r="AG9" s="69">
        <v>32</v>
      </c>
    </row>
    <row r="10" spans="1:35" ht="14.25" x14ac:dyDescent="0.2">
      <c r="A10" s="72"/>
      <c r="B10" s="73"/>
      <c r="C10" s="71" t="s">
        <v>79</v>
      </c>
      <c r="D10" s="74"/>
      <c r="E10" s="67" t="s">
        <v>80</v>
      </c>
      <c r="F10" s="74" t="s">
        <v>81</v>
      </c>
      <c r="G10" s="75" t="s">
        <v>82</v>
      </c>
      <c r="H10" s="74" t="s">
        <v>83</v>
      </c>
      <c r="I10" s="74" t="s">
        <v>84</v>
      </c>
      <c r="J10" s="74" t="s">
        <v>85</v>
      </c>
      <c r="K10" s="66" t="s">
        <v>86</v>
      </c>
      <c r="L10" s="71" t="s">
        <v>87</v>
      </c>
      <c r="M10" s="70" t="s">
        <v>88</v>
      </c>
      <c r="N10" s="66" t="s">
        <v>89</v>
      </c>
      <c r="O10" s="71" t="s">
        <v>90</v>
      </c>
      <c r="P10" s="70" t="s">
        <v>91</v>
      </c>
      <c r="Q10" s="66" t="s">
        <v>92</v>
      </c>
      <c r="R10" s="71" t="s">
        <v>93</v>
      </c>
      <c r="S10" s="70" t="s">
        <v>94</v>
      </c>
      <c r="T10" s="66" t="s">
        <v>95</v>
      </c>
      <c r="U10" s="71" t="s">
        <v>96</v>
      </c>
      <c r="V10" s="70" t="s">
        <v>97</v>
      </c>
      <c r="W10" s="66" t="s">
        <v>98</v>
      </c>
      <c r="X10" s="71" t="s">
        <v>99</v>
      </c>
      <c r="Y10" s="70" t="s">
        <v>100</v>
      </c>
      <c r="Z10" s="66" t="s">
        <v>101</v>
      </c>
      <c r="AA10" s="71" t="s">
        <v>102</v>
      </c>
      <c r="AB10" s="70" t="s">
        <v>103</v>
      </c>
      <c r="AC10" s="71" t="s">
        <v>104</v>
      </c>
      <c r="AD10" s="71" t="s">
        <v>105</v>
      </c>
      <c r="AE10" s="71" t="s">
        <v>106</v>
      </c>
      <c r="AF10" s="71" t="s">
        <v>107</v>
      </c>
      <c r="AG10" s="69"/>
    </row>
    <row r="11" spans="1:35" ht="19.5" customHeight="1" x14ac:dyDescent="0.2">
      <c r="A11" s="76"/>
      <c r="B11" s="77"/>
      <c r="C11" s="78" t="s">
        <v>108</v>
      </c>
      <c r="D11" s="79"/>
      <c r="E11" s="80"/>
      <c r="F11" s="79"/>
      <c r="G11" s="81"/>
      <c r="H11" s="79"/>
      <c r="I11" s="79"/>
      <c r="J11" s="79"/>
      <c r="K11" s="80"/>
      <c r="L11" s="79"/>
      <c r="M11" s="81"/>
      <c r="N11" s="80"/>
      <c r="O11" s="79"/>
      <c r="P11" s="81"/>
      <c r="Q11" s="80"/>
      <c r="R11" s="79"/>
      <c r="S11" s="81"/>
      <c r="T11" s="80"/>
      <c r="U11" s="79"/>
      <c r="V11" s="81"/>
      <c r="W11" s="80"/>
      <c r="X11" s="79"/>
      <c r="Y11" s="81"/>
      <c r="Z11" s="80"/>
      <c r="AA11" s="79"/>
      <c r="AB11" s="81"/>
      <c r="AC11" s="82"/>
      <c r="AD11" s="83"/>
      <c r="AE11" s="83"/>
      <c r="AF11" s="83"/>
      <c r="AG11" s="84"/>
      <c r="AH11" s="85"/>
      <c r="AI11" s="85"/>
    </row>
    <row r="12" spans="1:35" ht="22.5" customHeight="1" x14ac:dyDescent="0.2">
      <c r="A12" s="86" t="s">
        <v>109</v>
      </c>
      <c r="B12" s="87">
        <v>1</v>
      </c>
      <c r="C12" s="88" t="s">
        <v>110</v>
      </c>
      <c r="D12" s="89"/>
      <c r="E12" s="90"/>
      <c r="F12" s="91"/>
      <c r="G12" s="91"/>
      <c r="H12" s="92"/>
      <c r="I12" s="93"/>
      <c r="J12" s="94"/>
      <c r="K12" s="91"/>
      <c r="L12" s="91"/>
      <c r="M12" s="95"/>
      <c r="N12" s="90"/>
      <c r="O12" s="91"/>
      <c r="P12" s="95"/>
      <c r="Q12" s="91"/>
      <c r="R12" s="91"/>
      <c r="S12" s="95"/>
      <c r="T12" s="90"/>
      <c r="U12" s="91"/>
      <c r="V12" s="95"/>
      <c r="W12" s="91"/>
      <c r="X12" s="91"/>
      <c r="Y12" s="95"/>
      <c r="Z12" s="90"/>
      <c r="AA12" s="91"/>
      <c r="AB12" s="91"/>
      <c r="AC12" s="96"/>
      <c r="AD12" s="97"/>
      <c r="AE12" s="97"/>
      <c r="AF12" s="98"/>
      <c r="AG12" s="99"/>
      <c r="AH12" s="100"/>
      <c r="AI12" s="100"/>
    </row>
    <row r="13" spans="1:35" ht="30" customHeight="1" x14ac:dyDescent="0.2">
      <c r="A13" s="101" t="s">
        <v>111</v>
      </c>
      <c r="B13" s="102" t="s">
        <v>112</v>
      </c>
      <c r="C13" s="103" t="s">
        <v>113</v>
      </c>
      <c r="D13" s="104"/>
      <c r="E13" s="105"/>
      <c r="F13" s="106"/>
      <c r="G13" s="107">
        <f>SUM(G14:G16)</f>
        <v>0</v>
      </c>
      <c r="H13" s="105"/>
      <c r="I13" s="106"/>
      <c r="J13" s="107">
        <f>SUM(J14:J16)</f>
        <v>0</v>
      </c>
      <c r="K13" s="105"/>
      <c r="L13" s="106"/>
      <c r="M13" s="107">
        <f>SUM(M14:M16)</f>
        <v>0</v>
      </c>
      <c r="N13" s="105"/>
      <c r="O13" s="106"/>
      <c r="P13" s="107">
        <f>SUM(P14:P16)</f>
        <v>0</v>
      </c>
      <c r="Q13" s="105"/>
      <c r="R13" s="106"/>
      <c r="S13" s="107">
        <f>SUM(S14:S16)</f>
        <v>0</v>
      </c>
      <c r="T13" s="105"/>
      <c r="U13" s="106"/>
      <c r="V13" s="107">
        <f>SUM(V14:V16)</f>
        <v>0</v>
      </c>
      <c r="W13" s="105"/>
      <c r="X13" s="106"/>
      <c r="Y13" s="107">
        <f>SUM(Y14:Y16)</f>
        <v>0</v>
      </c>
      <c r="Z13" s="105"/>
      <c r="AA13" s="106"/>
      <c r="AB13" s="107">
        <f>SUM(AB14:AB16)</f>
        <v>0</v>
      </c>
      <c r="AC13" s="108">
        <f t="shared" ref="AC13:AC42" si="0">G13+M13+S13+Y13</f>
        <v>0</v>
      </c>
      <c r="AD13" s="109">
        <f t="shared" ref="AD13:AD42" si="1">J13+P13+V13+AB13</f>
        <v>0</v>
      </c>
      <c r="AE13" s="110">
        <f t="shared" ref="AE13:AE43" si="2">AC13-AD13</f>
        <v>0</v>
      </c>
      <c r="AF13" s="111" t="e">
        <f t="shared" ref="AF13:AF43" si="3">AE13/AC13</f>
        <v>#DIV/0!</v>
      </c>
      <c r="AG13" s="112"/>
      <c r="AH13" s="113"/>
      <c r="AI13" s="113"/>
    </row>
    <row r="14" spans="1:35" ht="30" customHeight="1" x14ac:dyDescent="0.2">
      <c r="A14" s="114" t="s">
        <v>114</v>
      </c>
      <c r="B14" s="115" t="s">
        <v>115</v>
      </c>
      <c r="C14" s="116" t="s">
        <v>116</v>
      </c>
      <c r="D14" s="117" t="s">
        <v>117</v>
      </c>
      <c r="E14" s="118"/>
      <c r="F14" s="119"/>
      <c r="G14" s="120">
        <f t="shared" ref="G14:G16" si="4">E14*F14</f>
        <v>0</v>
      </c>
      <c r="H14" s="118"/>
      <c r="I14" s="119"/>
      <c r="J14" s="120">
        <f t="shared" ref="J14:J16" si="5">H14*I14</f>
        <v>0</v>
      </c>
      <c r="K14" s="118"/>
      <c r="L14" s="119"/>
      <c r="M14" s="120">
        <f t="shared" ref="M14:M16" si="6">K14*L14</f>
        <v>0</v>
      </c>
      <c r="N14" s="118"/>
      <c r="O14" s="119"/>
      <c r="P14" s="120">
        <f t="shared" ref="P14:P16" si="7">N14*O14</f>
        <v>0</v>
      </c>
      <c r="Q14" s="118"/>
      <c r="R14" s="119"/>
      <c r="S14" s="120">
        <f t="shared" ref="S14:S16" si="8">Q14*R14</f>
        <v>0</v>
      </c>
      <c r="T14" s="118"/>
      <c r="U14" s="119"/>
      <c r="V14" s="120">
        <f t="shared" ref="V14:V16" si="9">T14*U14</f>
        <v>0</v>
      </c>
      <c r="W14" s="118"/>
      <c r="X14" s="119"/>
      <c r="Y14" s="120">
        <f t="shared" ref="Y14:Y16" si="10">W14*X14</f>
        <v>0</v>
      </c>
      <c r="Z14" s="118"/>
      <c r="AA14" s="119"/>
      <c r="AB14" s="120">
        <f t="shared" ref="AB14:AB16" si="11">Z14*AA14</f>
        <v>0</v>
      </c>
      <c r="AC14" s="121">
        <f t="shared" si="0"/>
        <v>0</v>
      </c>
      <c r="AD14" s="122">
        <f t="shared" si="1"/>
        <v>0</v>
      </c>
      <c r="AE14" s="123">
        <f t="shared" si="2"/>
        <v>0</v>
      </c>
      <c r="AF14" s="124" t="e">
        <f t="shared" si="3"/>
        <v>#DIV/0!</v>
      </c>
      <c r="AG14" s="125"/>
      <c r="AH14" s="100"/>
      <c r="AI14" s="100"/>
    </row>
    <row r="15" spans="1:35" ht="30" customHeight="1" x14ac:dyDescent="0.2">
      <c r="A15" s="114" t="s">
        <v>114</v>
      </c>
      <c r="B15" s="115" t="s">
        <v>118</v>
      </c>
      <c r="C15" s="116" t="s">
        <v>116</v>
      </c>
      <c r="D15" s="117" t="s">
        <v>117</v>
      </c>
      <c r="E15" s="118"/>
      <c r="F15" s="119"/>
      <c r="G15" s="120">
        <f t="shared" si="4"/>
        <v>0</v>
      </c>
      <c r="H15" s="118"/>
      <c r="I15" s="119"/>
      <c r="J15" s="120">
        <f t="shared" si="5"/>
        <v>0</v>
      </c>
      <c r="K15" s="118"/>
      <c r="L15" s="119"/>
      <c r="M15" s="120">
        <f t="shared" si="6"/>
        <v>0</v>
      </c>
      <c r="N15" s="118"/>
      <c r="O15" s="119"/>
      <c r="P15" s="120">
        <f t="shared" si="7"/>
        <v>0</v>
      </c>
      <c r="Q15" s="118"/>
      <c r="R15" s="119"/>
      <c r="S15" s="120">
        <f t="shared" si="8"/>
        <v>0</v>
      </c>
      <c r="T15" s="118"/>
      <c r="U15" s="119"/>
      <c r="V15" s="120">
        <f t="shared" si="9"/>
        <v>0</v>
      </c>
      <c r="W15" s="118"/>
      <c r="X15" s="119"/>
      <c r="Y15" s="120">
        <f t="shared" si="10"/>
        <v>0</v>
      </c>
      <c r="Z15" s="118"/>
      <c r="AA15" s="119"/>
      <c r="AB15" s="120">
        <f t="shared" si="11"/>
        <v>0</v>
      </c>
      <c r="AC15" s="121">
        <f t="shared" si="0"/>
        <v>0</v>
      </c>
      <c r="AD15" s="122">
        <f t="shared" si="1"/>
        <v>0</v>
      </c>
      <c r="AE15" s="123">
        <f t="shared" si="2"/>
        <v>0</v>
      </c>
      <c r="AF15" s="124" t="e">
        <f t="shared" si="3"/>
        <v>#DIV/0!</v>
      </c>
      <c r="AG15" s="125"/>
      <c r="AH15" s="100"/>
      <c r="AI15" s="100"/>
    </row>
    <row r="16" spans="1:35" ht="30" customHeight="1" x14ac:dyDescent="0.2">
      <c r="A16" s="126" t="s">
        <v>114</v>
      </c>
      <c r="B16" s="127" t="s">
        <v>119</v>
      </c>
      <c r="C16" s="128" t="s">
        <v>116</v>
      </c>
      <c r="D16" s="129" t="s">
        <v>117</v>
      </c>
      <c r="E16" s="130"/>
      <c r="F16" s="131"/>
      <c r="G16" s="132">
        <f t="shared" si="4"/>
        <v>0</v>
      </c>
      <c r="H16" s="130"/>
      <c r="I16" s="131"/>
      <c r="J16" s="132">
        <f t="shared" si="5"/>
        <v>0</v>
      </c>
      <c r="K16" s="130"/>
      <c r="L16" s="131"/>
      <c r="M16" s="132">
        <f t="shared" si="6"/>
        <v>0</v>
      </c>
      <c r="N16" s="130"/>
      <c r="O16" s="131"/>
      <c r="P16" s="132">
        <f t="shared" si="7"/>
        <v>0</v>
      </c>
      <c r="Q16" s="130"/>
      <c r="R16" s="131"/>
      <c r="S16" s="132">
        <f t="shared" si="8"/>
        <v>0</v>
      </c>
      <c r="T16" s="130"/>
      <c r="U16" s="131"/>
      <c r="V16" s="132">
        <f t="shared" si="9"/>
        <v>0</v>
      </c>
      <c r="W16" s="130"/>
      <c r="X16" s="131"/>
      <c r="Y16" s="132">
        <f t="shared" si="10"/>
        <v>0</v>
      </c>
      <c r="Z16" s="130"/>
      <c r="AA16" s="131"/>
      <c r="AB16" s="132">
        <f t="shared" si="11"/>
        <v>0</v>
      </c>
      <c r="AC16" s="133">
        <f t="shared" si="0"/>
        <v>0</v>
      </c>
      <c r="AD16" s="134">
        <f t="shared" si="1"/>
        <v>0</v>
      </c>
      <c r="AE16" s="135">
        <f t="shared" si="2"/>
        <v>0</v>
      </c>
      <c r="AF16" s="136" t="e">
        <f t="shared" si="3"/>
        <v>#DIV/0!</v>
      </c>
      <c r="AG16" s="137"/>
      <c r="AH16" s="100"/>
      <c r="AI16" s="100"/>
    </row>
    <row r="17" spans="1:35" ht="30" customHeight="1" x14ac:dyDescent="0.2">
      <c r="A17" s="101" t="s">
        <v>111</v>
      </c>
      <c r="B17" s="102" t="s">
        <v>120</v>
      </c>
      <c r="C17" s="103" t="s">
        <v>121</v>
      </c>
      <c r="D17" s="104"/>
      <c r="E17" s="105"/>
      <c r="F17" s="106"/>
      <c r="G17" s="107">
        <f>SUM(G18:G20)</f>
        <v>0</v>
      </c>
      <c r="H17" s="105"/>
      <c r="I17" s="106"/>
      <c r="J17" s="107">
        <f>SUM(J18:J20)</f>
        <v>0</v>
      </c>
      <c r="K17" s="105"/>
      <c r="L17" s="106"/>
      <c r="M17" s="107">
        <f>SUM(M18:M20)</f>
        <v>0</v>
      </c>
      <c r="N17" s="105"/>
      <c r="O17" s="106"/>
      <c r="P17" s="138">
        <v>0</v>
      </c>
      <c r="Q17" s="105"/>
      <c r="R17" s="106"/>
      <c r="S17" s="107">
        <f>SUM(S18:S20)</f>
        <v>0</v>
      </c>
      <c r="T17" s="105"/>
      <c r="U17" s="106"/>
      <c r="V17" s="138">
        <v>0</v>
      </c>
      <c r="W17" s="105"/>
      <c r="X17" s="106"/>
      <c r="Y17" s="107">
        <f>SUM(Y18:Y20)</f>
        <v>0</v>
      </c>
      <c r="Z17" s="105"/>
      <c r="AA17" s="106"/>
      <c r="AB17" s="138">
        <v>0</v>
      </c>
      <c r="AC17" s="108">
        <f t="shared" si="0"/>
        <v>0</v>
      </c>
      <c r="AD17" s="109">
        <f t="shared" si="1"/>
        <v>0</v>
      </c>
      <c r="AE17" s="110">
        <f t="shared" si="2"/>
        <v>0</v>
      </c>
      <c r="AF17" s="111" t="e">
        <f t="shared" si="3"/>
        <v>#DIV/0!</v>
      </c>
      <c r="AG17" s="112"/>
      <c r="AH17" s="113"/>
      <c r="AI17" s="113"/>
    </row>
    <row r="18" spans="1:35" ht="30" customHeight="1" x14ac:dyDescent="0.2">
      <c r="A18" s="114" t="s">
        <v>114</v>
      </c>
      <c r="B18" s="115" t="s">
        <v>115</v>
      </c>
      <c r="C18" s="116" t="s">
        <v>116</v>
      </c>
      <c r="D18" s="117" t="s">
        <v>117</v>
      </c>
      <c r="E18" s="118"/>
      <c r="F18" s="119"/>
      <c r="G18" s="120">
        <f t="shared" ref="G18:G20" si="12">E18*F18</f>
        <v>0</v>
      </c>
      <c r="H18" s="118"/>
      <c r="I18" s="119"/>
      <c r="J18" s="120">
        <f t="shared" ref="J18:J20" si="13">H18*I18</f>
        <v>0</v>
      </c>
      <c r="K18" s="118"/>
      <c r="L18" s="119"/>
      <c r="M18" s="120">
        <f t="shared" ref="M18:M20" si="14">K18*L18</f>
        <v>0</v>
      </c>
      <c r="N18" s="118"/>
      <c r="O18" s="119"/>
      <c r="P18" s="139">
        <v>0</v>
      </c>
      <c r="Q18" s="118"/>
      <c r="R18" s="119"/>
      <c r="S18" s="120">
        <f t="shared" ref="S18:S20" si="15">Q18*R18</f>
        <v>0</v>
      </c>
      <c r="T18" s="118"/>
      <c r="U18" s="119"/>
      <c r="V18" s="139">
        <v>0</v>
      </c>
      <c r="W18" s="118"/>
      <c r="X18" s="119"/>
      <c r="Y18" s="120">
        <f t="shared" ref="Y18:Y20" si="16">W18*X18</f>
        <v>0</v>
      </c>
      <c r="Z18" s="118"/>
      <c r="AA18" s="119"/>
      <c r="AB18" s="139">
        <v>0</v>
      </c>
      <c r="AC18" s="121">
        <f t="shared" si="0"/>
        <v>0</v>
      </c>
      <c r="AD18" s="122">
        <f t="shared" si="1"/>
        <v>0</v>
      </c>
      <c r="AE18" s="123">
        <f t="shared" si="2"/>
        <v>0</v>
      </c>
      <c r="AF18" s="124" t="e">
        <f t="shared" si="3"/>
        <v>#DIV/0!</v>
      </c>
      <c r="AG18" s="125"/>
      <c r="AH18" s="100"/>
      <c r="AI18" s="100"/>
    </row>
    <row r="19" spans="1:35" ht="30" customHeight="1" x14ac:dyDescent="0.2">
      <c r="A19" s="114" t="s">
        <v>114</v>
      </c>
      <c r="B19" s="115" t="s">
        <v>118</v>
      </c>
      <c r="C19" s="116" t="s">
        <v>116</v>
      </c>
      <c r="D19" s="117" t="s">
        <v>117</v>
      </c>
      <c r="E19" s="118"/>
      <c r="F19" s="119"/>
      <c r="G19" s="120">
        <f t="shared" si="12"/>
        <v>0</v>
      </c>
      <c r="H19" s="118"/>
      <c r="I19" s="119"/>
      <c r="J19" s="120">
        <f t="shared" si="13"/>
        <v>0</v>
      </c>
      <c r="K19" s="118"/>
      <c r="L19" s="119"/>
      <c r="M19" s="120">
        <f t="shared" si="14"/>
        <v>0</v>
      </c>
      <c r="N19" s="118"/>
      <c r="O19" s="119"/>
      <c r="P19" s="139">
        <v>0</v>
      </c>
      <c r="Q19" s="118"/>
      <c r="R19" s="119"/>
      <c r="S19" s="120">
        <f t="shared" si="15"/>
        <v>0</v>
      </c>
      <c r="T19" s="118"/>
      <c r="U19" s="119"/>
      <c r="V19" s="139">
        <v>0</v>
      </c>
      <c r="W19" s="118"/>
      <c r="X19" s="119"/>
      <c r="Y19" s="120">
        <f t="shared" si="16"/>
        <v>0</v>
      </c>
      <c r="Z19" s="118"/>
      <c r="AA19" s="119"/>
      <c r="AB19" s="139">
        <v>0</v>
      </c>
      <c r="AC19" s="121">
        <f t="shared" si="0"/>
        <v>0</v>
      </c>
      <c r="AD19" s="122">
        <f t="shared" si="1"/>
        <v>0</v>
      </c>
      <c r="AE19" s="123">
        <f t="shared" si="2"/>
        <v>0</v>
      </c>
      <c r="AF19" s="124" t="e">
        <f t="shared" si="3"/>
        <v>#DIV/0!</v>
      </c>
      <c r="AG19" s="125"/>
      <c r="AH19" s="100"/>
      <c r="AI19" s="100"/>
    </row>
    <row r="20" spans="1:35" ht="30" customHeight="1" x14ac:dyDescent="0.2">
      <c r="A20" s="140" t="s">
        <v>114</v>
      </c>
      <c r="B20" s="141" t="s">
        <v>119</v>
      </c>
      <c r="C20" s="142" t="s">
        <v>116</v>
      </c>
      <c r="D20" s="143" t="s">
        <v>117</v>
      </c>
      <c r="E20" s="144"/>
      <c r="F20" s="145"/>
      <c r="G20" s="146">
        <f t="shared" si="12"/>
        <v>0</v>
      </c>
      <c r="H20" s="144"/>
      <c r="I20" s="145"/>
      <c r="J20" s="146">
        <f t="shared" si="13"/>
        <v>0</v>
      </c>
      <c r="K20" s="144"/>
      <c r="L20" s="145"/>
      <c r="M20" s="146">
        <f t="shared" si="14"/>
        <v>0</v>
      </c>
      <c r="N20" s="144"/>
      <c r="O20" s="145"/>
      <c r="P20" s="147">
        <v>0</v>
      </c>
      <c r="Q20" s="144"/>
      <c r="R20" s="145"/>
      <c r="S20" s="146">
        <f t="shared" si="15"/>
        <v>0</v>
      </c>
      <c r="T20" s="144"/>
      <c r="U20" s="145"/>
      <c r="V20" s="147">
        <v>0</v>
      </c>
      <c r="W20" s="144"/>
      <c r="X20" s="145"/>
      <c r="Y20" s="146">
        <f t="shared" si="16"/>
        <v>0</v>
      </c>
      <c r="Z20" s="144"/>
      <c r="AA20" s="145"/>
      <c r="AB20" s="147">
        <v>0</v>
      </c>
      <c r="AC20" s="133">
        <f t="shared" si="0"/>
        <v>0</v>
      </c>
      <c r="AD20" s="134">
        <f t="shared" si="1"/>
        <v>0</v>
      </c>
      <c r="AE20" s="135">
        <f t="shared" si="2"/>
        <v>0</v>
      </c>
      <c r="AF20" s="124" t="e">
        <f t="shared" si="3"/>
        <v>#DIV/0!</v>
      </c>
      <c r="AG20" s="125"/>
      <c r="AH20" s="100"/>
      <c r="AI20" s="100"/>
    </row>
    <row r="21" spans="1:35" ht="30" customHeight="1" x14ac:dyDescent="0.2">
      <c r="A21" s="101" t="s">
        <v>111</v>
      </c>
      <c r="B21" s="102" t="s">
        <v>122</v>
      </c>
      <c r="C21" s="103" t="s">
        <v>123</v>
      </c>
      <c r="D21" s="104"/>
      <c r="E21" s="105"/>
      <c r="F21" s="106"/>
      <c r="G21" s="107">
        <f>SUM(G22:G42)</f>
        <v>740000</v>
      </c>
      <c r="H21" s="105"/>
      <c r="I21" s="106"/>
      <c r="J21" s="107">
        <f>SUM(J22:J42)</f>
        <v>711339.47</v>
      </c>
      <c r="K21" s="105"/>
      <c r="L21" s="106"/>
      <c r="M21" s="107">
        <f>SUM(M22:M42)</f>
        <v>0</v>
      </c>
      <c r="N21" s="105"/>
      <c r="O21" s="106"/>
      <c r="P21" s="138">
        <f>SUM(P22:P42)</f>
        <v>0</v>
      </c>
      <c r="Q21" s="105"/>
      <c r="R21" s="106"/>
      <c r="S21" s="107">
        <f>SUM(S22:S42)</f>
        <v>0</v>
      </c>
      <c r="T21" s="105"/>
      <c r="U21" s="106"/>
      <c r="V21" s="138">
        <f>SUM(V22:V42)</f>
        <v>0</v>
      </c>
      <c r="W21" s="105"/>
      <c r="X21" s="106"/>
      <c r="Y21" s="107">
        <f>SUM(Y22:Y42)</f>
        <v>0</v>
      </c>
      <c r="Z21" s="105"/>
      <c r="AA21" s="106"/>
      <c r="AB21" s="138">
        <f>SUM(AB22:AB42)</f>
        <v>0</v>
      </c>
      <c r="AC21" s="108">
        <f t="shared" si="0"/>
        <v>740000</v>
      </c>
      <c r="AD21" s="109">
        <f t="shared" si="1"/>
        <v>711339.47</v>
      </c>
      <c r="AE21" s="110">
        <f t="shared" si="2"/>
        <v>28660.530000000028</v>
      </c>
      <c r="AF21" s="148">
        <f t="shared" si="3"/>
        <v>3.8730445945945983E-2</v>
      </c>
      <c r="AG21" s="149"/>
      <c r="AH21" s="113"/>
      <c r="AI21" s="113"/>
    </row>
    <row r="22" spans="1:35" ht="30" customHeight="1" x14ac:dyDescent="0.2">
      <c r="A22" s="114" t="s">
        <v>114</v>
      </c>
      <c r="B22" s="115" t="s">
        <v>115</v>
      </c>
      <c r="C22" s="116" t="s">
        <v>124</v>
      </c>
      <c r="D22" s="117" t="s">
        <v>117</v>
      </c>
      <c r="E22" s="118">
        <v>3</v>
      </c>
      <c r="F22" s="119">
        <v>18000</v>
      </c>
      <c r="G22" s="120">
        <f t="shared" ref="G22:G42" si="17">E22*F22</f>
        <v>54000</v>
      </c>
      <c r="H22" s="118">
        <v>3</v>
      </c>
      <c r="I22" s="119">
        <v>18000</v>
      </c>
      <c r="J22" s="120">
        <f t="shared" ref="J22:J42" si="18">H22*I22</f>
        <v>54000</v>
      </c>
      <c r="K22" s="118"/>
      <c r="L22" s="119"/>
      <c r="M22" s="120">
        <f t="shared" ref="M22:M23" si="19">K22*L22</f>
        <v>0</v>
      </c>
      <c r="N22" s="118"/>
      <c r="O22" s="119"/>
      <c r="P22" s="139">
        <f t="shared" ref="P22:P23" si="20">N22*O22</f>
        <v>0</v>
      </c>
      <c r="Q22" s="118"/>
      <c r="R22" s="119"/>
      <c r="S22" s="120">
        <f t="shared" ref="S22:S23" si="21">Q22*R22</f>
        <v>0</v>
      </c>
      <c r="T22" s="118"/>
      <c r="U22" s="119"/>
      <c r="V22" s="139">
        <f t="shared" ref="V22:V23" si="22">T22*U22</f>
        <v>0</v>
      </c>
      <c r="W22" s="118"/>
      <c r="X22" s="119"/>
      <c r="Y22" s="120">
        <f t="shared" ref="Y22:Y23" si="23">W22*X22</f>
        <v>0</v>
      </c>
      <c r="Z22" s="118"/>
      <c r="AA22" s="119"/>
      <c r="AB22" s="139">
        <f t="shared" ref="AB22:AB23" si="24">Z22*AA22</f>
        <v>0</v>
      </c>
      <c r="AC22" s="121">
        <f t="shared" si="0"/>
        <v>54000</v>
      </c>
      <c r="AD22" s="122">
        <f t="shared" si="1"/>
        <v>54000</v>
      </c>
      <c r="AE22" s="123">
        <f t="shared" si="2"/>
        <v>0</v>
      </c>
      <c r="AF22" s="124">
        <f t="shared" si="3"/>
        <v>0</v>
      </c>
      <c r="AG22" s="125"/>
      <c r="AH22" s="100"/>
      <c r="AI22" s="100"/>
    </row>
    <row r="23" spans="1:35" ht="30" customHeight="1" x14ac:dyDescent="0.2">
      <c r="A23" s="114" t="s">
        <v>114</v>
      </c>
      <c r="B23" s="115" t="s">
        <v>118</v>
      </c>
      <c r="C23" s="116" t="s">
        <v>125</v>
      </c>
      <c r="D23" s="117" t="s">
        <v>117</v>
      </c>
      <c r="E23" s="118">
        <v>3</v>
      </c>
      <c r="F23" s="119">
        <v>14000</v>
      </c>
      <c r="G23" s="120">
        <f t="shared" si="17"/>
        <v>42000</v>
      </c>
      <c r="H23" s="118">
        <v>3</v>
      </c>
      <c r="I23" s="119">
        <v>14000</v>
      </c>
      <c r="J23" s="120">
        <f t="shared" si="18"/>
        <v>42000</v>
      </c>
      <c r="K23" s="118"/>
      <c r="L23" s="119"/>
      <c r="M23" s="120">
        <f t="shared" si="19"/>
        <v>0</v>
      </c>
      <c r="N23" s="118"/>
      <c r="O23" s="119"/>
      <c r="P23" s="139">
        <f t="shared" si="20"/>
        <v>0</v>
      </c>
      <c r="Q23" s="118"/>
      <c r="R23" s="119"/>
      <c r="S23" s="120">
        <f t="shared" si="21"/>
        <v>0</v>
      </c>
      <c r="T23" s="118"/>
      <c r="U23" s="119"/>
      <c r="V23" s="139">
        <f t="shared" si="22"/>
        <v>0</v>
      </c>
      <c r="W23" s="118"/>
      <c r="X23" s="119"/>
      <c r="Y23" s="120">
        <f t="shared" si="23"/>
        <v>0</v>
      </c>
      <c r="Z23" s="118"/>
      <c r="AA23" s="119"/>
      <c r="AB23" s="139">
        <f t="shared" si="24"/>
        <v>0</v>
      </c>
      <c r="AC23" s="121">
        <f t="shared" si="0"/>
        <v>42000</v>
      </c>
      <c r="AD23" s="122">
        <f t="shared" si="1"/>
        <v>42000</v>
      </c>
      <c r="AE23" s="123">
        <f t="shared" si="2"/>
        <v>0</v>
      </c>
      <c r="AF23" s="124">
        <f t="shared" si="3"/>
        <v>0</v>
      </c>
      <c r="AG23" s="125"/>
      <c r="AH23" s="100"/>
      <c r="AI23" s="100"/>
    </row>
    <row r="24" spans="1:35" ht="30" customHeight="1" x14ac:dyDescent="0.2">
      <c r="A24" s="114" t="s">
        <v>114</v>
      </c>
      <c r="B24" s="127" t="s">
        <v>119</v>
      </c>
      <c r="C24" s="128" t="s">
        <v>126</v>
      </c>
      <c r="D24" s="117" t="s">
        <v>117</v>
      </c>
      <c r="E24" s="130">
        <v>2</v>
      </c>
      <c r="F24" s="131">
        <v>14000</v>
      </c>
      <c r="G24" s="120">
        <f t="shared" si="17"/>
        <v>28000</v>
      </c>
      <c r="H24" s="130">
        <v>2</v>
      </c>
      <c r="I24" s="131">
        <v>14000</v>
      </c>
      <c r="J24" s="120">
        <f t="shared" si="18"/>
        <v>28000</v>
      </c>
      <c r="K24" s="130"/>
      <c r="L24" s="131"/>
      <c r="M24" s="132"/>
      <c r="N24" s="130"/>
      <c r="O24" s="131"/>
      <c r="P24" s="150"/>
      <c r="Q24" s="130"/>
      <c r="R24" s="131"/>
      <c r="S24" s="132"/>
      <c r="T24" s="130"/>
      <c r="U24" s="131"/>
      <c r="V24" s="150"/>
      <c r="W24" s="130"/>
      <c r="X24" s="131"/>
      <c r="Y24" s="132"/>
      <c r="Z24" s="130"/>
      <c r="AA24" s="131"/>
      <c r="AB24" s="150"/>
      <c r="AC24" s="121">
        <f t="shared" si="0"/>
        <v>28000</v>
      </c>
      <c r="AD24" s="122">
        <f t="shared" si="1"/>
        <v>28000</v>
      </c>
      <c r="AE24" s="123">
        <f t="shared" si="2"/>
        <v>0</v>
      </c>
      <c r="AF24" s="124">
        <f t="shared" si="3"/>
        <v>0</v>
      </c>
      <c r="AG24" s="151"/>
      <c r="AH24" s="100"/>
      <c r="AI24" s="100"/>
    </row>
    <row r="25" spans="1:35" ht="47.25" customHeight="1" x14ac:dyDescent="0.2">
      <c r="A25" s="114" t="s">
        <v>114</v>
      </c>
      <c r="B25" s="127" t="s">
        <v>127</v>
      </c>
      <c r="C25" s="128" t="s">
        <v>128</v>
      </c>
      <c r="D25" s="117" t="s">
        <v>117</v>
      </c>
      <c r="E25" s="130">
        <v>2</v>
      </c>
      <c r="F25" s="131">
        <v>19000</v>
      </c>
      <c r="G25" s="120">
        <f t="shared" si="17"/>
        <v>38000</v>
      </c>
      <c r="H25" s="130">
        <v>2</v>
      </c>
      <c r="I25" s="131">
        <v>19000</v>
      </c>
      <c r="J25" s="120">
        <f t="shared" si="18"/>
        <v>38000</v>
      </c>
      <c r="K25" s="130"/>
      <c r="L25" s="131"/>
      <c r="M25" s="132"/>
      <c r="N25" s="130"/>
      <c r="O25" s="131"/>
      <c r="P25" s="150"/>
      <c r="Q25" s="130"/>
      <c r="R25" s="131"/>
      <c r="S25" s="132"/>
      <c r="T25" s="130"/>
      <c r="U25" s="131"/>
      <c r="V25" s="150"/>
      <c r="W25" s="130"/>
      <c r="X25" s="131"/>
      <c r="Y25" s="132"/>
      <c r="Z25" s="130"/>
      <c r="AA25" s="131"/>
      <c r="AB25" s="150"/>
      <c r="AC25" s="121">
        <f t="shared" si="0"/>
        <v>38000</v>
      </c>
      <c r="AD25" s="122">
        <f t="shared" si="1"/>
        <v>38000</v>
      </c>
      <c r="AE25" s="123">
        <f t="shared" si="2"/>
        <v>0</v>
      </c>
      <c r="AF25" s="124">
        <f t="shared" si="3"/>
        <v>0</v>
      </c>
      <c r="AG25" s="151"/>
      <c r="AH25" s="100"/>
      <c r="AI25" s="100"/>
    </row>
    <row r="26" spans="1:35" ht="30" customHeight="1" x14ac:dyDescent="0.2">
      <c r="A26" s="114" t="s">
        <v>114</v>
      </c>
      <c r="B26" s="127" t="s">
        <v>129</v>
      </c>
      <c r="C26" s="128" t="s">
        <v>130</v>
      </c>
      <c r="D26" s="117" t="s">
        <v>117</v>
      </c>
      <c r="E26" s="130">
        <v>3</v>
      </c>
      <c r="F26" s="131">
        <v>15000</v>
      </c>
      <c r="G26" s="120">
        <f t="shared" si="17"/>
        <v>45000</v>
      </c>
      <c r="H26" s="130">
        <v>3</v>
      </c>
      <c r="I26" s="131">
        <v>15000</v>
      </c>
      <c r="J26" s="120">
        <f t="shared" si="18"/>
        <v>45000</v>
      </c>
      <c r="K26" s="130"/>
      <c r="L26" s="131"/>
      <c r="M26" s="132"/>
      <c r="N26" s="130"/>
      <c r="O26" s="131"/>
      <c r="P26" s="150"/>
      <c r="Q26" s="130"/>
      <c r="R26" s="131"/>
      <c r="S26" s="132"/>
      <c r="T26" s="130"/>
      <c r="U26" s="131"/>
      <c r="V26" s="150"/>
      <c r="W26" s="130"/>
      <c r="X26" s="131"/>
      <c r="Y26" s="132"/>
      <c r="Z26" s="130"/>
      <c r="AA26" s="131"/>
      <c r="AB26" s="150"/>
      <c r="AC26" s="121">
        <f t="shared" si="0"/>
        <v>45000</v>
      </c>
      <c r="AD26" s="122">
        <f t="shared" si="1"/>
        <v>45000</v>
      </c>
      <c r="AE26" s="123">
        <f t="shared" si="2"/>
        <v>0</v>
      </c>
      <c r="AF26" s="124">
        <f t="shared" si="3"/>
        <v>0</v>
      </c>
      <c r="AG26" s="151"/>
      <c r="AH26" s="100"/>
      <c r="AI26" s="100"/>
    </row>
    <row r="27" spans="1:35" ht="30" customHeight="1" x14ac:dyDescent="0.2">
      <c r="A27" s="114" t="s">
        <v>114</v>
      </c>
      <c r="B27" s="127" t="s">
        <v>131</v>
      </c>
      <c r="C27" s="128" t="s">
        <v>132</v>
      </c>
      <c r="D27" s="117" t="s">
        <v>117</v>
      </c>
      <c r="E27" s="130">
        <v>3</v>
      </c>
      <c r="F27" s="131">
        <v>14000</v>
      </c>
      <c r="G27" s="120">
        <f t="shared" si="17"/>
        <v>42000</v>
      </c>
      <c r="H27" s="130">
        <v>3</v>
      </c>
      <c r="I27" s="131">
        <v>14000</v>
      </c>
      <c r="J27" s="120">
        <f t="shared" si="18"/>
        <v>42000</v>
      </c>
      <c r="K27" s="130"/>
      <c r="L27" s="131"/>
      <c r="M27" s="132"/>
      <c r="N27" s="130"/>
      <c r="O27" s="131"/>
      <c r="P27" s="150"/>
      <c r="Q27" s="130"/>
      <c r="R27" s="131"/>
      <c r="S27" s="132"/>
      <c r="T27" s="130"/>
      <c r="U27" s="131"/>
      <c r="V27" s="150"/>
      <c r="W27" s="130"/>
      <c r="X27" s="131"/>
      <c r="Y27" s="132"/>
      <c r="Z27" s="130"/>
      <c r="AA27" s="131"/>
      <c r="AB27" s="150"/>
      <c r="AC27" s="121">
        <f t="shared" si="0"/>
        <v>42000</v>
      </c>
      <c r="AD27" s="122">
        <f t="shared" si="1"/>
        <v>42000</v>
      </c>
      <c r="AE27" s="123">
        <f t="shared" si="2"/>
        <v>0</v>
      </c>
      <c r="AF27" s="124">
        <f t="shared" si="3"/>
        <v>0</v>
      </c>
      <c r="AG27" s="151"/>
      <c r="AH27" s="100"/>
      <c r="AI27" s="100"/>
    </row>
    <row r="28" spans="1:35" ht="30" customHeight="1" x14ac:dyDescent="0.2">
      <c r="A28" s="114" t="s">
        <v>114</v>
      </c>
      <c r="B28" s="127" t="s">
        <v>133</v>
      </c>
      <c r="C28" s="128" t="s">
        <v>134</v>
      </c>
      <c r="D28" s="117" t="s">
        <v>117</v>
      </c>
      <c r="E28" s="130">
        <v>2</v>
      </c>
      <c r="F28" s="131">
        <v>17000</v>
      </c>
      <c r="G28" s="120">
        <f t="shared" si="17"/>
        <v>34000</v>
      </c>
      <c r="H28" s="130">
        <v>2</v>
      </c>
      <c r="I28" s="131">
        <v>17000</v>
      </c>
      <c r="J28" s="120">
        <f t="shared" si="18"/>
        <v>34000</v>
      </c>
      <c r="K28" s="130"/>
      <c r="L28" s="131"/>
      <c r="M28" s="132"/>
      <c r="N28" s="130"/>
      <c r="O28" s="131"/>
      <c r="P28" s="150"/>
      <c r="Q28" s="130"/>
      <c r="R28" s="131"/>
      <c r="S28" s="132"/>
      <c r="T28" s="130"/>
      <c r="U28" s="131"/>
      <c r="V28" s="150"/>
      <c r="W28" s="130"/>
      <c r="X28" s="131"/>
      <c r="Y28" s="132"/>
      <c r="Z28" s="130"/>
      <c r="AA28" s="131"/>
      <c r="AB28" s="150"/>
      <c r="AC28" s="121">
        <f t="shared" si="0"/>
        <v>34000</v>
      </c>
      <c r="AD28" s="122">
        <f t="shared" si="1"/>
        <v>34000</v>
      </c>
      <c r="AE28" s="123">
        <f t="shared" si="2"/>
        <v>0</v>
      </c>
      <c r="AF28" s="124">
        <f t="shared" si="3"/>
        <v>0</v>
      </c>
      <c r="AG28" s="151"/>
      <c r="AH28" s="100"/>
      <c r="AI28" s="100"/>
    </row>
    <row r="29" spans="1:35" ht="30" customHeight="1" x14ac:dyDescent="0.2">
      <c r="A29" s="114" t="s">
        <v>114</v>
      </c>
      <c r="B29" s="127" t="s">
        <v>135</v>
      </c>
      <c r="C29" s="128" t="s">
        <v>136</v>
      </c>
      <c r="D29" s="117" t="s">
        <v>117</v>
      </c>
      <c r="E29" s="130">
        <v>3</v>
      </c>
      <c r="F29" s="131">
        <v>17000</v>
      </c>
      <c r="G29" s="120">
        <f t="shared" si="17"/>
        <v>51000</v>
      </c>
      <c r="H29" s="130">
        <v>3</v>
      </c>
      <c r="I29" s="131">
        <v>17000</v>
      </c>
      <c r="J29" s="120">
        <f t="shared" si="18"/>
        <v>51000</v>
      </c>
      <c r="K29" s="130"/>
      <c r="L29" s="131"/>
      <c r="M29" s="132"/>
      <c r="N29" s="130"/>
      <c r="O29" s="131"/>
      <c r="P29" s="150"/>
      <c r="Q29" s="130"/>
      <c r="R29" s="131"/>
      <c r="S29" s="132"/>
      <c r="T29" s="130"/>
      <c r="U29" s="131"/>
      <c r="V29" s="150"/>
      <c r="W29" s="130"/>
      <c r="X29" s="131"/>
      <c r="Y29" s="132"/>
      <c r="Z29" s="130"/>
      <c r="AA29" s="131"/>
      <c r="AB29" s="150"/>
      <c r="AC29" s="121">
        <f t="shared" si="0"/>
        <v>51000</v>
      </c>
      <c r="AD29" s="122">
        <f t="shared" si="1"/>
        <v>51000</v>
      </c>
      <c r="AE29" s="123">
        <f t="shared" si="2"/>
        <v>0</v>
      </c>
      <c r="AF29" s="124">
        <f t="shared" si="3"/>
        <v>0</v>
      </c>
      <c r="AG29" s="151"/>
      <c r="AH29" s="100"/>
      <c r="AI29" s="100"/>
    </row>
    <row r="30" spans="1:35" ht="43.5" customHeight="1" x14ac:dyDescent="0.2">
      <c r="A30" s="114" t="s">
        <v>114</v>
      </c>
      <c r="B30" s="127" t="s">
        <v>137</v>
      </c>
      <c r="C30" s="128" t="s">
        <v>138</v>
      </c>
      <c r="D30" s="117" t="s">
        <v>117</v>
      </c>
      <c r="E30" s="130">
        <v>2</v>
      </c>
      <c r="F30" s="131">
        <v>18000</v>
      </c>
      <c r="G30" s="120">
        <f t="shared" si="17"/>
        <v>36000</v>
      </c>
      <c r="H30" s="130">
        <v>2</v>
      </c>
      <c r="I30" s="131">
        <v>18000</v>
      </c>
      <c r="J30" s="120">
        <f t="shared" si="18"/>
        <v>36000</v>
      </c>
      <c r="K30" s="130"/>
      <c r="L30" s="131"/>
      <c r="M30" s="132"/>
      <c r="N30" s="130"/>
      <c r="O30" s="131"/>
      <c r="P30" s="150"/>
      <c r="Q30" s="130"/>
      <c r="R30" s="131"/>
      <c r="S30" s="132"/>
      <c r="T30" s="130"/>
      <c r="U30" s="131"/>
      <c r="V30" s="150"/>
      <c r="W30" s="130"/>
      <c r="X30" s="131"/>
      <c r="Y30" s="132"/>
      <c r="Z30" s="130"/>
      <c r="AA30" s="131"/>
      <c r="AB30" s="150"/>
      <c r="AC30" s="121">
        <f t="shared" si="0"/>
        <v>36000</v>
      </c>
      <c r="AD30" s="122">
        <f t="shared" si="1"/>
        <v>36000</v>
      </c>
      <c r="AE30" s="123">
        <f t="shared" si="2"/>
        <v>0</v>
      </c>
      <c r="AF30" s="124">
        <f t="shared" si="3"/>
        <v>0</v>
      </c>
      <c r="AG30" s="151"/>
      <c r="AH30" s="100"/>
      <c r="AI30" s="100"/>
    </row>
    <row r="31" spans="1:35" ht="30" customHeight="1" x14ac:dyDescent="0.2">
      <c r="A31" s="114" t="s">
        <v>114</v>
      </c>
      <c r="B31" s="127" t="s">
        <v>139</v>
      </c>
      <c r="C31" s="128" t="s">
        <v>140</v>
      </c>
      <c r="D31" s="117" t="s">
        <v>117</v>
      </c>
      <c r="E31" s="130">
        <v>2</v>
      </c>
      <c r="F31" s="131">
        <v>19000</v>
      </c>
      <c r="G31" s="120">
        <f t="shared" si="17"/>
        <v>38000</v>
      </c>
      <c r="H31" s="130">
        <v>2</v>
      </c>
      <c r="I31" s="131">
        <v>19000</v>
      </c>
      <c r="J31" s="120">
        <f t="shared" si="18"/>
        <v>38000</v>
      </c>
      <c r="K31" s="130"/>
      <c r="L31" s="131"/>
      <c r="M31" s="132"/>
      <c r="N31" s="130"/>
      <c r="O31" s="131"/>
      <c r="P31" s="150"/>
      <c r="Q31" s="130"/>
      <c r="R31" s="131"/>
      <c r="S31" s="132"/>
      <c r="T31" s="130"/>
      <c r="U31" s="131"/>
      <c r="V31" s="150"/>
      <c r="W31" s="130"/>
      <c r="X31" s="131"/>
      <c r="Y31" s="132"/>
      <c r="Z31" s="130"/>
      <c r="AA31" s="131"/>
      <c r="AB31" s="150"/>
      <c r="AC31" s="121">
        <f t="shared" si="0"/>
        <v>38000</v>
      </c>
      <c r="AD31" s="122">
        <f t="shared" si="1"/>
        <v>38000</v>
      </c>
      <c r="AE31" s="123">
        <f t="shared" si="2"/>
        <v>0</v>
      </c>
      <c r="AF31" s="124">
        <f t="shared" si="3"/>
        <v>0</v>
      </c>
      <c r="AG31" s="151"/>
      <c r="AH31" s="100"/>
      <c r="AI31" s="100"/>
    </row>
    <row r="32" spans="1:35" ht="30" customHeight="1" x14ac:dyDescent="0.2">
      <c r="A32" s="114" t="s">
        <v>114</v>
      </c>
      <c r="B32" s="127" t="s">
        <v>141</v>
      </c>
      <c r="C32" s="128" t="s">
        <v>142</v>
      </c>
      <c r="D32" s="117" t="s">
        <v>117</v>
      </c>
      <c r="E32" s="130">
        <v>4</v>
      </c>
      <c r="F32" s="131">
        <v>18000</v>
      </c>
      <c r="G32" s="120">
        <f t="shared" si="17"/>
        <v>72000</v>
      </c>
      <c r="H32" s="130">
        <v>4</v>
      </c>
      <c r="I32" s="131">
        <v>18000</v>
      </c>
      <c r="J32" s="120">
        <f t="shared" si="18"/>
        <v>72000</v>
      </c>
      <c r="K32" s="130"/>
      <c r="L32" s="131"/>
      <c r="M32" s="132"/>
      <c r="N32" s="130"/>
      <c r="O32" s="131"/>
      <c r="P32" s="150"/>
      <c r="Q32" s="130"/>
      <c r="R32" s="131"/>
      <c r="S32" s="132"/>
      <c r="T32" s="130"/>
      <c r="U32" s="131"/>
      <c r="V32" s="150"/>
      <c r="W32" s="130"/>
      <c r="X32" s="131"/>
      <c r="Y32" s="132"/>
      <c r="Z32" s="130"/>
      <c r="AA32" s="131"/>
      <c r="AB32" s="150"/>
      <c r="AC32" s="121">
        <f t="shared" si="0"/>
        <v>72000</v>
      </c>
      <c r="AD32" s="122">
        <f t="shared" si="1"/>
        <v>72000</v>
      </c>
      <c r="AE32" s="123">
        <f t="shared" si="2"/>
        <v>0</v>
      </c>
      <c r="AF32" s="124">
        <f t="shared" si="3"/>
        <v>0</v>
      </c>
      <c r="AG32" s="151"/>
      <c r="AH32" s="100"/>
      <c r="AI32" s="100"/>
    </row>
    <row r="33" spans="1:35" ht="30" customHeight="1" x14ac:dyDescent="0.2">
      <c r="A33" s="114" t="s">
        <v>114</v>
      </c>
      <c r="B33" s="127" t="s">
        <v>143</v>
      </c>
      <c r="C33" s="128" t="s">
        <v>144</v>
      </c>
      <c r="D33" s="117" t="s">
        <v>117</v>
      </c>
      <c r="E33" s="130">
        <v>2</v>
      </c>
      <c r="F33" s="131">
        <v>15000</v>
      </c>
      <c r="G33" s="120">
        <f t="shared" si="17"/>
        <v>30000</v>
      </c>
      <c r="H33" s="130">
        <v>2</v>
      </c>
      <c r="I33" s="131">
        <v>15000</v>
      </c>
      <c r="J33" s="120">
        <f t="shared" si="18"/>
        <v>30000</v>
      </c>
      <c r="K33" s="130"/>
      <c r="L33" s="131"/>
      <c r="M33" s="132"/>
      <c r="N33" s="130"/>
      <c r="O33" s="131"/>
      <c r="P33" s="150"/>
      <c r="Q33" s="130"/>
      <c r="R33" s="131"/>
      <c r="S33" s="132"/>
      <c r="T33" s="130"/>
      <c r="U33" s="131"/>
      <c r="V33" s="150"/>
      <c r="W33" s="130"/>
      <c r="X33" s="131"/>
      <c r="Y33" s="132"/>
      <c r="Z33" s="130"/>
      <c r="AA33" s="131"/>
      <c r="AB33" s="150"/>
      <c r="AC33" s="121">
        <f t="shared" si="0"/>
        <v>30000</v>
      </c>
      <c r="AD33" s="122">
        <f t="shared" si="1"/>
        <v>30000</v>
      </c>
      <c r="AE33" s="123">
        <f t="shared" si="2"/>
        <v>0</v>
      </c>
      <c r="AF33" s="124">
        <f t="shared" si="3"/>
        <v>0</v>
      </c>
      <c r="AG33" s="151"/>
      <c r="AH33" s="100"/>
      <c r="AI33" s="100"/>
    </row>
    <row r="34" spans="1:35" ht="30" customHeight="1" x14ac:dyDescent="0.2">
      <c r="A34" s="114" t="s">
        <v>114</v>
      </c>
      <c r="B34" s="127" t="s">
        <v>145</v>
      </c>
      <c r="C34" s="128"/>
      <c r="D34" s="117" t="s">
        <v>117</v>
      </c>
      <c r="E34" s="130"/>
      <c r="F34" s="131"/>
      <c r="G34" s="120">
        <f t="shared" si="17"/>
        <v>0</v>
      </c>
      <c r="H34" s="130"/>
      <c r="I34" s="131"/>
      <c r="J34" s="120">
        <f t="shared" si="18"/>
        <v>0</v>
      </c>
      <c r="K34" s="130"/>
      <c r="L34" s="131"/>
      <c r="M34" s="132"/>
      <c r="N34" s="130"/>
      <c r="O34" s="131"/>
      <c r="P34" s="150"/>
      <c r="Q34" s="130"/>
      <c r="R34" s="131"/>
      <c r="S34" s="132"/>
      <c r="T34" s="130"/>
      <c r="U34" s="131"/>
      <c r="V34" s="150"/>
      <c r="W34" s="130"/>
      <c r="X34" s="131"/>
      <c r="Y34" s="132"/>
      <c r="Z34" s="130"/>
      <c r="AA34" s="131"/>
      <c r="AB34" s="150"/>
      <c r="AC34" s="121">
        <f t="shared" si="0"/>
        <v>0</v>
      </c>
      <c r="AD34" s="122">
        <f t="shared" si="1"/>
        <v>0</v>
      </c>
      <c r="AE34" s="123">
        <f t="shared" si="2"/>
        <v>0</v>
      </c>
      <c r="AF34" s="124" t="e">
        <f t="shared" si="3"/>
        <v>#DIV/0!</v>
      </c>
      <c r="AG34" s="151"/>
      <c r="AH34" s="100"/>
      <c r="AI34" s="100"/>
    </row>
    <row r="35" spans="1:35" ht="30" customHeight="1" x14ac:dyDescent="0.2">
      <c r="A35" s="114" t="s">
        <v>114</v>
      </c>
      <c r="B35" s="127" t="s">
        <v>146</v>
      </c>
      <c r="C35" s="128"/>
      <c r="D35" s="117" t="s">
        <v>117</v>
      </c>
      <c r="E35" s="130">
        <v>2</v>
      </c>
      <c r="F35" s="131">
        <v>12000</v>
      </c>
      <c r="G35" s="120">
        <f t="shared" si="17"/>
        <v>24000</v>
      </c>
      <c r="H35" s="130"/>
      <c r="I35" s="131"/>
      <c r="J35" s="120">
        <f t="shared" si="18"/>
        <v>0</v>
      </c>
      <c r="K35" s="130"/>
      <c r="L35" s="131"/>
      <c r="M35" s="132"/>
      <c r="N35" s="130"/>
      <c r="O35" s="131"/>
      <c r="P35" s="150"/>
      <c r="Q35" s="130"/>
      <c r="R35" s="131"/>
      <c r="S35" s="132"/>
      <c r="T35" s="130"/>
      <c r="U35" s="131"/>
      <c r="V35" s="150"/>
      <c r="W35" s="130"/>
      <c r="X35" s="131"/>
      <c r="Y35" s="132"/>
      <c r="Z35" s="130"/>
      <c r="AA35" s="131"/>
      <c r="AB35" s="150"/>
      <c r="AC35" s="121">
        <f t="shared" si="0"/>
        <v>24000</v>
      </c>
      <c r="AD35" s="122">
        <f t="shared" si="1"/>
        <v>0</v>
      </c>
      <c r="AE35" s="123">
        <f t="shared" si="2"/>
        <v>24000</v>
      </c>
      <c r="AF35" s="124">
        <f t="shared" si="3"/>
        <v>1</v>
      </c>
      <c r="AG35" s="151" t="s">
        <v>147</v>
      </c>
      <c r="AH35" s="100"/>
      <c r="AI35" s="100"/>
    </row>
    <row r="36" spans="1:35" ht="30" customHeight="1" x14ac:dyDescent="0.2">
      <c r="A36" s="114" t="s">
        <v>114</v>
      </c>
      <c r="B36" s="127" t="s">
        <v>148</v>
      </c>
      <c r="C36" s="128" t="s">
        <v>149</v>
      </c>
      <c r="D36" s="117" t="s">
        <v>117</v>
      </c>
      <c r="E36" s="130">
        <v>3</v>
      </c>
      <c r="F36" s="131">
        <v>18000</v>
      </c>
      <c r="G36" s="120">
        <f t="shared" si="17"/>
        <v>54000</v>
      </c>
      <c r="H36" s="130">
        <v>3</v>
      </c>
      <c r="I36" s="131">
        <v>18000</v>
      </c>
      <c r="J36" s="120">
        <f t="shared" si="18"/>
        <v>54000</v>
      </c>
      <c r="K36" s="130"/>
      <c r="L36" s="131"/>
      <c r="M36" s="132"/>
      <c r="N36" s="130"/>
      <c r="O36" s="131"/>
      <c r="P36" s="150"/>
      <c r="Q36" s="130"/>
      <c r="R36" s="131"/>
      <c r="S36" s="132"/>
      <c r="T36" s="130"/>
      <c r="U36" s="131"/>
      <c r="V36" s="150"/>
      <c r="W36" s="130"/>
      <c r="X36" s="131"/>
      <c r="Y36" s="132"/>
      <c r="Z36" s="130"/>
      <c r="AA36" s="131"/>
      <c r="AB36" s="150"/>
      <c r="AC36" s="121">
        <f t="shared" si="0"/>
        <v>54000</v>
      </c>
      <c r="AD36" s="122">
        <f t="shared" si="1"/>
        <v>54000</v>
      </c>
      <c r="AE36" s="123">
        <f t="shared" si="2"/>
        <v>0</v>
      </c>
      <c r="AF36" s="124">
        <f t="shared" si="3"/>
        <v>0</v>
      </c>
      <c r="AG36" s="151"/>
      <c r="AH36" s="100"/>
      <c r="AI36" s="100"/>
    </row>
    <row r="37" spans="1:35" ht="30" customHeight="1" x14ac:dyDescent="0.2">
      <c r="A37" s="114" t="s">
        <v>114</v>
      </c>
      <c r="B37" s="127" t="s">
        <v>150</v>
      </c>
      <c r="C37" s="128" t="s">
        <v>151</v>
      </c>
      <c r="D37" s="117" t="s">
        <v>117</v>
      </c>
      <c r="E37" s="130">
        <v>1</v>
      </c>
      <c r="F37" s="131">
        <v>24000</v>
      </c>
      <c r="G37" s="120">
        <f t="shared" si="17"/>
        <v>24000</v>
      </c>
      <c r="H37" s="130">
        <v>1</v>
      </c>
      <c r="I37" s="131">
        <v>24000</v>
      </c>
      <c r="J37" s="120">
        <f t="shared" si="18"/>
        <v>24000</v>
      </c>
      <c r="K37" s="130"/>
      <c r="L37" s="131"/>
      <c r="M37" s="132"/>
      <c r="N37" s="130"/>
      <c r="O37" s="131"/>
      <c r="P37" s="150"/>
      <c r="Q37" s="130"/>
      <c r="R37" s="131"/>
      <c r="S37" s="132"/>
      <c r="T37" s="130"/>
      <c r="U37" s="131"/>
      <c r="V37" s="150"/>
      <c r="W37" s="130"/>
      <c r="X37" s="131"/>
      <c r="Y37" s="132"/>
      <c r="Z37" s="130"/>
      <c r="AA37" s="131"/>
      <c r="AB37" s="150"/>
      <c r="AC37" s="121">
        <f t="shared" si="0"/>
        <v>24000</v>
      </c>
      <c r="AD37" s="122">
        <f t="shared" si="1"/>
        <v>24000</v>
      </c>
      <c r="AE37" s="123">
        <f t="shared" si="2"/>
        <v>0</v>
      </c>
      <c r="AF37" s="124">
        <f t="shared" si="3"/>
        <v>0</v>
      </c>
      <c r="AG37" s="151"/>
      <c r="AH37" s="100"/>
      <c r="AI37" s="100"/>
    </row>
    <row r="38" spans="1:35" ht="30" customHeight="1" x14ac:dyDescent="0.2">
      <c r="A38" s="114" t="s">
        <v>114</v>
      </c>
      <c r="B38" s="127" t="s">
        <v>152</v>
      </c>
      <c r="C38" s="128" t="s">
        <v>153</v>
      </c>
      <c r="D38" s="117" t="s">
        <v>117</v>
      </c>
      <c r="E38" s="130">
        <v>2</v>
      </c>
      <c r="F38" s="131">
        <v>8000</v>
      </c>
      <c r="G38" s="120">
        <f t="shared" si="17"/>
        <v>16000</v>
      </c>
      <c r="H38" s="130">
        <v>2</v>
      </c>
      <c r="I38" s="131">
        <v>8000</v>
      </c>
      <c r="J38" s="120">
        <f t="shared" si="18"/>
        <v>16000</v>
      </c>
      <c r="K38" s="130"/>
      <c r="L38" s="131"/>
      <c r="M38" s="132"/>
      <c r="N38" s="130"/>
      <c r="O38" s="131"/>
      <c r="P38" s="150"/>
      <c r="Q38" s="130"/>
      <c r="R38" s="131"/>
      <c r="S38" s="132"/>
      <c r="T38" s="130"/>
      <c r="U38" s="131"/>
      <c r="V38" s="150"/>
      <c r="W38" s="130"/>
      <c r="X38" s="131"/>
      <c r="Y38" s="132"/>
      <c r="Z38" s="130"/>
      <c r="AA38" s="131"/>
      <c r="AB38" s="150"/>
      <c r="AC38" s="121">
        <f t="shared" si="0"/>
        <v>16000</v>
      </c>
      <c r="AD38" s="122">
        <f t="shared" si="1"/>
        <v>16000</v>
      </c>
      <c r="AE38" s="123">
        <f t="shared" si="2"/>
        <v>0</v>
      </c>
      <c r="AF38" s="124">
        <f t="shared" si="3"/>
        <v>0</v>
      </c>
      <c r="AG38" s="151"/>
      <c r="AH38" s="100"/>
      <c r="AI38" s="100"/>
    </row>
    <row r="39" spans="1:35" ht="30" customHeight="1" x14ac:dyDescent="0.2">
      <c r="A39" s="114" t="s">
        <v>114</v>
      </c>
      <c r="B39" s="127" t="s">
        <v>154</v>
      </c>
      <c r="C39" s="128" t="s">
        <v>155</v>
      </c>
      <c r="D39" s="117" t="s">
        <v>117</v>
      </c>
      <c r="E39" s="130">
        <v>2</v>
      </c>
      <c r="F39" s="131">
        <v>8000</v>
      </c>
      <c r="G39" s="120">
        <f t="shared" si="17"/>
        <v>16000</v>
      </c>
      <c r="H39" s="130">
        <v>2</v>
      </c>
      <c r="I39" s="131">
        <v>8000</v>
      </c>
      <c r="J39" s="120">
        <f t="shared" si="18"/>
        <v>16000</v>
      </c>
      <c r="K39" s="130"/>
      <c r="L39" s="131"/>
      <c r="M39" s="132"/>
      <c r="N39" s="130"/>
      <c r="O39" s="131"/>
      <c r="P39" s="150"/>
      <c r="Q39" s="130"/>
      <c r="R39" s="131"/>
      <c r="S39" s="132"/>
      <c r="T39" s="130"/>
      <c r="U39" s="131"/>
      <c r="V39" s="150"/>
      <c r="W39" s="130"/>
      <c r="X39" s="131"/>
      <c r="Y39" s="132"/>
      <c r="Z39" s="130"/>
      <c r="AA39" s="131"/>
      <c r="AB39" s="150"/>
      <c r="AC39" s="121">
        <f t="shared" si="0"/>
        <v>16000</v>
      </c>
      <c r="AD39" s="122">
        <f t="shared" si="1"/>
        <v>16000</v>
      </c>
      <c r="AE39" s="123">
        <f t="shared" si="2"/>
        <v>0</v>
      </c>
      <c r="AF39" s="124">
        <f t="shared" si="3"/>
        <v>0</v>
      </c>
      <c r="AG39" s="151"/>
      <c r="AH39" s="100"/>
      <c r="AI39" s="100"/>
    </row>
    <row r="40" spans="1:35" ht="58.5" customHeight="1" x14ac:dyDescent="0.2">
      <c r="A40" s="114" t="s">
        <v>114</v>
      </c>
      <c r="B40" s="127" t="s">
        <v>156</v>
      </c>
      <c r="C40" s="128" t="s">
        <v>157</v>
      </c>
      <c r="D40" s="117" t="s">
        <v>117</v>
      </c>
      <c r="E40" s="130">
        <v>2</v>
      </c>
      <c r="F40" s="131">
        <v>16000</v>
      </c>
      <c r="G40" s="120">
        <f t="shared" si="17"/>
        <v>32000</v>
      </c>
      <c r="H40" s="130">
        <v>2</v>
      </c>
      <c r="I40" s="131">
        <v>15243.245000000001</v>
      </c>
      <c r="J40" s="120">
        <f t="shared" si="18"/>
        <v>30486.49</v>
      </c>
      <c r="K40" s="130"/>
      <c r="L40" s="131"/>
      <c r="M40" s="132"/>
      <c r="N40" s="130"/>
      <c r="O40" s="131"/>
      <c r="P40" s="150"/>
      <c r="Q40" s="130"/>
      <c r="R40" s="131"/>
      <c r="S40" s="132"/>
      <c r="T40" s="130"/>
      <c r="U40" s="131"/>
      <c r="V40" s="150"/>
      <c r="W40" s="130"/>
      <c r="X40" s="131"/>
      <c r="Y40" s="132"/>
      <c r="Z40" s="130"/>
      <c r="AA40" s="131"/>
      <c r="AB40" s="150"/>
      <c r="AC40" s="121">
        <f t="shared" si="0"/>
        <v>32000</v>
      </c>
      <c r="AD40" s="122">
        <f t="shared" si="1"/>
        <v>30486.49</v>
      </c>
      <c r="AE40" s="123">
        <f t="shared" si="2"/>
        <v>1513.5099999999984</v>
      </c>
      <c r="AF40" s="124">
        <f t="shared" si="3"/>
        <v>4.7297187499999949E-2</v>
      </c>
      <c r="AG40" s="152" t="s">
        <v>158</v>
      </c>
      <c r="AH40" s="100"/>
      <c r="AI40" s="100"/>
    </row>
    <row r="41" spans="1:35" ht="59.25" customHeight="1" x14ac:dyDescent="0.2">
      <c r="A41" s="114" t="s">
        <v>114</v>
      </c>
      <c r="B41" s="127" t="s">
        <v>159</v>
      </c>
      <c r="C41" s="128" t="s">
        <v>160</v>
      </c>
      <c r="D41" s="117" t="s">
        <v>117</v>
      </c>
      <c r="E41" s="130">
        <v>2</v>
      </c>
      <c r="F41" s="131">
        <v>17000</v>
      </c>
      <c r="G41" s="120">
        <f t="shared" si="17"/>
        <v>34000</v>
      </c>
      <c r="H41" s="130">
        <v>2</v>
      </c>
      <c r="I41" s="131">
        <v>16178.245000000001</v>
      </c>
      <c r="J41" s="120">
        <f t="shared" si="18"/>
        <v>32356.49</v>
      </c>
      <c r="K41" s="130"/>
      <c r="L41" s="131"/>
      <c r="M41" s="132"/>
      <c r="N41" s="130"/>
      <c r="O41" s="131"/>
      <c r="P41" s="150"/>
      <c r="Q41" s="130"/>
      <c r="R41" s="131"/>
      <c r="S41" s="132"/>
      <c r="T41" s="130"/>
      <c r="U41" s="131"/>
      <c r="V41" s="150"/>
      <c r="W41" s="130"/>
      <c r="X41" s="131"/>
      <c r="Y41" s="132"/>
      <c r="Z41" s="130"/>
      <c r="AA41" s="131"/>
      <c r="AB41" s="150"/>
      <c r="AC41" s="121">
        <f t="shared" si="0"/>
        <v>34000</v>
      </c>
      <c r="AD41" s="122">
        <f t="shared" si="1"/>
        <v>32356.49</v>
      </c>
      <c r="AE41" s="123">
        <f t="shared" si="2"/>
        <v>1643.5099999999984</v>
      </c>
      <c r="AF41" s="124">
        <f t="shared" si="3"/>
        <v>4.8338529411764662E-2</v>
      </c>
      <c r="AG41" s="152" t="s">
        <v>158</v>
      </c>
      <c r="AH41" s="100"/>
      <c r="AI41" s="100"/>
    </row>
    <row r="42" spans="1:35" ht="60.75" customHeight="1" x14ac:dyDescent="0.2">
      <c r="A42" s="140" t="s">
        <v>114</v>
      </c>
      <c r="B42" s="141" t="s">
        <v>161</v>
      </c>
      <c r="C42" s="142" t="s">
        <v>162</v>
      </c>
      <c r="D42" s="143" t="s">
        <v>117</v>
      </c>
      <c r="E42" s="144">
        <v>2</v>
      </c>
      <c r="F42" s="145">
        <v>15000</v>
      </c>
      <c r="G42" s="146">
        <f t="shared" si="17"/>
        <v>30000</v>
      </c>
      <c r="H42" s="144">
        <v>2</v>
      </c>
      <c r="I42" s="145">
        <v>14248.245000000001</v>
      </c>
      <c r="J42" s="146">
        <f t="shared" si="18"/>
        <v>28496.49</v>
      </c>
      <c r="K42" s="144"/>
      <c r="L42" s="145"/>
      <c r="M42" s="146">
        <f>K42*L42</f>
        <v>0</v>
      </c>
      <c r="N42" s="144"/>
      <c r="O42" s="145"/>
      <c r="P42" s="147">
        <f>N42*O42</f>
        <v>0</v>
      </c>
      <c r="Q42" s="144"/>
      <c r="R42" s="145"/>
      <c r="S42" s="146">
        <f>Q42*R42</f>
        <v>0</v>
      </c>
      <c r="T42" s="144"/>
      <c r="U42" s="145"/>
      <c r="V42" s="147">
        <f>T42*U42</f>
        <v>0</v>
      </c>
      <c r="W42" s="144"/>
      <c r="X42" s="145"/>
      <c r="Y42" s="146">
        <f>W42*X42</f>
        <v>0</v>
      </c>
      <c r="Z42" s="144"/>
      <c r="AA42" s="145"/>
      <c r="AB42" s="147">
        <f>Z42*AA42</f>
        <v>0</v>
      </c>
      <c r="AC42" s="121">
        <f t="shared" si="0"/>
        <v>30000</v>
      </c>
      <c r="AD42" s="134">
        <f t="shared" si="1"/>
        <v>28496.49</v>
      </c>
      <c r="AE42" s="135">
        <f t="shared" si="2"/>
        <v>1503.5099999999984</v>
      </c>
      <c r="AF42" s="153">
        <f t="shared" si="3"/>
        <v>5.0116999999999946E-2</v>
      </c>
      <c r="AG42" s="152" t="s">
        <v>158</v>
      </c>
      <c r="AH42" s="100"/>
      <c r="AI42" s="100"/>
    </row>
    <row r="43" spans="1:35" ht="15.75" customHeight="1" x14ac:dyDescent="0.2">
      <c r="A43" s="154" t="s">
        <v>163</v>
      </c>
      <c r="B43" s="155"/>
      <c r="C43" s="156"/>
      <c r="D43" s="157"/>
      <c r="E43" s="158"/>
      <c r="F43" s="158"/>
      <c r="G43" s="159">
        <f>G21+G17+G13</f>
        <v>740000</v>
      </c>
      <c r="H43" s="158"/>
      <c r="I43" s="160"/>
      <c r="J43" s="161">
        <f>J21+J17+J13</f>
        <v>711339.47</v>
      </c>
      <c r="K43" s="162"/>
      <c r="L43" s="158"/>
      <c r="M43" s="159">
        <f>M21+M17+M13</f>
        <v>0</v>
      </c>
      <c r="N43" s="158"/>
      <c r="O43" s="158"/>
      <c r="P43" s="161">
        <f>P21+P17+P13</f>
        <v>0</v>
      </c>
      <c r="Q43" s="162"/>
      <c r="R43" s="158"/>
      <c r="S43" s="159">
        <f>S21+S17+S13</f>
        <v>0</v>
      </c>
      <c r="T43" s="158"/>
      <c r="U43" s="158"/>
      <c r="V43" s="161">
        <f>V21+V17+V13</f>
        <v>0</v>
      </c>
      <c r="W43" s="162"/>
      <c r="X43" s="158"/>
      <c r="Y43" s="159">
        <f>Y21+Y17+Y13</f>
        <v>0</v>
      </c>
      <c r="Z43" s="158"/>
      <c r="AA43" s="158"/>
      <c r="AB43" s="161">
        <f t="shared" ref="AB43:AD43" si="25">AB21+AB17+AB13</f>
        <v>0</v>
      </c>
      <c r="AC43" s="161">
        <f t="shared" si="25"/>
        <v>740000</v>
      </c>
      <c r="AD43" s="163">
        <f t="shared" si="25"/>
        <v>711339.47</v>
      </c>
      <c r="AE43" s="160">
        <f t="shared" si="2"/>
        <v>28660.530000000028</v>
      </c>
      <c r="AF43" s="164">
        <f t="shared" si="3"/>
        <v>3.8730445945945983E-2</v>
      </c>
      <c r="AG43" s="165"/>
      <c r="AH43" s="100"/>
      <c r="AI43" s="100"/>
    </row>
    <row r="44" spans="1:35" ht="30" customHeight="1" x14ac:dyDescent="0.2">
      <c r="A44" s="166" t="s">
        <v>109</v>
      </c>
      <c r="B44" s="167">
        <v>2</v>
      </c>
      <c r="C44" s="168" t="s">
        <v>164</v>
      </c>
      <c r="D44" s="169"/>
      <c r="E44" s="170"/>
      <c r="F44" s="170"/>
      <c r="G44" s="170"/>
      <c r="H44" s="171"/>
      <c r="I44" s="170"/>
      <c r="J44" s="170"/>
      <c r="K44" s="170"/>
      <c r="L44" s="170"/>
      <c r="M44" s="172"/>
      <c r="N44" s="171"/>
      <c r="O44" s="170"/>
      <c r="P44" s="172"/>
      <c r="Q44" s="170"/>
      <c r="R44" s="170"/>
      <c r="S44" s="172"/>
      <c r="T44" s="171"/>
      <c r="U44" s="170"/>
      <c r="V44" s="172"/>
      <c r="W44" s="170"/>
      <c r="X44" s="170"/>
      <c r="Y44" s="172"/>
      <c r="Z44" s="171"/>
      <c r="AA44" s="170"/>
      <c r="AB44" s="170"/>
      <c r="AC44" s="173"/>
      <c r="AD44" s="174"/>
      <c r="AE44" s="174"/>
      <c r="AF44" s="175"/>
      <c r="AG44" s="176"/>
      <c r="AH44" s="100"/>
      <c r="AI44" s="100"/>
    </row>
    <row r="45" spans="1:35" ht="30" customHeight="1" x14ac:dyDescent="0.2">
      <c r="A45" s="177" t="s">
        <v>111</v>
      </c>
      <c r="B45" s="178" t="s">
        <v>165</v>
      </c>
      <c r="C45" s="179" t="s">
        <v>166</v>
      </c>
      <c r="D45" s="180"/>
      <c r="E45" s="181"/>
      <c r="F45" s="182"/>
      <c r="G45" s="183">
        <f>G67</f>
        <v>150458</v>
      </c>
      <c r="H45" s="181"/>
      <c r="I45" s="182"/>
      <c r="J45" s="183">
        <f>J67</f>
        <v>145176.23000000001</v>
      </c>
      <c r="K45" s="184"/>
      <c r="L45" s="182"/>
      <c r="M45" s="185">
        <f>M66</f>
        <v>0</v>
      </c>
      <c r="N45" s="184"/>
      <c r="O45" s="182"/>
      <c r="P45" s="183">
        <f>P66</f>
        <v>0</v>
      </c>
      <c r="Q45" s="184"/>
      <c r="R45" s="182"/>
      <c r="S45" s="185">
        <f>S66</f>
        <v>0</v>
      </c>
      <c r="T45" s="184"/>
      <c r="U45" s="182"/>
      <c r="V45" s="183">
        <f>V66</f>
        <v>0</v>
      </c>
      <c r="W45" s="184"/>
      <c r="X45" s="182"/>
      <c r="Y45" s="185">
        <f>Y66</f>
        <v>0</v>
      </c>
      <c r="Z45" s="184"/>
      <c r="AA45" s="182"/>
      <c r="AB45" s="183">
        <f>AB66</f>
        <v>0</v>
      </c>
      <c r="AC45" s="186">
        <f t="shared" ref="AC45:AC66" si="26">G45+M45+S45+Y45</f>
        <v>150458</v>
      </c>
      <c r="AD45" s="187">
        <f t="shared" ref="AD45:AD66" si="27">J45+P45+V45+AB45</f>
        <v>145176.23000000001</v>
      </c>
      <c r="AE45" s="188">
        <f t="shared" ref="AE45:AE66" si="28">AC45-AD45</f>
        <v>5281.7699999999895</v>
      </c>
      <c r="AF45" s="189">
        <f t="shared" ref="AF45:AF67" si="29">AE45/AC45</f>
        <v>3.5104613912188047E-2</v>
      </c>
      <c r="AG45" s="190"/>
      <c r="AH45" s="113"/>
      <c r="AI45" s="113"/>
    </row>
    <row r="46" spans="1:35" ht="30" customHeight="1" x14ac:dyDescent="0.2">
      <c r="A46" s="191" t="s">
        <v>114</v>
      </c>
      <c r="B46" s="192" t="s">
        <v>115</v>
      </c>
      <c r="C46" s="193" t="s">
        <v>167</v>
      </c>
      <c r="D46" s="194" t="s">
        <v>117</v>
      </c>
      <c r="E46" s="195">
        <f t="shared" ref="E46:E66" si="30">E22</f>
        <v>3</v>
      </c>
      <c r="F46" s="196">
        <f t="shared" ref="F46:G46" si="31">F22*22%</f>
        <v>3960</v>
      </c>
      <c r="G46" s="196">
        <f t="shared" si="31"/>
        <v>11880</v>
      </c>
      <c r="H46" s="197">
        <v>3</v>
      </c>
      <c r="I46" s="198">
        <v>3960</v>
      </c>
      <c r="J46" s="198">
        <f t="shared" ref="J46:J66" si="32">H46*I46</f>
        <v>11880</v>
      </c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21">
        <f t="shared" si="26"/>
        <v>11880</v>
      </c>
      <c r="AD46" s="134">
        <f t="shared" si="27"/>
        <v>11880</v>
      </c>
      <c r="AE46" s="135">
        <f t="shared" si="28"/>
        <v>0</v>
      </c>
      <c r="AF46" s="153">
        <f t="shared" si="29"/>
        <v>0</v>
      </c>
      <c r="AG46" s="199"/>
      <c r="AH46" s="113"/>
      <c r="AI46" s="113"/>
    </row>
    <row r="47" spans="1:35" ht="30" customHeight="1" x14ac:dyDescent="0.2">
      <c r="A47" s="114" t="s">
        <v>114</v>
      </c>
      <c r="B47" s="115" t="s">
        <v>118</v>
      </c>
      <c r="C47" s="116" t="s">
        <v>125</v>
      </c>
      <c r="D47" s="200" t="s">
        <v>117</v>
      </c>
      <c r="E47" s="201">
        <f t="shared" si="30"/>
        <v>3</v>
      </c>
      <c r="F47" s="196">
        <f t="shared" ref="F47:G47" si="33">F23*22%</f>
        <v>3080</v>
      </c>
      <c r="G47" s="196">
        <f t="shared" si="33"/>
        <v>9240</v>
      </c>
      <c r="H47" s="202">
        <v>3</v>
      </c>
      <c r="I47" s="203">
        <v>3080</v>
      </c>
      <c r="J47" s="198">
        <f t="shared" si="32"/>
        <v>9240</v>
      </c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121">
        <f t="shared" si="26"/>
        <v>9240</v>
      </c>
      <c r="AD47" s="134">
        <f t="shared" si="27"/>
        <v>9240</v>
      </c>
      <c r="AE47" s="135">
        <f t="shared" si="28"/>
        <v>0</v>
      </c>
      <c r="AF47" s="153">
        <f t="shared" si="29"/>
        <v>0</v>
      </c>
      <c r="AG47" s="204"/>
      <c r="AH47" s="113"/>
      <c r="AI47" s="113"/>
    </row>
    <row r="48" spans="1:35" ht="30" customHeight="1" x14ac:dyDescent="0.2">
      <c r="A48" s="114" t="s">
        <v>114</v>
      </c>
      <c r="B48" s="127" t="s">
        <v>119</v>
      </c>
      <c r="C48" s="128" t="s">
        <v>126</v>
      </c>
      <c r="D48" s="200" t="s">
        <v>117</v>
      </c>
      <c r="E48" s="201">
        <f t="shared" si="30"/>
        <v>2</v>
      </c>
      <c r="F48" s="196">
        <f t="shared" ref="F48:G48" si="34">F24*22%</f>
        <v>3080</v>
      </c>
      <c r="G48" s="196">
        <f t="shared" si="34"/>
        <v>6160</v>
      </c>
      <c r="H48" s="202">
        <v>2</v>
      </c>
      <c r="I48" s="203">
        <v>3080</v>
      </c>
      <c r="J48" s="198">
        <f t="shared" si="32"/>
        <v>6160</v>
      </c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121">
        <f t="shared" si="26"/>
        <v>6160</v>
      </c>
      <c r="AD48" s="134">
        <f t="shared" si="27"/>
        <v>6160</v>
      </c>
      <c r="AE48" s="135">
        <f t="shared" si="28"/>
        <v>0</v>
      </c>
      <c r="AF48" s="153">
        <f t="shared" si="29"/>
        <v>0</v>
      </c>
      <c r="AG48" s="204"/>
      <c r="AH48" s="113"/>
      <c r="AI48" s="113"/>
    </row>
    <row r="49" spans="1:35" ht="30" customHeight="1" x14ac:dyDescent="0.2">
      <c r="A49" s="114" t="s">
        <v>114</v>
      </c>
      <c r="B49" s="127" t="s">
        <v>127</v>
      </c>
      <c r="C49" s="128" t="s">
        <v>128</v>
      </c>
      <c r="D49" s="200" t="s">
        <v>117</v>
      </c>
      <c r="E49" s="201">
        <f t="shared" si="30"/>
        <v>2</v>
      </c>
      <c r="F49" s="196">
        <f t="shared" ref="F49:G49" si="35">F25*22%</f>
        <v>4180</v>
      </c>
      <c r="G49" s="196">
        <f t="shared" si="35"/>
        <v>8360</v>
      </c>
      <c r="H49" s="202">
        <v>2</v>
      </c>
      <c r="I49" s="203">
        <v>4180</v>
      </c>
      <c r="J49" s="198">
        <f t="shared" si="32"/>
        <v>8360</v>
      </c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121">
        <f t="shared" si="26"/>
        <v>8360</v>
      </c>
      <c r="AD49" s="134">
        <f t="shared" si="27"/>
        <v>8360</v>
      </c>
      <c r="AE49" s="135">
        <f t="shared" si="28"/>
        <v>0</v>
      </c>
      <c r="AF49" s="153">
        <f t="shared" si="29"/>
        <v>0</v>
      </c>
      <c r="AG49" s="204"/>
      <c r="AH49" s="113"/>
      <c r="AI49" s="113"/>
    </row>
    <row r="50" spans="1:35" ht="30" customHeight="1" x14ac:dyDescent="0.2">
      <c r="A50" s="114" t="s">
        <v>114</v>
      </c>
      <c r="B50" s="127" t="s">
        <v>129</v>
      </c>
      <c r="C50" s="128" t="s">
        <v>130</v>
      </c>
      <c r="D50" s="200" t="s">
        <v>117</v>
      </c>
      <c r="E50" s="201">
        <f t="shared" si="30"/>
        <v>3</v>
      </c>
      <c r="F50" s="196">
        <f t="shared" ref="F50:G50" si="36">F26*22%</f>
        <v>3300</v>
      </c>
      <c r="G50" s="196">
        <f t="shared" si="36"/>
        <v>9900</v>
      </c>
      <c r="H50" s="202">
        <v>3</v>
      </c>
      <c r="I50" s="203">
        <v>3300</v>
      </c>
      <c r="J50" s="198">
        <f t="shared" si="32"/>
        <v>9900</v>
      </c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121">
        <f t="shared" si="26"/>
        <v>9900</v>
      </c>
      <c r="AD50" s="134">
        <f t="shared" si="27"/>
        <v>9900</v>
      </c>
      <c r="AE50" s="135">
        <f t="shared" si="28"/>
        <v>0</v>
      </c>
      <c r="AF50" s="153">
        <f t="shared" si="29"/>
        <v>0</v>
      </c>
      <c r="AG50" s="204"/>
      <c r="AH50" s="113"/>
      <c r="AI50" s="113"/>
    </row>
    <row r="51" spans="1:35" ht="30" customHeight="1" x14ac:dyDescent="0.2">
      <c r="A51" s="114" t="s">
        <v>114</v>
      </c>
      <c r="B51" s="127" t="s">
        <v>131</v>
      </c>
      <c r="C51" s="128" t="s">
        <v>132</v>
      </c>
      <c r="D51" s="200" t="s">
        <v>117</v>
      </c>
      <c r="E51" s="201">
        <f t="shared" si="30"/>
        <v>3</v>
      </c>
      <c r="F51" s="196">
        <f t="shared" ref="F51:G51" si="37">F27*22%</f>
        <v>3080</v>
      </c>
      <c r="G51" s="196">
        <f t="shared" si="37"/>
        <v>9240</v>
      </c>
      <c r="H51" s="202">
        <v>3</v>
      </c>
      <c r="I51" s="203">
        <v>3080</v>
      </c>
      <c r="J51" s="198">
        <f t="shared" si="32"/>
        <v>9240</v>
      </c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121">
        <f t="shared" si="26"/>
        <v>9240</v>
      </c>
      <c r="AD51" s="134">
        <f t="shared" si="27"/>
        <v>9240</v>
      </c>
      <c r="AE51" s="135">
        <f t="shared" si="28"/>
        <v>0</v>
      </c>
      <c r="AF51" s="153">
        <f t="shared" si="29"/>
        <v>0</v>
      </c>
      <c r="AG51" s="204"/>
      <c r="AH51" s="113"/>
      <c r="AI51" s="113"/>
    </row>
    <row r="52" spans="1:35" ht="30" customHeight="1" x14ac:dyDescent="0.2">
      <c r="A52" s="114" t="s">
        <v>114</v>
      </c>
      <c r="B52" s="127" t="s">
        <v>133</v>
      </c>
      <c r="C52" s="128" t="s">
        <v>134</v>
      </c>
      <c r="D52" s="200" t="s">
        <v>117</v>
      </c>
      <c r="E52" s="201">
        <f t="shared" si="30"/>
        <v>2</v>
      </c>
      <c r="F52" s="196">
        <f t="shared" ref="F52:G52" si="38">F28*22%</f>
        <v>3740</v>
      </c>
      <c r="G52" s="196">
        <f t="shared" si="38"/>
        <v>7480</v>
      </c>
      <c r="H52" s="202">
        <v>2</v>
      </c>
      <c r="I52" s="203">
        <v>3740</v>
      </c>
      <c r="J52" s="198">
        <f t="shared" si="32"/>
        <v>7480</v>
      </c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121">
        <f t="shared" si="26"/>
        <v>7480</v>
      </c>
      <c r="AD52" s="134">
        <f t="shared" si="27"/>
        <v>7480</v>
      </c>
      <c r="AE52" s="135">
        <f t="shared" si="28"/>
        <v>0</v>
      </c>
      <c r="AF52" s="153">
        <f t="shared" si="29"/>
        <v>0</v>
      </c>
      <c r="AG52" s="204"/>
      <c r="AH52" s="113"/>
      <c r="AI52" s="113"/>
    </row>
    <row r="53" spans="1:35" ht="30" customHeight="1" x14ac:dyDescent="0.2">
      <c r="A53" s="114" t="s">
        <v>114</v>
      </c>
      <c r="B53" s="127" t="s">
        <v>135</v>
      </c>
      <c r="C53" s="128" t="s">
        <v>136</v>
      </c>
      <c r="D53" s="200" t="s">
        <v>117</v>
      </c>
      <c r="E53" s="201">
        <f t="shared" si="30"/>
        <v>3</v>
      </c>
      <c r="F53" s="196">
        <f t="shared" ref="F53:G53" si="39">F29*22%</f>
        <v>3740</v>
      </c>
      <c r="G53" s="196">
        <f t="shared" si="39"/>
        <v>11220</v>
      </c>
      <c r="H53" s="202">
        <v>3</v>
      </c>
      <c r="I53" s="203">
        <v>3740</v>
      </c>
      <c r="J53" s="198">
        <f t="shared" si="32"/>
        <v>11220</v>
      </c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121">
        <f t="shared" si="26"/>
        <v>11220</v>
      </c>
      <c r="AD53" s="134">
        <f t="shared" si="27"/>
        <v>11220</v>
      </c>
      <c r="AE53" s="135">
        <f t="shared" si="28"/>
        <v>0</v>
      </c>
      <c r="AF53" s="153">
        <f t="shared" si="29"/>
        <v>0</v>
      </c>
      <c r="AG53" s="204"/>
      <c r="AH53" s="113"/>
      <c r="AI53" s="113"/>
    </row>
    <row r="54" spans="1:35" ht="30" customHeight="1" x14ac:dyDescent="0.2">
      <c r="A54" s="114" t="s">
        <v>114</v>
      </c>
      <c r="B54" s="127" t="s">
        <v>137</v>
      </c>
      <c r="C54" s="128" t="s">
        <v>138</v>
      </c>
      <c r="D54" s="200" t="s">
        <v>117</v>
      </c>
      <c r="E54" s="201">
        <f t="shared" si="30"/>
        <v>2</v>
      </c>
      <c r="F54" s="196">
        <f t="shared" ref="F54:G54" si="40">F30*22%</f>
        <v>3960</v>
      </c>
      <c r="G54" s="196">
        <f t="shared" si="40"/>
        <v>7920</v>
      </c>
      <c r="H54" s="202">
        <v>2</v>
      </c>
      <c r="I54" s="203">
        <v>3960</v>
      </c>
      <c r="J54" s="198">
        <f t="shared" si="32"/>
        <v>7920</v>
      </c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121">
        <f t="shared" si="26"/>
        <v>7920</v>
      </c>
      <c r="AD54" s="134">
        <f t="shared" si="27"/>
        <v>7920</v>
      </c>
      <c r="AE54" s="135">
        <f t="shared" si="28"/>
        <v>0</v>
      </c>
      <c r="AF54" s="153">
        <f t="shared" si="29"/>
        <v>0</v>
      </c>
      <c r="AG54" s="204"/>
      <c r="AH54" s="113"/>
      <c r="AI54" s="113"/>
    </row>
    <row r="55" spans="1:35" ht="30" customHeight="1" x14ac:dyDescent="0.2">
      <c r="A55" s="114" t="s">
        <v>114</v>
      </c>
      <c r="B55" s="127" t="s">
        <v>139</v>
      </c>
      <c r="C55" s="128" t="s">
        <v>140</v>
      </c>
      <c r="D55" s="200" t="s">
        <v>117</v>
      </c>
      <c r="E55" s="201">
        <f t="shared" si="30"/>
        <v>2</v>
      </c>
      <c r="F55" s="196">
        <f t="shared" ref="F55:G55" si="41">F31*22%</f>
        <v>4180</v>
      </c>
      <c r="G55" s="196">
        <f t="shared" si="41"/>
        <v>8360</v>
      </c>
      <c r="H55" s="202">
        <v>2</v>
      </c>
      <c r="I55" s="203">
        <v>4180</v>
      </c>
      <c r="J55" s="198">
        <f t="shared" si="32"/>
        <v>8360</v>
      </c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121">
        <f t="shared" si="26"/>
        <v>8360</v>
      </c>
      <c r="AD55" s="134">
        <f t="shared" si="27"/>
        <v>8360</v>
      </c>
      <c r="AE55" s="135">
        <f t="shared" si="28"/>
        <v>0</v>
      </c>
      <c r="AF55" s="153">
        <f t="shared" si="29"/>
        <v>0</v>
      </c>
      <c r="AG55" s="204"/>
      <c r="AH55" s="113"/>
      <c r="AI55" s="113"/>
    </row>
    <row r="56" spans="1:35" ht="30" customHeight="1" x14ac:dyDescent="0.2">
      <c r="A56" s="114" t="s">
        <v>114</v>
      </c>
      <c r="B56" s="127" t="s">
        <v>141</v>
      </c>
      <c r="C56" s="128" t="s">
        <v>142</v>
      </c>
      <c r="D56" s="200" t="s">
        <v>117</v>
      </c>
      <c r="E56" s="201">
        <f t="shared" si="30"/>
        <v>4</v>
      </c>
      <c r="F56" s="196">
        <f t="shared" ref="F56:G56" si="42">F32*22%</f>
        <v>3960</v>
      </c>
      <c r="G56" s="196">
        <f t="shared" si="42"/>
        <v>15840</v>
      </c>
      <c r="H56" s="202">
        <v>4</v>
      </c>
      <c r="I56" s="203">
        <v>3960</v>
      </c>
      <c r="J56" s="198">
        <f t="shared" si="32"/>
        <v>15840</v>
      </c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121">
        <f t="shared" si="26"/>
        <v>15840</v>
      </c>
      <c r="AD56" s="134">
        <f t="shared" si="27"/>
        <v>15840</v>
      </c>
      <c r="AE56" s="135">
        <f t="shared" si="28"/>
        <v>0</v>
      </c>
      <c r="AF56" s="153">
        <f t="shared" si="29"/>
        <v>0</v>
      </c>
      <c r="AG56" s="204"/>
      <c r="AH56" s="113"/>
      <c r="AI56" s="113"/>
    </row>
    <row r="57" spans="1:35" ht="30" customHeight="1" x14ac:dyDescent="0.2">
      <c r="A57" s="114" t="s">
        <v>114</v>
      </c>
      <c r="B57" s="127" t="s">
        <v>143</v>
      </c>
      <c r="C57" s="128" t="s">
        <v>144</v>
      </c>
      <c r="D57" s="200" t="s">
        <v>117</v>
      </c>
      <c r="E57" s="201">
        <f t="shared" si="30"/>
        <v>2</v>
      </c>
      <c r="F57" s="196">
        <f t="shared" ref="F57:G57" si="43">F33*22%</f>
        <v>3300</v>
      </c>
      <c r="G57" s="196">
        <f t="shared" si="43"/>
        <v>6600</v>
      </c>
      <c r="H57" s="202">
        <v>2</v>
      </c>
      <c r="I57" s="203">
        <v>3300</v>
      </c>
      <c r="J57" s="198">
        <f t="shared" si="32"/>
        <v>6600</v>
      </c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121">
        <f t="shared" si="26"/>
        <v>6600</v>
      </c>
      <c r="AD57" s="134">
        <f t="shared" si="27"/>
        <v>6600</v>
      </c>
      <c r="AE57" s="135">
        <f t="shared" si="28"/>
        <v>0</v>
      </c>
      <c r="AF57" s="153">
        <f t="shared" si="29"/>
        <v>0</v>
      </c>
      <c r="AG57" s="204"/>
      <c r="AH57" s="113"/>
      <c r="AI57" s="113"/>
    </row>
    <row r="58" spans="1:35" ht="30" customHeight="1" x14ac:dyDescent="0.2">
      <c r="A58" s="114" t="s">
        <v>114</v>
      </c>
      <c r="B58" s="127" t="s">
        <v>145</v>
      </c>
      <c r="C58" s="128"/>
      <c r="D58" s="200" t="s">
        <v>117</v>
      </c>
      <c r="E58" s="201">
        <f t="shared" si="30"/>
        <v>0</v>
      </c>
      <c r="F58" s="196">
        <f t="shared" ref="F58:G58" si="44">F34*22%</f>
        <v>0</v>
      </c>
      <c r="G58" s="196">
        <f t="shared" si="44"/>
        <v>0</v>
      </c>
      <c r="H58" s="202"/>
      <c r="I58" s="203"/>
      <c r="J58" s="198">
        <f t="shared" si="32"/>
        <v>0</v>
      </c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121">
        <f t="shared" si="26"/>
        <v>0</v>
      </c>
      <c r="AD58" s="134">
        <f t="shared" si="27"/>
        <v>0</v>
      </c>
      <c r="AE58" s="135">
        <f t="shared" si="28"/>
        <v>0</v>
      </c>
      <c r="AF58" s="153" t="e">
        <f t="shared" si="29"/>
        <v>#DIV/0!</v>
      </c>
      <c r="AG58" s="204"/>
      <c r="AH58" s="113"/>
      <c r="AI58" s="113"/>
    </row>
    <row r="59" spans="1:35" ht="30" customHeight="1" x14ac:dyDescent="0.2">
      <c r="A59" s="114" t="s">
        <v>114</v>
      </c>
      <c r="B59" s="127" t="s">
        <v>146</v>
      </c>
      <c r="C59" s="128"/>
      <c r="D59" s="200" t="s">
        <v>117</v>
      </c>
      <c r="E59" s="201">
        <f t="shared" si="30"/>
        <v>2</v>
      </c>
      <c r="F59" s="196">
        <f t="shared" ref="F59:G59" si="45">F35*22%</f>
        <v>2640</v>
      </c>
      <c r="G59" s="196">
        <f t="shared" si="45"/>
        <v>5280</v>
      </c>
      <c r="H59" s="202"/>
      <c r="I59" s="203"/>
      <c r="J59" s="198">
        <f t="shared" si="32"/>
        <v>0</v>
      </c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121">
        <f t="shared" si="26"/>
        <v>5280</v>
      </c>
      <c r="AD59" s="134">
        <f t="shared" si="27"/>
        <v>0</v>
      </c>
      <c r="AE59" s="135">
        <f t="shared" si="28"/>
        <v>5280</v>
      </c>
      <c r="AF59" s="153">
        <f t="shared" si="29"/>
        <v>1</v>
      </c>
      <c r="AG59" s="204"/>
      <c r="AH59" s="113"/>
      <c r="AI59" s="113"/>
    </row>
    <row r="60" spans="1:35" ht="30" customHeight="1" x14ac:dyDescent="0.2">
      <c r="A60" s="114" t="s">
        <v>114</v>
      </c>
      <c r="B60" s="127" t="s">
        <v>148</v>
      </c>
      <c r="C60" s="128" t="s">
        <v>149</v>
      </c>
      <c r="D60" s="200" t="s">
        <v>117</v>
      </c>
      <c r="E60" s="201">
        <f t="shared" si="30"/>
        <v>3</v>
      </c>
      <c r="F60" s="196">
        <f t="shared" ref="F60:G60" si="46">F36*22%</f>
        <v>3960</v>
      </c>
      <c r="G60" s="196">
        <f t="shared" si="46"/>
        <v>11880</v>
      </c>
      <c r="H60" s="202">
        <v>3</v>
      </c>
      <c r="I60" s="203">
        <v>3960</v>
      </c>
      <c r="J60" s="198">
        <f t="shared" si="32"/>
        <v>11880</v>
      </c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121">
        <f t="shared" si="26"/>
        <v>11880</v>
      </c>
      <c r="AD60" s="134">
        <f t="shared" si="27"/>
        <v>11880</v>
      </c>
      <c r="AE60" s="135">
        <f t="shared" si="28"/>
        <v>0</v>
      </c>
      <c r="AF60" s="153">
        <f t="shared" si="29"/>
        <v>0</v>
      </c>
      <c r="AG60" s="204"/>
      <c r="AH60" s="113"/>
      <c r="AI60" s="113"/>
    </row>
    <row r="61" spans="1:35" ht="30" customHeight="1" x14ac:dyDescent="0.2">
      <c r="A61" s="114" t="s">
        <v>114</v>
      </c>
      <c r="B61" s="127" t="s">
        <v>150</v>
      </c>
      <c r="C61" s="128" t="s">
        <v>151</v>
      </c>
      <c r="D61" s="200" t="s">
        <v>117</v>
      </c>
      <c r="E61" s="201">
        <f t="shared" si="30"/>
        <v>1</v>
      </c>
      <c r="F61" s="196">
        <f t="shared" ref="F61:G61" si="47">F37*22%</f>
        <v>5280</v>
      </c>
      <c r="G61" s="196">
        <f t="shared" si="47"/>
        <v>5280</v>
      </c>
      <c r="H61" s="202">
        <v>1</v>
      </c>
      <c r="I61" s="203">
        <v>5280</v>
      </c>
      <c r="J61" s="198">
        <f t="shared" si="32"/>
        <v>5280</v>
      </c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121">
        <f t="shared" si="26"/>
        <v>5280</v>
      </c>
      <c r="AD61" s="134">
        <f t="shared" si="27"/>
        <v>5280</v>
      </c>
      <c r="AE61" s="135">
        <f t="shared" si="28"/>
        <v>0</v>
      </c>
      <c r="AF61" s="153">
        <f t="shared" si="29"/>
        <v>0</v>
      </c>
      <c r="AG61" s="204"/>
      <c r="AH61" s="205"/>
      <c r="AI61" s="205"/>
    </row>
    <row r="62" spans="1:35" ht="30" customHeight="1" x14ac:dyDescent="0.2">
      <c r="A62" s="114" t="s">
        <v>114</v>
      </c>
      <c r="B62" s="127" t="s">
        <v>152</v>
      </c>
      <c r="C62" s="128" t="s">
        <v>153</v>
      </c>
      <c r="D62" s="200" t="s">
        <v>117</v>
      </c>
      <c r="E62" s="201">
        <f t="shared" si="30"/>
        <v>2</v>
      </c>
      <c r="F62" s="196">
        <f t="shared" ref="F62:G62" si="48">F38*22%</f>
        <v>1760</v>
      </c>
      <c r="G62" s="196">
        <f t="shared" si="48"/>
        <v>3520</v>
      </c>
      <c r="H62" s="202">
        <v>2</v>
      </c>
      <c r="I62" s="203">
        <v>1760</v>
      </c>
      <c r="J62" s="198">
        <f t="shared" si="32"/>
        <v>3520</v>
      </c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121">
        <f t="shared" si="26"/>
        <v>3520</v>
      </c>
      <c r="AD62" s="134">
        <f t="shared" si="27"/>
        <v>3520</v>
      </c>
      <c r="AE62" s="135">
        <f t="shared" si="28"/>
        <v>0</v>
      </c>
      <c r="AF62" s="153">
        <f t="shared" si="29"/>
        <v>0</v>
      </c>
      <c r="AG62" s="204"/>
      <c r="AH62" s="205"/>
      <c r="AI62" s="205"/>
    </row>
    <row r="63" spans="1:35" ht="30" customHeight="1" x14ac:dyDescent="0.2">
      <c r="A63" s="114" t="s">
        <v>114</v>
      </c>
      <c r="B63" s="127" t="s">
        <v>154</v>
      </c>
      <c r="C63" s="128" t="s">
        <v>155</v>
      </c>
      <c r="D63" s="200" t="s">
        <v>117</v>
      </c>
      <c r="E63" s="201">
        <f t="shared" si="30"/>
        <v>2</v>
      </c>
      <c r="F63" s="196">
        <f t="shared" ref="F63:G63" si="49">F39*22%</f>
        <v>1760</v>
      </c>
      <c r="G63" s="196">
        <f t="shared" si="49"/>
        <v>3520</v>
      </c>
      <c r="H63" s="202">
        <v>2</v>
      </c>
      <c r="I63" s="203">
        <v>1760</v>
      </c>
      <c r="J63" s="198">
        <f t="shared" si="32"/>
        <v>3520</v>
      </c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121">
        <f t="shared" si="26"/>
        <v>3520</v>
      </c>
      <c r="AD63" s="134">
        <f t="shared" si="27"/>
        <v>3520</v>
      </c>
      <c r="AE63" s="135">
        <f t="shared" si="28"/>
        <v>0</v>
      </c>
      <c r="AF63" s="153">
        <f t="shared" si="29"/>
        <v>0</v>
      </c>
      <c r="AG63" s="204"/>
      <c r="AH63" s="205"/>
      <c r="AI63" s="205"/>
    </row>
    <row r="64" spans="1:35" ht="30" customHeight="1" x14ac:dyDescent="0.2">
      <c r="A64" s="114" t="s">
        <v>114</v>
      </c>
      <c r="B64" s="127" t="s">
        <v>156</v>
      </c>
      <c r="C64" s="128" t="s">
        <v>157</v>
      </c>
      <c r="D64" s="200" t="s">
        <v>117</v>
      </c>
      <c r="E64" s="201">
        <f t="shared" si="30"/>
        <v>2</v>
      </c>
      <c r="F64" s="196">
        <v>1463</v>
      </c>
      <c r="G64" s="196">
        <f t="shared" ref="G64:G66" si="50">E64*F64</f>
        <v>2926</v>
      </c>
      <c r="H64" s="202">
        <v>2</v>
      </c>
      <c r="I64" s="203">
        <v>1462.7049999999999</v>
      </c>
      <c r="J64" s="198">
        <f t="shared" si="32"/>
        <v>2925.41</v>
      </c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121">
        <f t="shared" si="26"/>
        <v>2926</v>
      </c>
      <c r="AD64" s="134">
        <f t="shared" si="27"/>
        <v>2925.41</v>
      </c>
      <c r="AE64" s="135">
        <f t="shared" si="28"/>
        <v>0.59000000000014552</v>
      </c>
      <c r="AF64" s="153">
        <f t="shared" si="29"/>
        <v>2.0164046479840926E-4</v>
      </c>
      <c r="AG64" s="204"/>
      <c r="AH64" s="205"/>
      <c r="AI64" s="205"/>
    </row>
    <row r="65" spans="1:35" ht="30" customHeight="1" x14ac:dyDescent="0.2">
      <c r="A65" s="114" t="s">
        <v>114</v>
      </c>
      <c r="B65" s="127" t="s">
        <v>159</v>
      </c>
      <c r="C65" s="128" t="s">
        <v>160</v>
      </c>
      <c r="D65" s="200" t="s">
        <v>117</v>
      </c>
      <c r="E65" s="201">
        <f t="shared" si="30"/>
        <v>2</v>
      </c>
      <c r="F65" s="196">
        <v>1683</v>
      </c>
      <c r="G65" s="196">
        <f t="shared" si="50"/>
        <v>3366</v>
      </c>
      <c r="H65" s="202">
        <v>2</v>
      </c>
      <c r="I65" s="203">
        <v>1682.7049999999999</v>
      </c>
      <c r="J65" s="198">
        <f t="shared" si="32"/>
        <v>3365.41</v>
      </c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121">
        <f t="shared" si="26"/>
        <v>3366</v>
      </c>
      <c r="AD65" s="134">
        <f t="shared" si="27"/>
        <v>3365.41</v>
      </c>
      <c r="AE65" s="135">
        <f t="shared" si="28"/>
        <v>0.59000000000014552</v>
      </c>
      <c r="AF65" s="153">
        <f t="shared" si="29"/>
        <v>1.7528223410580675E-4</v>
      </c>
      <c r="AG65" s="204"/>
      <c r="AH65" s="205"/>
      <c r="AI65" s="205"/>
    </row>
    <row r="66" spans="1:35" ht="30" customHeight="1" x14ac:dyDescent="0.2">
      <c r="A66" s="140" t="s">
        <v>114</v>
      </c>
      <c r="B66" s="141" t="s">
        <v>161</v>
      </c>
      <c r="C66" s="142" t="s">
        <v>162</v>
      </c>
      <c r="D66" s="206" t="s">
        <v>117</v>
      </c>
      <c r="E66" s="207">
        <f t="shared" si="30"/>
        <v>2</v>
      </c>
      <c r="F66" s="196">
        <v>1243</v>
      </c>
      <c r="G66" s="196">
        <f t="shared" si="50"/>
        <v>2486</v>
      </c>
      <c r="H66" s="208">
        <v>2</v>
      </c>
      <c r="I66" s="209">
        <v>1242.7049999999999</v>
      </c>
      <c r="J66" s="198">
        <f t="shared" si="32"/>
        <v>2485.41</v>
      </c>
      <c r="K66" s="210"/>
      <c r="L66" s="209"/>
      <c r="M66" s="211">
        <f>M43*22%</f>
        <v>0</v>
      </c>
      <c r="N66" s="210"/>
      <c r="O66" s="209"/>
      <c r="P66" s="212">
        <f>P43*22%</f>
        <v>0</v>
      </c>
      <c r="Q66" s="210"/>
      <c r="R66" s="209"/>
      <c r="S66" s="211">
        <f>S43*22%</f>
        <v>0</v>
      </c>
      <c r="T66" s="210"/>
      <c r="U66" s="209"/>
      <c r="V66" s="212">
        <f>V43*22%</f>
        <v>0</v>
      </c>
      <c r="W66" s="210"/>
      <c r="X66" s="209"/>
      <c r="Y66" s="211">
        <f>Y43*22%</f>
        <v>0</v>
      </c>
      <c r="Z66" s="210"/>
      <c r="AA66" s="209"/>
      <c r="AB66" s="212">
        <f>AB43*22%</f>
        <v>0</v>
      </c>
      <c r="AC66" s="121">
        <f t="shared" si="26"/>
        <v>2486</v>
      </c>
      <c r="AD66" s="134">
        <f t="shared" si="27"/>
        <v>2485.41</v>
      </c>
      <c r="AE66" s="135">
        <f t="shared" si="28"/>
        <v>0.59000000000014552</v>
      </c>
      <c r="AF66" s="153">
        <f t="shared" si="29"/>
        <v>2.3732904263883568E-4</v>
      </c>
      <c r="AG66" s="213"/>
      <c r="AH66" s="100"/>
      <c r="AI66" s="100"/>
    </row>
    <row r="67" spans="1:35" ht="15.75" customHeight="1" x14ac:dyDescent="0.2">
      <c r="A67" s="154" t="s">
        <v>168</v>
      </c>
      <c r="B67" s="155"/>
      <c r="C67" s="214"/>
      <c r="D67" s="215"/>
      <c r="E67" s="158"/>
      <c r="F67" s="158"/>
      <c r="G67" s="161">
        <f>SUM(G46:G66)</f>
        <v>150458</v>
      </c>
      <c r="H67" s="162"/>
      <c r="I67" s="160"/>
      <c r="J67" s="161">
        <f>SUM(J46:J66)</f>
        <v>145176.23000000001</v>
      </c>
      <c r="K67" s="162"/>
      <c r="L67" s="158"/>
      <c r="M67" s="159">
        <f>M45</f>
        <v>0</v>
      </c>
      <c r="N67" s="158"/>
      <c r="O67" s="158"/>
      <c r="P67" s="161">
        <f>P45</f>
        <v>0</v>
      </c>
      <c r="Q67" s="162"/>
      <c r="R67" s="158"/>
      <c r="S67" s="159">
        <f>S45</f>
        <v>0</v>
      </c>
      <c r="T67" s="158"/>
      <c r="U67" s="158"/>
      <c r="V67" s="161">
        <f>V45</f>
        <v>0</v>
      </c>
      <c r="W67" s="162"/>
      <c r="X67" s="158"/>
      <c r="Y67" s="159">
        <f>Y45</f>
        <v>0</v>
      </c>
      <c r="Z67" s="158"/>
      <c r="AA67" s="158"/>
      <c r="AB67" s="161">
        <f>AB45</f>
        <v>0</v>
      </c>
      <c r="AC67" s="161">
        <f t="shared" ref="AC67:AE67" si="51">SUM(AC46:AC66)</f>
        <v>150458</v>
      </c>
      <c r="AD67" s="161">
        <f t="shared" si="51"/>
        <v>145176.23000000001</v>
      </c>
      <c r="AE67" s="161">
        <f t="shared" si="51"/>
        <v>5281.77</v>
      </c>
      <c r="AF67" s="164">
        <f t="shared" si="29"/>
        <v>3.5104613912188123E-2</v>
      </c>
      <c r="AG67" s="165"/>
      <c r="AH67" s="100"/>
      <c r="AI67" s="100"/>
    </row>
    <row r="68" spans="1:35" ht="33" customHeight="1" x14ac:dyDescent="0.2">
      <c r="A68" s="166" t="s">
        <v>169</v>
      </c>
      <c r="B68" s="216" t="s">
        <v>30</v>
      </c>
      <c r="C68" s="217" t="s">
        <v>170</v>
      </c>
      <c r="D68" s="218"/>
      <c r="E68" s="219"/>
      <c r="F68" s="220"/>
      <c r="G68" s="220"/>
      <c r="H68" s="90"/>
      <c r="I68" s="91"/>
      <c r="J68" s="95"/>
      <c r="K68" s="91"/>
      <c r="L68" s="91"/>
      <c r="M68" s="95"/>
      <c r="N68" s="90"/>
      <c r="O68" s="91"/>
      <c r="P68" s="95"/>
      <c r="Q68" s="91"/>
      <c r="R68" s="91"/>
      <c r="S68" s="95"/>
      <c r="T68" s="90"/>
      <c r="U68" s="91"/>
      <c r="V68" s="95"/>
      <c r="W68" s="91"/>
      <c r="X68" s="91"/>
      <c r="Y68" s="95"/>
      <c r="Z68" s="90"/>
      <c r="AA68" s="91"/>
      <c r="AB68" s="91"/>
      <c r="AC68" s="96"/>
      <c r="AD68" s="97"/>
      <c r="AE68" s="97"/>
      <c r="AF68" s="98"/>
      <c r="AG68" s="99"/>
      <c r="AH68" s="100"/>
      <c r="AI68" s="100"/>
    </row>
    <row r="69" spans="1:35" ht="29.25" customHeight="1" x14ac:dyDescent="0.2">
      <c r="A69" s="101" t="s">
        <v>111</v>
      </c>
      <c r="B69" s="102" t="s">
        <v>171</v>
      </c>
      <c r="C69" s="221" t="s">
        <v>172</v>
      </c>
      <c r="D69" s="222"/>
      <c r="E69" s="105"/>
      <c r="F69" s="106"/>
      <c r="G69" s="138">
        <f>SUM(G70:G72)</f>
        <v>0</v>
      </c>
      <c r="H69" s="105"/>
      <c r="I69" s="106"/>
      <c r="J69" s="107">
        <f>SUM(J70:J72)</f>
        <v>0</v>
      </c>
      <c r="K69" s="105"/>
      <c r="L69" s="106"/>
      <c r="M69" s="107">
        <f>SUM(M70:M72)</f>
        <v>0</v>
      </c>
      <c r="N69" s="105"/>
      <c r="O69" s="106"/>
      <c r="P69" s="138">
        <f>SUM(P70:P72)</f>
        <v>0</v>
      </c>
      <c r="Q69" s="105"/>
      <c r="R69" s="106"/>
      <c r="S69" s="107">
        <f>SUM(S70:S72)</f>
        <v>0</v>
      </c>
      <c r="T69" s="105"/>
      <c r="U69" s="106"/>
      <c r="V69" s="138">
        <f>SUM(V70:V72)</f>
        <v>0</v>
      </c>
      <c r="W69" s="105"/>
      <c r="X69" s="106"/>
      <c r="Y69" s="107">
        <f>SUM(Y70:Y72)</f>
        <v>0</v>
      </c>
      <c r="Z69" s="105"/>
      <c r="AA69" s="106"/>
      <c r="AB69" s="138">
        <f>SUM(AB70:AB72)</f>
        <v>0</v>
      </c>
      <c r="AC69" s="108">
        <f t="shared" ref="AC69:AC86" si="52">G69+M69+S69+Y69</f>
        <v>0</v>
      </c>
      <c r="AD69" s="109">
        <f t="shared" ref="AD69:AD86" si="53">J69+P69+V69+AB69</f>
        <v>0</v>
      </c>
      <c r="AE69" s="109">
        <f t="shared" ref="AE69:AE87" si="54">AC69-AD69</f>
        <v>0</v>
      </c>
      <c r="AF69" s="223" t="e">
        <f t="shared" ref="AF69:AF87" si="55">AE69/AC69</f>
        <v>#DIV/0!</v>
      </c>
      <c r="AG69" s="112"/>
      <c r="AH69" s="113"/>
      <c r="AI69" s="113"/>
    </row>
    <row r="70" spans="1:35" ht="39.75" customHeight="1" x14ac:dyDescent="0.2">
      <c r="A70" s="114" t="s">
        <v>114</v>
      </c>
      <c r="B70" s="115" t="s">
        <v>115</v>
      </c>
      <c r="C70" s="116" t="s">
        <v>173</v>
      </c>
      <c r="D70" s="117" t="s">
        <v>174</v>
      </c>
      <c r="E70" s="118"/>
      <c r="F70" s="119"/>
      <c r="G70" s="139">
        <f t="shared" ref="G70:G72" si="56">E70*F70</f>
        <v>0</v>
      </c>
      <c r="H70" s="118"/>
      <c r="I70" s="119"/>
      <c r="J70" s="120">
        <f t="shared" ref="J70:J72" si="57">H70*I70</f>
        <v>0</v>
      </c>
      <c r="K70" s="118"/>
      <c r="L70" s="119"/>
      <c r="M70" s="120">
        <f t="shared" ref="M70:M72" si="58">K70*L70</f>
        <v>0</v>
      </c>
      <c r="N70" s="118"/>
      <c r="O70" s="119"/>
      <c r="P70" s="139">
        <f t="shared" ref="P70:P72" si="59">N70*O70</f>
        <v>0</v>
      </c>
      <c r="Q70" s="118"/>
      <c r="R70" s="119"/>
      <c r="S70" s="120">
        <f t="shared" ref="S70:S72" si="60">Q70*R70</f>
        <v>0</v>
      </c>
      <c r="T70" s="118"/>
      <c r="U70" s="119"/>
      <c r="V70" s="139">
        <f t="shared" ref="V70:V72" si="61">T70*U70</f>
        <v>0</v>
      </c>
      <c r="W70" s="118"/>
      <c r="X70" s="119"/>
      <c r="Y70" s="120">
        <f t="shared" ref="Y70:Y72" si="62">W70*X70</f>
        <v>0</v>
      </c>
      <c r="Z70" s="118"/>
      <c r="AA70" s="119"/>
      <c r="AB70" s="139">
        <f t="shared" ref="AB70:AB72" si="63">Z70*AA70</f>
        <v>0</v>
      </c>
      <c r="AC70" s="121">
        <f t="shared" si="52"/>
        <v>0</v>
      </c>
      <c r="AD70" s="122">
        <f t="shared" si="53"/>
        <v>0</v>
      </c>
      <c r="AE70" s="224">
        <f t="shared" si="54"/>
        <v>0</v>
      </c>
      <c r="AF70" s="225" t="e">
        <f t="shared" si="55"/>
        <v>#DIV/0!</v>
      </c>
      <c r="AG70" s="125"/>
      <c r="AH70" s="100"/>
      <c r="AI70" s="100"/>
    </row>
    <row r="71" spans="1:35" ht="39.75" customHeight="1" x14ac:dyDescent="0.2">
      <c r="A71" s="114" t="s">
        <v>114</v>
      </c>
      <c r="B71" s="115" t="s">
        <v>118</v>
      </c>
      <c r="C71" s="116" t="s">
        <v>173</v>
      </c>
      <c r="D71" s="117" t="s">
        <v>174</v>
      </c>
      <c r="E71" s="118"/>
      <c r="F71" s="119"/>
      <c r="G71" s="139">
        <f t="shared" si="56"/>
        <v>0</v>
      </c>
      <c r="H71" s="118"/>
      <c r="I71" s="119"/>
      <c r="J71" s="120">
        <f t="shared" si="57"/>
        <v>0</v>
      </c>
      <c r="K71" s="118"/>
      <c r="L71" s="119"/>
      <c r="M71" s="120">
        <f t="shared" si="58"/>
        <v>0</v>
      </c>
      <c r="N71" s="118"/>
      <c r="O71" s="119"/>
      <c r="P71" s="139">
        <f t="shared" si="59"/>
        <v>0</v>
      </c>
      <c r="Q71" s="118"/>
      <c r="R71" s="119"/>
      <c r="S71" s="120">
        <f t="shared" si="60"/>
        <v>0</v>
      </c>
      <c r="T71" s="118"/>
      <c r="U71" s="119"/>
      <c r="V71" s="139">
        <f t="shared" si="61"/>
        <v>0</v>
      </c>
      <c r="W71" s="118"/>
      <c r="X71" s="119"/>
      <c r="Y71" s="120">
        <f t="shared" si="62"/>
        <v>0</v>
      </c>
      <c r="Z71" s="118"/>
      <c r="AA71" s="119"/>
      <c r="AB71" s="139">
        <f t="shared" si="63"/>
        <v>0</v>
      </c>
      <c r="AC71" s="121">
        <f t="shared" si="52"/>
        <v>0</v>
      </c>
      <c r="AD71" s="122">
        <f t="shared" si="53"/>
        <v>0</v>
      </c>
      <c r="AE71" s="224">
        <f t="shared" si="54"/>
        <v>0</v>
      </c>
      <c r="AF71" s="225" t="e">
        <f t="shared" si="55"/>
        <v>#DIV/0!</v>
      </c>
      <c r="AG71" s="125"/>
      <c r="AH71" s="100"/>
      <c r="AI71" s="100"/>
    </row>
    <row r="72" spans="1:35" ht="39.75" customHeight="1" x14ac:dyDescent="0.2">
      <c r="A72" s="140" t="s">
        <v>114</v>
      </c>
      <c r="B72" s="141" t="s">
        <v>119</v>
      </c>
      <c r="C72" s="142" t="s">
        <v>173</v>
      </c>
      <c r="D72" s="143" t="s">
        <v>174</v>
      </c>
      <c r="E72" s="144"/>
      <c r="F72" s="145"/>
      <c r="G72" s="147">
        <f t="shared" si="56"/>
        <v>0</v>
      </c>
      <c r="H72" s="144"/>
      <c r="I72" s="145"/>
      <c r="J72" s="146">
        <f t="shared" si="57"/>
        <v>0</v>
      </c>
      <c r="K72" s="144"/>
      <c r="L72" s="145"/>
      <c r="M72" s="146">
        <f t="shared" si="58"/>
        <v>0</v>
      </c>
      <c r="N72" s="144"/>
      <c r="O72" s="145"/>
      <c r="P72" s="147">
        <f t="shared" si="59"/>
        <v>0</v>
      </c>
      <c r="Q72" s="144"/>
      <c r="R72" s="145"/>
      <c r="S72" s="146">
        <f t="shared" si="60"/>
        <v>0</v>
      </c>
      <c r="T72" s="144"/>
      <c r="U72" s="145"/>
      <c r="V72" s="147">
        <f t="shared" si="61"/>
        <v>0</v>
      </c>
      <c r="W72" s="144"/>
      <c r="X72" s="145"/>
      <c r="Y72" s="146">
        <f t="shared" si="62"/>
        <v>0</v>
      </c>
      <c r="Z72" s="144"/>
      <c r="AA72" s="145"/>
      <c r="AB72" s="147">
        <f t="shared" si="63"/>
        <v>0</v>
      </c>
      <c r="AC72" s="133">
        <f t="shared" si="52"/>
        <v>0</v>
      </c>
      <c r="AD72" s="134">
        <f t="shared" si="53"/>
        <v>0</v>
      </c>
      <c r="AE72" s="226">
        <f t="shared" si="54"/>
        <v>0</v>
      </c>
      <c r="AF72" s="225" t="e">
        <f t="shared" si="55"/>
        <v>#DIV/0!</v>
      </c>
      <c r="AG72" s="125"/>
      <c r="AH72" s="100"/>
      <c r="AI72" s="100"/>
    </row>
    <row r="73" spans="1:35" ht="30" customHeight="1" x14ac:dyDescent="0.2">
      <c r="A73" s="101" t="s">
        <v>111</v>
      </c>
      <c r="B73" s="102" t="s">
        <v>175</v>
      </c>
      <c r="C73" s="103" t="s">
        <v>176</v>
      </c>
      <c r="D73" s="104"/>
      <c r="E73" s="105">
        <f t="shared" ref="E73:AB73" si="64">SUM(E74:E79)</f>
        <v>44</v>
      </c>
      <c r="F73" s="106">
        <f t="shared" si="64"/>
        <v>3600</v>
      </c>
      <c r="G73" s="107">
        <f t="shared" si="64"/>
        <v>26400</v>
      </c>
      <c r="H73" s="105">
        <f t="shared" si="64"/>
        <v>44</v>
      </c>
      <c r="I73" s="106">
        <f t="shared" si="64"/>
        <v>2326</v>
      </c>
      <c r="J73" s="107">
        <f t="shared" si="64"/>
        <v>17540</v>
      </c>
      <c r="K73" s="105">
        <f t="shared" si="64"/>
        <v>0</v>
      </c>
      <c r="L73" s="106">
        <f t="shared" si="64"/>
        <v>0</v>
      </c>
      <c r="M73" s="107">
        <f t="shared" si="64"/>
        <v>0</v>
      </c>
      <c r="N73" s="105">
        <f t="shared" si="64"/>
        <v>0</v>
      </c>
      <c r="O73" s="106">
        <f t="shared" si="64"/>
        <v>0</v>
      </c>
      <c r="P73" s="138">
        <f t="shared" si="64"/>
        <v>0</v>
      </c>
      <c r="Q73" s="105">
        <f t="shared" si="64"/>
        <v>0</v>
      </c>
      <c r="R73" s="106">
        <f t="shared" si="64"/>
        <v>0</v>
      </c>
      <c r="S73" s="107">
        <f t="shared" si="64"/>
        <v>0</v>
      </c>
      <c r="T73" s="105">
        <f t="shared" si="64"/>
        <v>0</v>
      </c>
      <c r="U73" s="106">
        <f t="shared" si="64"/>
        <v>0</v>
      </c>
      <c r="V73" s="138">
        <f t="shared" si="64"/>
        <v>0</v>
      </c>
      <c r="W73" s="105">
        <f t="shared" si="64"/>
        <v>0</v>
      </c>
      <c r="X73" s="106">
        <f t="shared" si="64"/>
        <v>0</v>
      </c>
      <c r="Y73" s="107">
        <f t="shared" si="64"/>
        <v>0</v>
      </c>
      <c r="Z73" s="105">
        <f t="shared" si="64"/>
        <v>0</v>
      </c>
      <c r="AA73" s="106">
        <f t="shared" si="64"/>
        <v>0</v>
      </c>
      <c r="AB73" s="138">
        <f t="shared" si="64"/>
        <v>0</v>
      </c>
      <c r="AC73" s="108">
        <f t="shared" si="52"/>
        <v>26400</v>
      </c>
      <c r="AD73" s="109">
        <f t="shared" si="53"/>
        <v>17540</v>
      </c>
      <c r="AE73" s="109">
        <f t="shared" si="54"/>
        <v>8860</v>
      </c>
      <c r="AF73" s="227">
        <f t="shared" si="55"/>
        <v>0.33560606060606063</v>
      </c>
      <c r="AG73" s="149"/>
      <c r="AH73" s="113"/>
      <c r="AI73" s="113"/>
    </row>
    <row r="74" spans="1:35" ht="39.75" customHeight="1" x14ac:dyDescent="0.2">
      <c r="A74" s="114" t="s">
        <v>114</v>
      </c>
      <c r="B74" s="115" t="s">
        <v>115</v>
      </c>
      <c r="C74" s="228" t="s">
        <v>177</v>
      </c>
      <c r="D74" s="117" t="s">
        <v>178</v>
      </c>
      <c r="E74" s="118">
        <v>2</v>
      </c>
      <c r="F74" s="119">
        <v>600</v>
      </c>
      <c r="G74" s="120">
        <f t="shared" ref="G74:G79" si="65">E74*F74</f>
        <v>1200</v>
      </c>
      <c r="H74" s="118">
        <v>6</v>
      </c>
      <c r="I74" s="119">
        <v>575</v>
      </c>
      <c r="J74" s="120">
        <f t="shared" ref="J74:J79" si="66">H74*I74</f>
        <v>3450</v>
      </c>
      <c r="K74" s="118"/>
      <c r="L74" s="119"/>
      <c r="M74" s="120">
        <f t="shared" ref="M74:M79" si="67">K74*L74</f>
        <v>0</v>
      </c>
      <c r="N74" s="118"/>
      <c r="O74" s="119"/>
      <c r="P74" s="139">
        <f t="shared" ref="P74:P79" si="68">N74*O74</f>
        <v>0</v>
      </c>
      <c r="Q74" s="118"/>
      <c r="R74" s="119"/>
      <c r="S74" s="120">
        <f t="shared" ref="S74:S79" si="69">Q74*R74</f>
        <v>0</v>
      </c>
      <c r="T74" s="118"/>
      <c r="U74" s="119"/>
      <c r="V74" s="139">
        <f t="shared" ref="V74:V79" si="70">T74*U74</f>
        <v>0</v>
      </c>
      <c r="W74" s="118"/>
      <c r="X74" s="119"/>
      <c r="Y74" s="120">
        <f t="shared" ref="Y74:Y79" si="71">W74*X74</f>
        <v>0</v>
      </c>
      <c r="Z74" s="118"/>
      <c r="AA74" s="119"/>
      <c r="AB74" s="139">
        <f t="shared" ref="AB74:AB79" si="72">Z74*AA74</f>
        <v>0</v>
      </c>
      <c r="AC74" s="121">
        <f t="shared" si="52"/>
        <v>1200</v>
      </c>
      <c r="AD74" s="122">
        <f t="shared" si="53"/>
        <v>3450</v>
      </c>
      <c r="AE74" s="224">
        <f t="shared" si="54"/>
        <v>-2250</v>
      </c>
      <c r="AF74" s="225">
        <f t="shared" si="55"/>
        <v>-1.875</v>
      </c>
      <c r="AG74" s="125"/>
      <c r="AH74" s="100"/>
      <c r="AI74" s="100"/>
    </row>
    <row r="75" spans="1:35" ht="39.75" customHeight="1" x14ac:dyDescent="0.2">
      <c r="A75" s="114" t="s">
        <v>114</v>
      </c>
      <c r="B75" s="115" t="s">
        <v>118</v>
      </c>
      <c r="C75" s="228" t="s">
        <v>179</v>
      </c>
      <c r="D75" s="117" t="s">
        <v>178</v>
      </c>
      <c r="E75" s="118">
        <v>5</v>
      </c>
      <c r="F75" s="119">
        <v>600</v>
      </c>
      <c r="G75" s="120">
        <f t="shared" si="65"/>
        <v>3000</v>
      </c>
      <c r="H75" s="118">
        <v>10</v>
      </c>
      <c r="I75" s="119">
        <v>489</v>
      </c>
      <c r="J75" s="120">
        <f t="shared" si="66"/>
        <v>4890</v>
      </c>
      <c r="K75" s="118"/>
      <c r="L75" s="119"/>
      <c r="M75" s="120">
        <f t="shared" si="67"/>
        <v>0</v>
      </c>
      <c r="N75" s="118"/>
      <c r="O75" s="119"/>
      <c r="P75" s="139">
        <f t="shared" si="68"/>
        <v>0</v>
      </c>
      <c r="Q75" s="118"/>
      <c r="R75" s="119"/>
      <c r="S75" s="120">
        <f t="shared" si="69"/>
        <v>0</v>
      </c>
      <c r="T75" s="118"/>
      <c r="U75" s="119"/>
      <c r="V75" s="139">
        <f t="shared" si="70"/>
        <v>0</v>
      </c>
      <c r="W75" s="118"/>
      <c r="X75" s="119"/>
      <c r="Y75" s="120">
        <f t="shared" si="71"/>
        <v>0</v>
      </c>
      <c r="Z75" s="118"/>
      <c r="AA75" s="119"/>
      <c r="AB75" s="139">
        <f t="shared" si="72"/>
        <v>0</v>
      </c>
      <c r="AC75" s="121">
        <f t="shared" si="52"/>
        <v>3000</v>
      </c>
      <c r="AD75" s="122">
        <f t="shared" si="53"/>
        <v>4890</v>
      </c>
      <c r="AE75" s="224">
        <f t="shared" si="54"/>
        <v>-1890</v>
      </c>
      <c r="AF75" s="225">
        <f t="shared" si="55"/>
        <v>-0.63</v>
      </c>
      <c r="AG75" s="125"/>
      <c r="AH75" s="100"/>
      <c r="AI75" s="100"/>
    </row>
    <row r="76" spans="1:35" ht="39.75" customHeight="1" x14ac:dyDescent="0.2">
      <c r="A76" s="114" t="s">
        <v>114</v>
      </c>
      <c r="B76" s="115" t="s">
        <v>119</v>
      </c>
      <c r="C76" s="228" t="s">
        <v>180</v>
      </c>
      <c r="D76" s="117" t="s">
        <v>178</v>
      </c>
      <c r="E76" s="118">
        <v>12</v>
      </c>
      <c r="F76" s="119">
        <v>600</v>
      </c>
      <c r="G76" s="120">
        <f t="shared" si="65"/>
        <v>7200</v>
      </c>
      <c r="H76" s="118">
        <v>4</v>
      </c>
      <c r="I76" s="119">
        <v>300</v>
      </c>
      <c r="J76" s="120">
        <f t="shared" si="66"/>
        <v>1200</v>
      </c>
      <c r="K76" s="118"/>
      <c r="L76" s="119"/>
      <c r="M76" s="120">
        <f t="shared" si="67"/>
        <v>0</v>
      </c>
      <c r="N76" s="118"/>
      <c r="O76" s="119"/>
      <c r="P76" s="139">
        <f t="shared" si="68"/>
        <v>0</v>
      </c>
      <c r="Q76" s="118"/>
      <c r="R76" s="119"/>
      <c r="S76" s="120">
        <f t="shared" si="69"/>
        <v>0</v>
      </c>
      <c r="T76" s="118"/>
      <c r="U76" s="119"/>
      <c r="V76" s="139">
        <f t="shared" si="70"/>
        <v>0</v>
      </c>
      <c r="W76" s="118"/>
      <c r="X76" s="119"/>
      <c r="Y76" s="120">
        <f t="shared" si="71"/>
        <v>0</v>
      </c>
      <c r="Z76" s="118"/>
      <c r="AA76" s="119"/>
      <c r="AB76" s="139">
        <f t="shared" si="72"/>
        <v>0</v>
      </c>
      <c r="AC76" s="121">
        <f t="shared" si="52"/>
        <v>7200</v>
      </c>
      <c r="AD76" s="122">
        <f t="shared" si="53"/>
        <v>1200</v>
      </c>
      <c r="AE76" s="224">
        <f t="shared" si="54"/>
        <v>6000</v>
      </c>
      <c r="AF76" s="225">
        <f t="shared" si="55"/>
        <v>0.83333333333333337</v>
      </c>
      <c r="AG76" s="125"/>
      <c r="AH76" s="100"/>
      <c r="AI76" s="100"/>
    </row>
    <row r="77" spans="1:35" ht="39.75" customHeight="1" x14ac:dyDescent="0.2">
      <c r="A77" s="114" t="s">
        <v>114</v>
      </c>
      <c r="B77" s="115" t="s">
        <v>127</v>
      </c>
      <c r="C77" s="228" t="s">
        <v>181</v>
      </c>
      <c r="D77" s="117" t="s">
        <v>178</v>
      </c>
      <c r="E77" s="118">
        <v>5</v>
      </c>
      <c r="F77" s="119">
        <v>600</v>
      </c>
      <c r="G77" s="120">
        <f t="shared" si="65"/>
        <v>3000</v>
      </c>
      <c r="H77" s="118">
        <v>4</v>
      </c>
      <c r="I77" s="119">
        <v>270</v>
      </c>
      <c r="J77" s="120">
        <f t="shared" si="66"/>
        <v>1080</v>
      </c>
      <c r="K77" s="118"/>
      <c r="L77" s="119"/>
      <c r="M77" s="120">
        <f t="shared" si="67"/>
        <v>0</v>
      </c>
      <c r="N77" s="118"/>
      <c r="O77" s="119"/>
      <c r="P77" s="139">
        <f t="shared" si="68"/>
        <v>0</v>
      </c>
      <c r="Q77" s="118"/>
      <c r="R77" s="119"/>
      <c r="S77" s="120">
        <f t="shared" si="69"/>
        <v>0</v>
      </c>
      <c r="T77" s="118"/>
      <c r="U77" s="119"/>
      <c r="V77" s="139">
        <f t="shared" si="70"/>
        <v>0</v>
      </c>
      <c r="W77" s="118"/>
      <c r="X77" s="119"/>
      <c r="Y77" s="120">
        <f t="shared" si="71"/>
        <v>0</v>
      </c>
      <c r="Z77" s="118"/>
      <c r="AA77" s="119"/>
      <c r="AB77" s="139">
        <f t="shared" si="72"/>
        <v>0</v>
      </c>
      <c r="AC77" s="121">
        <f t="shared" si="52"/>
        <v>3000</v>
      </c>
      <c r="AD77" s="122">
        <f t="shared" si="53"/>
        <v>1080</v>
      </c>
      <c r="AE77" s="224">
        <f t="shared" si="54"/>
        <v>1920</v>
      </c>
      <c r="AF77" s="225">
        <f t="shared" si="55"/>
        <v>0.64</v>
      </c>
      <c r="AG77" s="125"/>
      <c r="AH77" s="100"/>
      <c r="AI77" s="100"/>
    </row>
    <row r="78" spans="1:35" ht="39.75" customHeight="1" x14ac:dyDescent="0.2">
      <c r="A78" s="114" t="s">
        <v>114</v>
      </c>
      <c r="B78" s="115" t="s">
        <v>127</v>
      </c>
      <c r="C78" s="228" t="s">
        <v>182</v>
      </c>
      <c r="D78" s="117" t="s">
        <v>178</v>
      </c>
      <c r="E78" s="118">
        <v>10</v>
      </c>
      <c r="F78" s="119">
        <v>600</v>
      </c>
      <c r="G78" s="120">
        <f t="shared" si="65"/>
        <v>6000</v>
      </c>
      <c r="H78" s="118">
        <v>10</v>
      </c>
      <c r="I78" s="119">
        <v>343</v>
      </c>
      <c r="J78" s="120">
        <f t="shared" si="66"/>
        <v>3430</v>
      </c>
      <c r="K78" s="118"/>
      <c r="L78" s="119"/>
      <c r="M78" s="120">
        <f t="shared" si="67"/>
        <v>0</v>
      </c>
      <c r="N78" s="118"/>
      <c r="O78" s="119"/>
      <c r="P78" s="139">
        <f t="shared" si="68"/>
        <v>0</v>
      </c>
      <c r="Q78" s="118"/>
      <c r="R78" s="119"/>
      <c r="S78" s="120">
        <f t="shared" si="69"/>
        <v>0</v>
      </c>
      <c r="T78" s="118"/>
      <c r="U78" s="119"/>
      <c r="V78" s="139">
        <f t="shared" si="70"/>
        <v>0</v>
      </c>
      <c r="W78" s="118"/>
      <c r="X78" s="119"/>
      <c r="Y78" s="120">
        <f t="shared" si="71"/>
        <v>0</v>
      </c>
      <c r="Z78" s="118"/>
      <c r="AA78" s="119"/>
      <c r="AB78" s="139">
        <f t="shared" si="72"/>
        <v>0</v>
      </c>
      <c r="AC78" s="121">
        <f t="shared" si="52"/>
        <v>6000</v>
      </c>
      <c r="AD78" s="122">
        <f t="shared" si="53"/>
        <v>3430</v>
      </c>
      <c r="AE78" s="224">
        <f t="shared" si="54"/>
        <v>2570</v>
      </c>
      <c r="AF78" s="225">
        <f t="shared" si="55"/>
        <v>0.42833333333333334</v>
      </c>
      <c r="AG78" s="125"/>
      <c r="AH78" s="100"/>
      <c r="AI78" s="100"/>
    </row>
    <row r="79" spans="1:35" ht="39.75" customHeight="1" x14ac:dyDescent="0.2">
      <c r="A79" s="140" t="s">
        <v>114</v>
      </c>
      <c r="B79" s="141" t="s">
        <v>129</v>
      </c>
      <c r="C79" s="228" t="s">
        <v>183</v>
      </c>
      <c r="D79" s="143" t="s">
        <v>178</v>
      </c>
      <c r="E79" s="144">
        <v>10</v>
      </c>
      <c r="F79" s="119">
        <v>600</v>
      </c>
      <c r="G79" s="146">
        <f t="shared" si="65"/>
        <v>6000</v>
      </c>
      <c r="H79" s="144">
        <v>10</v>
      </c>
      <c r="I79" s="145">
        <v>349</v>
      </c>
      <c r="J79" s="146">
        <f t="shared" si="66"/>
        <v>3490</v>
      </c>
      <c r="K79" s="144"/>
      <c r="L79" s="145"/>
      <c r="M79" s="146">
        <f t="shared" si="67"/>
        <v>0</v>
      </c>
      <c r="N79" s="144"/>
      <c r="O79" s="145"/>
      <c r="P79" s="147">
        <f t="shared" si="68"/>
        <v>0</v>
      </c>
      <c r="Q79" s="144"/>
      <c r="R79" s="145"/>
      <c r="S79" s="146">
        <f t="shared" si="69"/>
        <v>0</v>
      </c>
      <c r="T79" s="144"/>
      <c r="U79" s="119"/>
      <c r="V79" s="147">
        <f t="shared" si="70"/>
        <v>0</v>
      </c>
      <c r="W79" s="144"/>
      <c r="X79" s="145"/>
      <c r="Y79" s="146">
        <f t="shared" si="71"/>
        <v>0</v>
      </c>
      <c r="Z79" s="144"/>
      <c r="AA79" s="145"/>
      <c r="AB79" s="147">
        <f t="shared" si="72"/>
        <v>0</v>
      </c>
      <c r="AC79" s="133">
        <f t="shared" si="52"/>
        <v>6000</v>
      </c>
      <c r="AD79" s="134">
        <f t="shared" si="53"/>
        <v>3490</v>
      </c>
      <c r="AE79" s="226">
        <f t="shared" si="54"/>
        <v>2510</v>
      </c>
      <c r="AF79" s="225">
        <f t="shared" si="55"/>
        <v>0.41833333333333333</v>
      </c>
      <c r="AG79" s="125"/>
      <c r="AH79" s="100"/>
      <c r="AI79" s="100"/>
    </row>
    <row r="80" spans="1:35" ht="30" customHeight="1" x14ac:dyDescent="0.2">
      <c r="A80" s="101" t="s">
        <v>111</v>
      </c>
      <c r="B80" s="102" t="s">
        <v>184</v>
      </c>
      <c r="C80" s="103" t="s">
        <v>185</v>
      </c>
      <c r="D80" s="104"/>
      <c r="E80" s="105">
        <f t="shared" ref="E80:AB80" si="73">SUM(E81:E86)</f>
        <v>54</v>
      </c>
      <c r="F80" s="106">
        <f t="shared" si="73"/>
        <v>360</v>
      </c>
      <c r="G80" s="107">
        <f t="shared" si="73"/>
        <v>3240</v>
      </c>
      <c r="H80" s="105">
        <f t="shared" si="73"/>
        <v>53</v>
      </c>
      <c r="I80" s="106">
        <f t="shared" si="73"/>
        <v>360</v>
      </c>
      <c r="J80" s="138">
        <f t="shared" si="73"/>
        <v>3180</v>
      </c>
      <c r="K80" s="105">
        <f t="shared" si="73"/>
        <v>0</v>
      </c>
      <c r="L80" s="106">
        <f t="shared" si="73"/>
        <v>0</v>
      </c>
      <c r="M80" s="107">
        <f t="shared" si="73"/>
        <v>0</v>
      </c>
      <c r="N80" s="105">
        <f t="shared" si="73"/>
        <v>0</v>
      </c>
      <c r="O80" s="106">
        <f t="shared" si="73"/>
        <v>0</v>
      </c>
      <c r="P80" s="138">
        <f t="shared" si="73"/>
        <v>0</v>
      </c>
      <c r="Q80" s="105">
        <f t="shared" si="73"/>
        <v>0</v>
      </c>
      <c r="R80" s="106">
        <f t="shared" si="73"/>
        <v>0</v>
      </c>
      <c r="S80" s="107">
        <f t="shared" si="73"/>
        <v>0</v>
      </c>
      <c r="T80" s="105">
        <f t="shared" si="73"/>
        <v>0</v>
      </c>
      <c r="U80" s="106">
        <f t="shared" si="73"/>
        <v>0</v>
      </c>
      <c r="V80" s="138">
        <f t="shared" si="73"/>
        <v>0</v>
      </c>
      <c r="W80" s="105">
        <f t="shared" si="73"/>
        <v>0</v>
      </c>
      <c r="X80" s="106">
        <f t="shared" si="73"/>
        <v>0</v>
      </c>
      <c r="Y80" s="107">
        <f t="shared" si="73"/>
        <v>0</v>
      </c>
      <c r="Z80" s="105">
        <f t="shared" si="73"/>
        <v>0</v>
      </c>
      <c r="AA80" s="106">
        <f t="shared" si="73"/>
        <v>0</v>
      </c>
      <c r="AB80" s="138">
        <f t="shared" si="73"/>
        <v>0</v>
      </c>
      <c r="AC80" s="108">
        <f t="shared" si="52"/>
        <v>3240</v>
      </c>
      <c r="AD80" s="109">
        <f t="shared" si="53"/>
        <v>3180</v>
      </c>
      <c r="AE80" s="109">
        <f t="shared" si="54"/>
        <v>60</v>
      </c>
      <c r="AF80" s="227">
        <f t="shared" si="55"/>
        <v>1.8518518518518517E-2</v>
      </c>
      <c r="AG80" s="149"/>
      <c r="AH80" s="113"/>
      <c r="AI80" s="113"/>
    </row>
    <row r="81" spans="1:35" ht="34.5" customHeight="1" x14ac:dyDescent="0.2">
      <c r="A81" s="114" t="s">
        <v>114</v>
      </c>
      <c r="B81" s="115" t="s">
        <v>115</v>
      </c>
      <c r="C81" s="228" t="s">
        <v>177</v>
      </c>
      <c r="D81" s="117" t="s">
        <v>178</v>
      </c>
      <c r="E81" s="118">
        <v>3</v>
      </c>
      <c r="F81" s="119">
        <v>60</v>
      </c>
      <c r="G81" s="120">
        <f t="shared" ref="G81:G86" si="74">E81*F81</f>
        <v>180</v>
      </c>
      <c r="H81" s="118">
        <v>9</v>
      </c>
      <c r="I81" s="119">
        <v>60</v>
      </c>
      <c r="J81" s="139">
        <f t="shared" ref="J81:J86" si="75">H81*I81</f>
        <v>540</v>
      </c>
      <c r="K81" s="118"/>
      <c r="L81" s="119"/>
      <c r="M81" s="120">
        <f t="shared" ref="M81:M86" si="76">K81*L81</f>
        <v>0</v>
      </c>
      <c r="N81" s="118"/>
      <c r="O81" s="119"/>
      <c r="P81" s="139">
        <f t="shared" ref="P81:P86" si="77">N81*O81</f>
        <v>0</v>
      </c>
      <c r="Q81" s="118"/>
      <c r="R81" s="119"/>
      <c r="S81" s="120">
        <f t="shared" ref="S81:S86" si="78">Q81*R81</f>
        <v>0</v>
      </c>
      <c r="T81" s="118"/>
      <c r="U81" s="119"/>
      <c r="V81" s="139">
        <f t="shared" ref="V81:V86" si="79">T81*U81</f>
        <v>0</v>
      </c>
      <c r="W81" s="118"/>
      <c r="X81" s="119"/>
      <c r="Y81" s="120">
        <f t="shared" ref="Y81:Y86" si="80">W81*X81</f>
        <v>0</v>
      </c>
      <c r="Z81" s="118"/>
      <c r="AA81" s="119"/>
      <c r="AB81" s="139">
        <f t="shared" ref="AB81:AB86" si="81">Z81*AA81</f>
        <v>0</v>
      </c>
      <c r="AC81" s="121">
        <f t="shared" si="52"/>
        <v>180</v>
      </c>
      <c r="AD81" s="122">
        <f t="shared" si="53"/>
        <v>540</v>
      </c>
      <c r="AE81" s="226">
        <f t="shared" si="54"/>
        <v>-360</v>
      </c>
      <c r="AF81" s="225">
        <f t="shared" si="55"/>
        <v>-2</v>
      </c>
      <c r="AG81" s="125"/>
      <c r="AH81" s="100"/>
      <c r="AI81" s="100"/>
    </row>
    <row r="82" spans="1:35" ht="34.5" customHeight="1" x14ac:dyDescent="0.2">
      <c r="A82" s="114" t="s">
        <v>114</v>
      </c>
      <c r="B82" s="115" t="s">
        <v>118</v>
      </c>
      <c r="C82" s="228" t="s">
        <v>179</v>
      </c>
      <c r="D82" s="117" t="s">
        <v>178</v>
      </c>
      <c r="E82" s="118">
        <v>6</v>
      </c>
      <c r="F82" s="119">
        <v>60</v>
      </c>
      <c r="G82" s="120">
        <f t="shared" si="74"/>
        <v>360</v>
      </c>
      <c r="H82" s="118">
        <v>12</v>
      </c>
      <c r="I82" s="119">
        <v>60</v>
      </c>
      <c r="J82" s="139">
        <f t="shared" si="75"/>
        <v>720</v>
      </c>
      <c r="K82" s="118"/>
      <c r="L82" s="119"/>
      <c r="M82" s="120">
        <f t="shared" si="76"/>
        <v>0</v>
      </c>
      <c r="N82" s="118"/>
      <c r="O82" s="119"/>
      <c r="P82" s="139">
        <f t="shared" si="77"/>
        <v>0</v>
      </c>
      <c r="Q82" s="118"/>
      <c r="R82" s="119"/>
      <c r="S82" s="120">
        <f t="shared" si="78"/>
        <v>0</v>
      </c>
      <c r="T82" s="118"/>
      <c r="U82" s="119"/>
      <c r="V82" s="139">
        <f t="shared" si="79"/>
        <v>0</v>
      </c>
      <c r="W82" s="118"/>
      <c r="X82" s="119"/>
      <c r="Y82" s="120">
        <f t="shared" si="80"/>
        <v>0</v>
      </c>
      <c r="Z82" s="118"/>
      <c r="AA82" s="119"/>
      <c r="AB82" s="139">
        <f t="shared" si="81"/>
        <v>0</v>
      </c>
      <c r="AC82" s="121">
        <f t="shared" si="52"/>
        <v>360</v>
      </c>
      <c r="AD82" s="122">
        <f t="shared" si="53"/>
        <v>720</v>
      </c>
      <c r="AE82" s="226">
        <f t="shared" si="54"/>
        <v>-360</v>
      </c>
      <c r="AF82" s="225">
        <f t="shared" si="55"/>
        <v>-1</v>
      </c>
      <c r="AG82" s="125"/>
      <c r="AH82" s="100"/>
      <c r="AI82" s="100"/>
    </row>
    <row r="83" spans="1:35" ht="34.5" customHeight="1" x14ac:dyDescent="0.2">
      <c r="A83" s="114" t="s">
        <v>114</v>
      </c>
      <c r="B83" s="115" t="s">
        <v>119</v>
      </c>
      <c r="C83" s="228" t="s">
        <v>180</v>
      </c>
      <c r="D83" s="117" t="s">
        <v>178</v>
      </c>
      <c r="E83" s="118">
        <v>15</v>
      </c>
      <c r="F83" s="119">
        <v>60</v>
      </c>
      <c r="G83" s="120">
        <f t="shared" si="74"/>
        <v>900</v>
      </c>
      <c r="H83" s="118">
        <v>6</v>
      </c>
      <c r="I83" s="119">
        <v>60</v>
      </c>
      <c r="J83" s="139">
        <f t="shared" si="75"/>
        <v>360</v>
      </c>
      <c r="K83" s="118"/>
      <c r="L83" s="119"/>
      <c r="M83" s="120">
        <f t="shared" si="76"/>
        <v>0</v>
      </c>
      <c r="N83" s="118"/>
      <c r="O83" s="119"/>
      <c r="P83" s="139">
        <f t="shared" si="77"/>
        <v>0</v>
      </c>
      <c r="Q83" s="118"/>
      <c r="R83" s="119"/>
      <c r="S83" s="120">
        <f t="shared" si="78"/>
        <v>0</v>
      </c>
      <c r="T83" s="118"/>
      <c r="U83" s="119"/>
      <c r="V83" s="139">
        <f t="shared" si="79"/>
        <v>0</v>
      </c>
      <c r="W83" s="118"/>
      <c r="X83" s="119"/>
      <c r="Y83" s="120">
        <f t="shared" si="80"/>
        <v>0</v>
      </c>
      <c r="Z83" s="118"/>
      <c r="AA83" s="119"/>
      <c r="AB83" s="139">
        <f t="shared" si="81"/>
        <v>0</v>
      </c>
      <c r="AC83" s="121">
        <f t="shared" si="52"/>
        <v>900</v>
      </c>
      <c r="AD83" s="122">
        <f t="shared" si="53"/>
        <v>360</v>
      </c>
      <c r="AE83" s="226">
        <f t="shared" si="54"/>
        <v>540</v>
      </c>
      <c r="AF83" s="225">
        <f t="shared" si="55"/>
        <v>0.6</v>
      </c>
      <c r="AG83" s="125"/>
      <c r="AH83" s="100"/>
      <c r="AI83" s="100"/>
    </row>
    <row r="84" spans="1:35" ht="34.5" customHeight="1" x14ac:dyDescent="0.2">
      <c r="A84" s="114" t="s">
        <v>114</v>
      </c>
      <c r="B84" s="115" t="s">
        <v>127</v>
      </c>
      <c r="C84" s="228" t="s">
        <v>181</v>
      </c>
      <c r="D84" s="117" t="s">
        <v>178</v>
      </c>
      <c r="E84" s="118">
        <v>6</v>
      </c>
      <c r="F84" s="119">
        <v>60</v>
      </c>
      <c r="G84" s="120">
        <f t="shared" si="74"/>
        <v>360</v>
      </c>
      <c r="H84" s="118">
        <v>6</v>
      </c>
      <c r="I84" s="119">
        <v>60</v>
      </c>
      <c r="J84" s="139">
        <f t="shared" si="75"/>
        <v>360</v>
      </c>
      <c r="K84" s="118"/>
      <c r="L84" s="119"/>
      <c r="M84" s="120">
        <f t="shared" si="76"/>
        <v>0</v>
      </c>
      <c r="N84" s="118"/>
      <c r="O84" s="119"/>
      <c r="P84" s="139">
        <f t="shared" si="77"/>
        <v>0</v>
      </c>
      <c r="Q84" s="118"/>
      <c r="R84" s="119"/>
      <c r="S84" s="120">
        <f t="shared" si="78"/>
        <v>0</v>
      </c>
      <c r="T84" s="118"/>
      <c r="U84" s="119"/>
      <c r="V84" s="139">
        <f t="shared" si="79"/>
        <v>0</v>
      </c>
      <c r="W84" s="118"/>
      <c r="X84" s="119"/>
      <c r="Y84" s="120">
        <f t="shared" si="80"/>
        <v>0</v>
      </c>
      <c r="Z84" s="118"/>
      <c r="AA84" s="119"/>
      <c r="AB84" s="139">
        <f t="shared" si="81"/>
        <v>0</v>
      </c>
      <c r="AC84" s="121">
        <f t="shared" si="52"/>
        <v>360</v>
      </c>
      <c r="AD84" s="122">
        <f t="shared" si="53"/>
        <v>360</v>
      </c>
      <c r="AE84" s="226">
        <f t="shared" si="54"/>
        <v>0</v>
      </c>
      <c r="AF84" s="225">
        <f t="shared" si="55"/>
        <v>0</v>
      </c>
      <c r="AG84" s="125"/>
      <c r="AH84" s="100"/>
      <c r="AI84" s="100"/>
    </row>
    <row r="85" spans="1:35" ht="34.5" customHeight="1" x14ac:dyDescent="0.2">
      <c r="A85" s="114" t="s">
        <v>114</v>
      </c>
      <c r="B85" s="115" t="s">
        <v>127</v>
      </c>
      <c r="C85" s="228" t="s">
        <v>182</v>
      </c>
      <c r="D85" s="117" t="s">
        <v>178</v>
      </c>
      <c r="E85" s="118">
        <v>12</v>
      </c>
      <c r="F85" s="119">
        <v>60</v>
      </c>
      <c r="G85" s="120">
        <f t="shared" si="74"/>
        <v>720</v>
      </c>
      <c r="H85" s="118">
        <v>8</v>
      </c>
      <c r="I85" s="119">
        <v>60</v>
      </c>
      <c r="J85" s="139">
        <f t="shared" si="75"/>
        <v>480</v>
      </c>
      <c r="K85" s="118"/>
      <c r="L85" s="119"/>
      <c r="M85" s="120">
        <f t="shared" si="76"/>
        <v>0</v>
      </c>
      <c r="N85" s="118"/>
      <c r="O85" s="119"/>
      <c r="P85" s="139">
        <f t="shared" si="77"/>
        <v>0</v>
      </c>
      <c r="Q85" s="118"/>
      <c r="R85" s="119"/>
      <c r="S85" s="120">
        <f t="shared" si="78"/>
        <v>0</v>
      </c>
      <c r="T85" s="118"/>
      <c r="U85" s="119"/>
      <c r="V85" s="139">
        <f t="shared" si="79"/>
        <v>0</v>
      </c>
      <c r="W85" s="118"/>
      <c r="X85" s="119"/>
      <c r="Y85" s="120">
        <f t="shared" si="80"/>
        <v>0</v>
      </c>
      <c r="Z85" s="118"/>
      <c r="AA85" s="119"/>
      <c r="AB85" s="139">
        <f t="shared" si="81"/>
        <v>0</v>
      </c>
      <c r="AC85" s="121">
        <f t="shared" si="52"/>
        <v>720</v>
      </c>
      <c r="AD85" s="122">
        <f t="shared" si="53"/>
        <v>480</v>
      </c>
      <c r="AE85" s="226">
        <f t="shared" si="54"/>
        <v>240</v>
      </c>
      <c r="AF85" s="225">
        <f t="shared" si="55"/>
        <v>0.33333333333333331</v>
      </c>
      <c r="AG85" s="125"/>
      <c r="AH85" s="100"/>
      <c r="AI85" s="100"/>
    </row>
    <row r="86" spans="1:35" ht="34.5" customHeight="1" x14ac:dyDescent="0.2">
      <c r="A86" s="114" t="s">
        <v>114</v>
      </c>
      <c r="B86" s="141" t="s">
        <v>129</v>
      </c>
      <c r="C86" s="228" t="s">
        <v>183</v>
      </c>
      <c r="D86" s="117" t="s">
        <v>178</v>
      </c>
      <c r="E86" s="118">
        <v>12</v>
      </c>
      <c r="F86" s="119">
        <v>60</v>
      </c>
      <c r="G86" s="120">
        <f t="shared" si="74"/>
        <v>720</v>
      </c>
      <c r="H86" s="118">
        <v>12</v>
      </c>
      <c r="I86" s="119">
        <v>60</v>
      </c>
      <c r="J86" s="139">
        <f t="shared" si="75"/>
        <v>720</v>
      </c>
      <c r="K86" s="118"/>
      <c r="L86" s="119"/>
      <c r="M86" s="120">
        <f t="shared" si="76"/>
        <v>0</v>
      </c>
      <c r="N86" s="118"/>
      <c r="O86" s="119"/>
      <c r="P86" s="139">
        <f t="shared" si="77"/>
        <v>0</v>
      </c>
      <c r="Q86" s="118"/>
      <c r="R86" s="119"/>
      <c r="S86" s="120">
        <f t="shared" si="78"/>
        <v>0</v>
      </c>
      <c r="T86" s="118"/>
      <c r="U86" s="119"/>
      <c r="V86" s="139">
        <f t="shared" si="79"/>
        <v>0</v>
      </c>
      <c r="W86" s="118"/>
      <c r="X86" s="119"/>
      <c r="Y86" s="120">
        <f t="shared" si="80"/>
        <v>0</v>
      </c>
      <c r="Z86" s="118"/>
      <c r="AA86" s="119"/>
      <c r="AB86" s="139">
        <f t="shared" si="81"/>
        <v>0</v>
      </c>
      <c r="AC86" s="121">
        <f t="shared" si="52"/>
        <v>720</v>
      </c>
      <c r="AD86" s="122">
        <f t="shared" si="53"/>
        <v>720</v>
      </c>
      <c r="AE86" s="226">
        <f t="shared" si="54"/>
        <v>0</v>
      </c>
      <c r="AF86" s="225">
        <f t="shared" si="55"/>
        <v>0</v>
      </c>
      <c r="AG86" s="125"/>
      <c r="AH86" s="100"/>
      <c r="AI86" s="100"/>
    </row>
    <row r="87" spans="1:35" ht="15" customHeight="1" x14ac:dyDescent="0.2">
      <c r="A87" s="229" t="s">
        <v>186</v>
      </c>
      <c r="B87" s="230"/>
      <c r="C87" s="231"/>
      <c r="D87" s="232"/>
      <c r="E87" s="233"/>
      <c r="F87" s="234"/>
      <c r="G87" s="235">
        <f>G80+G73+G69</f>
        <v>29640</v>
      </c>
      <c r="H87" s="158"/>
      <c r="I87" s="160"/>
      <c r="J87" s="235">
        <f>J80+J73+J69</f>
        <v>20720</v>
      </c>
      <c r="K87" s="236"/>
      <c r="L87" s="234"/>
      <c r="M87" s="237">
        <f>M80+M73+M69</f>
        <v>0</v>
      </c>
      <c r="N87" s="233"/>
      <c r="O87" s="234"/>
      <c r="P87" s="237">
        <f>P80+P73+P69</f>
        <v>0</v>
      </c>
      <c r="Q87" s="236"/>
      <c r="R87" s="234"/>
      <c r="S87" s="237">
        <f>S80+S73+S69</f>
        <v>0</v>
      </c>
      <c r="T87" s="233"/>
      <c r="U87" s="234"/>
      <c r="V87" s="237">
        <f>V80+V73+V69</f>
        <v>0</v>
      </c>
      <c r="W87" s="236"/>
      <c r="X87" s="234"/>
      <c r="Y87" s="237">
        <f>Y80+Y73+Y69</f>
        <v>0</v>
      </c>
      <c r="Z87" s="233"/>
      <c r="AA87" s="234"/>
      <c r="AB87" s="237">
        <f>AB80+AB73+AB69</f>
        <v>0</v>
      </c>
      <c r="AC87" s="233">
        <f t="shared" ref="AC87:AD87" si="82">AC69+AC73+AC80</f>
        <v>29640</v>
      </c>
      <c r="AD87" s="238">
        <f t="shared" si="82"/>
        <v>20720</v>
      </c>
      <c r="AE87" s="237">
        <f t="shared" si="54"/>
        <v>8920</v>
      </c>
      <c r="AF87" s="239">
        <f t="shared" si="55"/>
        <v>0.30094466936572201</v>
      </c>
      <c r="AG87" s="240"/>
      <c r="AH87" s="100"/>
      <c r="AI87" s="100"/>
    </row>
    <row r="88" spans="1:35" ht="15.75" customHeight="1" x14ac:dyDescent="0.2">
      <c r="A88" s="241" t="s">
        <v>109</v>
      </c>
      <c r="B88" s="242" t="s">
        <v>31</v>
      </c>
      <c r="C88" s="243" t="s">
        <v>187</v>
      </c>
      <c r="D88" s="244"/>
      <c r="E88" s="90"/>
      <c r="F88" s="91"/>
      <c r="G88" s="91"/>
      <c r="H88" s="90"/>
      <c r="I88" s="91"/>
      <c r="J88" s="95"/>
      <c r="K88" s="91"/>
      <c r="L88" s="91"/>
      <c r="M88" s="95"/>
      <c r="N88" s="90"/>
      <c r="O88" s="91"/>
      <c r="P88" s="95"/>
      <c r="Q88" s="91"/>
      <c r="R88" s="91"/>
      <c r="S88" s="95"/>
      <c r="T88" s="90"/>
      <c r="U88" s="91"/>
      <c r="V88" s="95"/>
      <c r="W88" s="91"/>
      <c r="X88" s="91"/>
      <c r="Y88" s="95"/>
      <c r="Z88" s="90"/>
      <c r="AA88" s="91"/>
      <c r="AB88" s="91"/>
      <c r="AC88" s="96"/>
      <c r="AD88" s="97"/>
      <c r="AE88" s="97"/>
      <c r="AF88" s="98"/>
      <c r="AG88" s="99"/>
      <c r="AH88" s="100"/>
      <c r="AI88" s="100"/>
    </row>
    <row r="89" spans="1:35" ht="57.75" customHeight="1" x14ac:dyDescent="0.2">
      <c r="A89" s="101" t="s">
        <v>111</v>
      </c>
      <c r="B89" s="102" t="s">
        <v>188</v>
      </c>
      <c r="C89" s="221" t="s">
        <v>189</v>
      </c>
      <c r="D89" s="222"/>
      <c r="E89" s="245">
        <f t="shared" ref="E89:AB89" si="83">SUM(E90:E92)</f>
        <v>0</v>
      </c>
      <c r="F89" s="246">
        <f t="shared" si="83"/>
        <v>0</v>
      </c>
      <c r="G89" s="247">
        <f t="shared" si="83"/>
        <v>0</v>
      </c>
      <c r="H89" s="105">
        <f t="shared" si="83"/>
        <v>0</v>
      </c>
      <c r="I89" s="106">
        <f t="shared" si="83"/>
        <v>0</v>
      </c>
      <c r="J89" s="138">
        <f t="shared" si="83"/>
        <v>0</v>
      </c>
      <c r="K89" s="245">
        <f t="shared" si="83"/>
        <v>0</v>
      </c>
      <c r="L89" s="246">
        <f t="shared" si="83"/>
        <v>0</v>
      </c>
      <c r="M89" s="247">
        <f t="shared" si="83"/>
        <v>0</v>
      </c>
      <c r="N89" s="105">
        <f t="shared" si="83"/>
        <v>0</v>
      </c>
      <c r="O89" s="106">
        <f t="shared" si="83"/>
        <v>0</v>
      </c>
      <c r="P89" s="138">
        <f t="shared" si="83"/>
        <v>0</v>
      </c>
      <c r="Q89" s="245">
        <f t="shared" si="83"/>
        <v>0</v>
      </c>
      <c r="R89" s="246">
        <f t="shared" si="83"/>
        <v>0</v>
      </c>
      <c r="S89" s="247">
        <f t="shared" si="83"/>
        <v>0</v>
      </c>
      <c r="T89" s="105">
        <f t="shared" si="83"/>
        <v>0</v>
      </c>
      <c r="U89" s="106">
        <f t="shared" si="83"/>
        <v>0</v>
      </c>
      <c r="V89" s="138">
        <f t="shared" si="83"/>
        <v>0</v>
      </c>
      <c r="W89" s="245">
        <f t="shared" si="83"/>
        <v>0</v>
      </c>
      <c r="X89" s="246">
        <f t="shared" si="83"/>
        <v>0</v>
      </c>
      <c r="Y89" s="247">
        <f t="shared" si="83"/>
        <v>0</v>
      </c>
      <c r="Z89" s="105">
        <f t="shared" si="83"/>
        <v>0</v>
      </c>
      <c r="AA89" s="106">
        <f t="shared" si="83"/>
        <v>0</v>
      </c>
      <c r="AB89" s="138">
        <f t="shared" si="83"/>
        <v>0</v>
      </c>
      <c r="AC89" s="108">
        <f t="shared" ref="AC89:AC96" si="84">G89+M89+S89+Y89</f>
        <v>0</v>
      </c>
      <c r="AD89" s="109">
        <f t="shared" ref="AD89:AD96" si="85">J89+P89+V89+AB89</f>
        <v>0</v>
      </c>
      <c r="AE89" s="109">
        <f t="shared" ref="AE89:AE97" si="86">AC89-AD89</f>
        <v>0</v>
      </c>
      <c r="AF89" s="111" t="e">
        <f t="shared" ref="AF89:AF97" si="87">AE89/AC89</f>
        <v>#DIV/0!</v>
      </c>
      <c r="AG89" s="112"/>
      <c r="AH89" s="113"/>
      <c r="AI89" s="113"/>
    </row>
    <row r="90" spans="1:35" ht="34.5" customHeight="1" x14ac:dyDescent="0.2">
      <c r="A90" s="114" t="s">
        <v>114</v>
      </c>
      <c r="B90" s="115" t="s">
        <v>115</v>
      </c>
      <c r="C90" s="116" t="s">
        <v>190</v>
      </c>
      <c r="D90" s="117" t="s">
        <v>174</v>
      </c>
      <c r="E90" s="118"/>
      <c r="F90" s="119"/>
      <c r="G90" s="120">
        <f t="shared" ref="G90:G92" si="88">E90*F90</f>
        <v>0</v>
      </c>
      <c r="H90" s="118"/>
      <c r="I90" s="119"/>
      <c r="J90" s="139">
        <f t="shared" ref="J90:J92" si="89">H90*I90</f>
        <v>0</v>
      </c>
      <c r="K90" s="118"/>
      <c r="L90" s="119"/>
      <c r="M90" s="120">
        <f t="shared" ref="M90:M92" si="90">K90*L90</f>
        <v>0</v>
      </c>
      <c r="N90" s="118"/>
      <c r="O90" s="119"/>
      <c r="P90" s="139">
        <f t="shared" ref="P90:P92" si="91">N90*O90</f>
        <v>0</v>
      </c>
      <c r="Q90" s="118"/>
      <c r="R90" s="119"/>
      <c r="S90" s="120">
        <f t="shared" ref="S90:S92" si="92">Q90*R90</f>
        <v>0</v>
      </c>
      <c r="T90" s="118"/>
      <c r="U90" s="119"/>
      <c r="V90" s="139">
        <f t="shared" ref="V90:V92" si="93">T90*U90</f>
        <v>0</v>
      </c>
      <c r="W90" s="118"/>
      <c r="X90" s="119"/>
      <c r="Y90" s="120">
        <f t="shared" ref="Y90:Y92" si="94">W90*X90</f>
        <v>0</v>
      </c>
      <c r="Z90" s="118"/>
      <c r="AA90" s="119"/>
      <c r="AB90" s="139">
        <f t="shared" ref="AB90:AB92" si="95">Z90*AA90</f>
        <v>0</v>
      </c>
      <c r="AC90" s="121">
        <f t="shared" si="84"/>
        <v>0</v>
      </c>
      <c r="AD90" s="122">
        <f t="shared" si="85"/>
        <v>0</v>
      </c>
      <c r="AE90" s="224">
        <f t="shared" si="86"/>
        <v>0</v>
      </c>
      <c r="AF90" s="124" t="e">
        <f t="shared" si="87"/>
        <v>#DIV/0!</v>
      </c>
      <c r="AG90" s="125"/>
      <c r="AH90" s="100"/>
      <c r="AI90" s="100"/>
    </row>
    <row r="91" spans="1:35" ht="34.5" customHeight="1" x14ac:dyDescent="0.2">
      <c r="A91" s="114" t="s">
        <v>114</v>
      </c>
      <c r="B91" s="115" t="s">
        <v>118</v>
      </c>
      <c r="C91" s="116" t="s">
        <v>191</v>
      </c>
      <c r="D91" s="117" t="s">
        <v>174</v>
      </c>
      <c r="E91" s="118"/>
      <c r="F91" s="119"/>
      <c r="G91" s="120">
        <f t="shared" si="88"/>
        <v>0</v>
      </c>
      <c r="H91" s="118"/>
      <c r="I91" s="119"/>
      <c r="J91" s="139">
        <f t="shared" si="89"/>
        <v>0</v>
      </c>
      <c r="K91" s="118"/>
      <c r="L91" s="119"/>
      <c r="M91" s="120">
        <f t="shared" si="90"/>
        <v>0</v>
      </c>
      <c r="N91" s="118"/>
      <c r="O91" s="119"/>
      <c r="P91" s="139">
        <f t="shared" si="91"/>
        <v>0</v>
      </c>
      <c r="Q91" s="118"/>
      <c r="R91" s="119"/>
      <c r="S91" s="120">
        <f t="shared" si="92"/>
        <v>0</v>
      </c>
      <c r="T91" s="118"/>
      <c r="U91" s="119"/>
      <c r="V91" s="139">
        <f t="shared" si="93"/>
        <v>0</v>
      </c>
      <c r="W91" s="118"/>
      <c r="X91" s="119"/>
      <c r="Y91" s="120">
        <f t="shared" si="94"/>
        <v>0</v>
      </c>
      <c r="Z91" s="118"/>
      <c r="AA91" s="119"/>
      <c r="AB91" s="139">
        <f t="shared" si="95"/>
        <v>0</v>
      </c>
      <c r="AC91" s="121">
        <f t="shared" si="84"/>
        <v>0</v>
      </c>
      <c r="AD91" s="122">
        <f t="shared" si="85"/>
        <v>0</v>
      </c>
      <c r="AE91" s="224">
        <f t="shared" si="86"/>
        <v>0</v>
      </c>
      <c r="AF91" s="124" t="e">
        <f t="shared" si="87"/>
        <v>#DIV/0!</v>
      </c>
      <c r="AG91" s="125"/>
      <c r="AH91" s="100"/>
      <c r="AI91" s="100"/>
    </row>
    <row r="92" spans="1:35" ht="34.5" customHeight="1" x14ac:dyDescent="0.2">
      <c r="A92" s="126" t="s">
        <v>114</v>
      </c>
      <c r="B92" s="127" t="s">
        <v>119</v>
      </c>
      <c r="C92" s="128" t="s">
        <v>192</v>
      </c>
      <c r="D92" s="129" t="s">
        <v>174</v>
      </c>
      <c r="E92" s="130"/>
      <c r="F92" s="131"/>
      <c r="G92" s="132">
        <f t="shared" si="88"/>
        <v>0</v>
      </c>
      <c r="H92" s="144"/>
      <c r="I92" s="145"/>
      <c r="J92" s="147">
        <f t="shared" si="89"/>
        <v>0</v>
      </c>
      <c r="K92" s="130"/>
      <c r="L92" s="131"/>
      <c r="M92" s="132">
        <f t="shared" si="90"/>
        <v>0</v>
      </c>
      <c r="N92" s="144"/>
      <c r="O92" s="145"/>
      <c r="P92" s="147">
        <f t="shared" si="91"/>
        <v>0</v>
      </c>
      <c r="Q92" s="130"/>
      <c r="R92" s="131"/>
      <c r="S92" s="132">
        <f t="shared" si="92"/>
        <v>0</v>
      </c>
      <c r="T92" s="144"/>
      <c r="U92" s="145"/>
      <c r="V92" s="147">
        <f t="shared" si="93"/>
        <v>0</v>
      </c>
      <c r="W92" s="130"/>
      <c r="X92" s="131"/>
      <c r="Y92" s="132">
        <f t="shared" si="94"/>
        <v>0</v>
      </c>
      <c r="Z92" s="144"/>
      <c r="AA92" s="145"/>
      <c r="AB92" s="147">
        <f t="shared" si="95"/>
        <v>0</v>
      </c>
      <c r="AC92" s="133">
        <f t="shared" si="84"/>
        <v>0</v>
      </c>
      <c r="AD92" s="134">
        <f t="shared" si="85"/>
        <v>0</v>
      </c>
      <c r="AE92" s="226">
        <f t="shared" si="86"/>
        <v>0</v>
      </c>
      <c r="AF92" s="124" t="e">
        <f t="shared" si="87"/>
        <v>#DIV/0!</v>
      </c>
      <c r="AG92" s="125"/>
      <c r="AH92" s="100"/>
      <c r="AI92" s="100"/>
    </row>
    <row r="93" spans="1:35" ht="56.25" customHeight="1" x14ac:dyDescent="0.2">
      <c r="A93" s="101" t="s">
        <v>111</v>
      </c>
      <c r="B93" s="102" t="s">
        <v>193</v>
      </c>
      <c r="C93" s="103" t="s">
        <v>194</v>
      </c>
      <c r="D93" s="104"/>
      <c r="E93" s="105">
        <f t="shared" ref="E93:AB93" si="96">SUM(E94:E96)</f>
        <v>0</v>
      </c>
      <c r="F93" s="106">
        <f t="shared" si="96"/>
        <v>0</v>
      </c>
      <c r="G93" s="107">
        <f t="shared" si="96"/>
        <v>0</v>
      </c>
      <c r="H93" s="105">
        <f t="shared" si="96"/>
        <v>0</v>
      </c>
      <c r="I93" s="106">
        <f t="shared" si="96"/>
        <v>0</v>
      </c>
      <c r="J93" s="138">
        <f t="shared" si="96"/>
        <v>0</v>
      </c>
      <c r="K93" s="248">
        <f t="shared" si="96"/>
        <v>0</v>
      </c>
      <c r="L93" s="106">
        <f t="shared" si="96"/>
        <v>0</v>
      </c>
      <c r="M93" s="138">
        <f t="shared" si="96"/>
        <v>0</v>
      </c>
      <c r="N93" s="105">
        <f t="shared" si="96"/>
        <v>0</v>
      </c>
      <c r="O93" s="106">
        <f t="shared" si="96"/>
        <v>0</v>
      </c>
      <c r="P93" s="138">
        <f t="shared" si="96"/>
        <v>0</v>
      </c>
      <c r="Q93" s="248">
        <f t="shared" si="96"/>
        <v>0</v>
      </c>
      <c r="R93" s="106">
        <f t="shared" si="96"/>
        <v>0</v>
      </c>
      <c r="S93" s="138">
        <f t="shared" si="96"/>
        <v>0</v>
      </c>
      <c r="T93" s="105">
        <f t="shared" si="96"/>
        <v>0</v>
      </c>
      <c r="U93" s="106">
        <f t="shared" si="96"/>
        <v>0</v>
      </c>
      <c r="V93" s="138">
        <f t="shared" si="96"/>
        <v>0</v>
      </c>
      <c r="W93" s="248">
        <f t="shared" si="96"/>
        <v>0</v>
      </c>
      <c r="X93" s="106">
        <f t="shared" si="96"/>
        <v>0</v>
      </c>
      <c r="Y93" s="138">
        <f t="shared" si="96"/>
        <v>0</v>
      </c>
      <c r="Z93" s="105">
        <f t="shared" si="96"/>
        <v>0</v>
      </c>
      <c r="AA93" s="106">
        <f t="shared" si="96"/>
        <v>0</v>
      </c>
      <c r="AB93" s="138">
        <f t="shared" si="96"/>
        <v>0</v>
      </c>
      <c r="AC93" s="108">
        <f t="shared" si="84"/>
        <v>0</v>
      </c>
      <c r="AD93" s="109">
        <f t="shared" si="85"/>
        <v>0</v>
      </c>
      <c r="AE93" s="109">
        <f t="shared" si="86"/>
        <v>0</v>
      </c>
      <c r="AF93" s="148" t="e">
        <f t="shared" si="87"/>
        <v>#DIV/0!</v>
      </c>
      <c r="AG93" s="149"/>
      <c r="AH93" s="113"/>
      <c r="AI93" s="113"/>
    </row>
    <row r="94" spans="1:35" ht="45" customHeight="1" x14ac:dyDescent="0.2">
      <c r="A94" s="114" t="s">
        <v>114</v>
      </c>
      <c r="B94" s="115" t="s">
        <v>115</v>
      </c>
      <c r="C94" s="116" t="s">
        <v>195</v>
      </c>
      <c r="D94" s="249"/>
      <c r="E94" s="118"/>
      <c r="F94" s="119"/>
      <c r="G94" s="120">
        <f t="shared" ref="G94:G96" si="97">E94*F94</f>
        <v>0</v>
      </c>
      <c r="H94" s="118"/>
      <c r="I94" s="119"/>
      <c r="J94" s="139">
        <f t="shared" ref="J94:J96" si="98">H94*I94</f>
        <v>0</v>
      </c>
      <c r="K94" s="250"/>
      <c r="L94" s="119"/>
      <c r="M94" s="139">
        <f t="shared" ref="M94:M96" si="99">K94*L94</f>
        <v>0</v>
      </c>
      <c r="N94" s="118"/>
      <c r="O94" s="119"/>
      <c r="P94" s="139">
        <f t="shared" ref="P94:P96" si="100">N94*O94</f>
        <v>0</v>
      </c>
      <c r="Q94" s="250"/>
      <c r="R94" s="119"/>
      <c r="S94" s="139">
        <f t="shared" ref="S94:S96" si="101">Q94*R94</f>
        <v>0</v>
      </c>
      <c r="T94" s="118"/>
      <c r="U94" s="119"/>
      <c r="V94" s="139">
        <f t="shared" ref="V94:V96" si="102">T94*U94</f>
        <v>0</v>
      </c>
      <c r="W94" s="250"/>
      <c r="X94" s="119"/>
      <c r="Y94" s="139">
        <f t="shared" ref="Y94:Y96" si="103">W94*X94</f>
        <v>0</v>
      </c>
      <c r="Z94" s="118"/>
      <c r="AA94" s="119"/>
      <c r="AB94" s="139">
        <f t="shared" ref="AB94:AB96" si="104">Z94*AA94</f>
        <v>0</v>
      </c>
      <c r="AC94" s="121">
        <f t="shared" si="84"/>
        <v>0</v>
      </c>
      <c r="AD94" s="122">
        <f t="shared" si="85"/>
        <v>0</v>
      </c>
      <c r="AE94" s="224">
        <f t="shared" si="86"/>
        <v>0</v>
      </c>
      <c r="AF94" s="124" t="e">
        <f t="shared" si="87"/>
        <v>#DIV/0!</v>
      </c>
      <c r="AG94" s="125"/>
      <c r="AH94" s="100"/>
      <c r="AI94" s="100"/>
    </row>
    <row r="95" spans="1:35" ht="24.75" customHeight="1" x14ac:dyDescent="0.2">
      <c r="A95" s="114" t="s">
        <v>114</v>
      </c>
      <c r="B95" s="115" t="s">
        <v>118</v>
      </c>
      <c r="C95" s="116" t="s">
        <v>196</v>
      </c>
      <c r="D95" s="249"/>
      <c r="E95" s="118"/>
      <c r="F95" s="119"/>
      <c r="G95" s="120">
        <f t="shared" si="97"/>
        <v>0</v>
      </c>
      <c r="H95" s="118"/>
      <c r="I95" s="119"/>
      <c r="J95" s="139">
        <f t="shared" si="98"/>
        <v>0</v>
      </c>
      <c r="K95" s="250"/>
      <c r="L95" s="119"/>
      <c r="M95" s="139">
        <f t="shared" si="99"/>
        <v>0</v>
      </c>
      <c r="N95" s="118"/>
      <c r="O95" s="119"/>
      <c r="P95" s="139">
        <f t="shared" si="100"/>
        <v>0</v>
      </c>
      <c r="Q95" s="250"/>
      <c r="R95" s="119"/>
      <c r="S95" s="139">
        <f t="shared" si="101"/>
        <v>0</v>
      </c>
      <c r="T95" s="118"/>
      <c r="U95" s="119"/>
      <c r="V95" s="139">
        <f t="shared" si="102"/>
        <v>0</v>
      </c>
      <c r="W95" s="250"/>
      <c r="X95" s="119"/>
      <c r="Y95" s="139">
        <f t="shared" si="103"/>
        <v>0</v>
      </c>
      <c r="Z95" s="118"/>
      <c r="AA95" s="119"/>
      <c r="AB95" s="139">
        <f t="shared" si="104"/>
        <v>0</v>
      </c>
      <c r="AC95" s="121">
        <f t="shared" si="84"/>
        <v>0</v>
      </c>
      <c r="AD95" s="122">
        <f t="shared" si="85"/>
        <v>0</v>
      </c>
      <c r="AE95" s="224">
        <f t="shared" si="86"/>
        <v>0</v>
      </c>
      <c r="AF95" s="124" t="e">
        <f t="shared" si="87"/>
        <v>#DIV/0!</v>
      </c>
      <c r="AG95" s="125"/>
      <c r="AH95" s="100"/>
      <c r="AI95" s="100"/>
    </row>
    <row r="96" spans="1:35" ht="21" customHeight="1" x14ac:dyDescent="0.2">
      <c r="A96" s="140" t="s">
        <v>114</v>
      </c>
      <c r="B96" s="141" t="s">
        <v>119</v>
      </c>
      <c r="C96" s="142" t="s">
        <v>197</v>
      </c>
      <c r="D96" s="251"/>
      <c r="E96" s="144"/>
      <c r="F96" s="145"/>
      <c r="G96" s="146">
        <f t="shared" si="97"/>
        <v>0</v>
      </c>
      <c r="H96" s="144"/>
      <c r="I96" s="145"/>
      <c r="J96" s="147">
        <f t="shared" si="98"/>
        <v>0</v>
      </c>
      <c r="K96" s="252"/>
      <c r="L96" s="145"/>
      <c r="M96" s="147">
        <f t="shared" si="99"/>
        <v>0</v>
      </c>
      <c r="N96" s="144"/>
      <c r="O96" s="145"/>
      <c r="P96" s="147">
        <f t="shared" si="100"/>
        <v>0</v>
      </c>
      <c r="Q96" s="252"/>
      <c r="R96" s="145"/>
      <c r="S96" s="147">
        <f t="shared" si="101"/>
        <v>0</v>
      </c>
      <c r="T96" s="144"/>
      <c r="U96" s="145"/>
      <c r="V96" s="147">
        <f t="shared" si="102"/>
        <v>0</v>
      </c>
      <c r="W96" s="252"/>
      <c r="X96" s="145"/>
      <c r="Y96" s="147">
        <f t="shared" si="103"/>
        <v>0</v>
      </c>
      <c r="Z96" s="144"/>
      <c r="AA96" s="145"/>
      <c r="AB96" s="147">
        <f t="shared" si="104"/>
        <v>0</v>
      </c>
      <c r="AC96" s="133">
        <f t="shared" si="84"/>
        <v>0</v>
      </c>
      <c r="AD96" s="134">
        <f t="shared" si="85"/>
        <v>0</v>
      </c>
      <c r="AE96" s="226">
        <f t="shared" si="86"/>
        <v>0</v>
      </c>
      <c r="AF96" s="153" t="e">
        <f t="shared" si="87"/>
        <v>#DIV/0!</v>
      </c>
      <c r="AG96" s="151"/>
      <c r="AH96" s="100"/>
      <c r="AI96" s="100"/>
    </row>
    <row r="97" spans="1:35" ht="15" customHeight="1" x14ac:dyDescent="0.2">
      <c r="A97" s="229" t="s">
        <v>198</v>
      </c>
      <c r="B97" s="230"/>
      <c r="C97" s="231"/>
      <c r="D97" s="232"/>
      <c r="E97" s="233">
        <f t="shared" ref="E97:AB97" si="105">E93+E89</f>
        <v>0</v>
      </c>
      <c r="F97" s="234">
        <f t="shared" si="105"/>
        <v>0</v>
      </c>
      <c r="G97" s="235">
        <f t="shared" si="105"/>
        <v>0</v>
      </c>
      <c r="H97" s="158">
        <f t="shared" si="105"/>
        <v>0</v>
      </c>
      <c r="I97" s="160">
        <f t="shared" si="105"/>
        <v>0</v>
      </c>
      <c r="J97" s="253">
        <f t="shared" si="105"/>
        <v>0</v>
      </c>
      <c r="K97" s="236">
        <f t="shared" si="105"/>
        <v>0</v>
      </c>
      <c r="L97" s="234">
        <f t="shared" si="105"/>
        <v>0</v>
      </c>
      <c r="M97" s="237">
        <f t="shared" si="105"/>
        <v>0</v>
      </c>
      <c r="N97" s="233">
        <f t="shared" si="105"/>
        <v>0</v>
      </c>
      <c r="O97" s="234">
        <f t="shared" si="105"/>
        <v>0</v>
      </c>
      <c r="P97" s="237">
        <f t="shared" si="105"/>
        <v>0</v>
      </c>
      <c r="Q97" s="236">
        <f t="shared" si="105"/>
        <v>0</v>
      </c>
      <c r="R97" s="234">
        <f t="shared" si="105"/>
        <v>0</v>
      </c>
      <c r="S97" s="237">
        <f t="shared" si="105"/>
        <v>0</v>
      </c>
      <c r="T97" s="233">
        <f t="shared" si="105"/>
        <v>0</v>
      </c>
      <c r="U97" s="234">
        <f t="shared" si="105"/>
        <v>0</v>
      </c>
      <c r="V97" s="237">
        <f t="shared" si="105"/>
        <v>0</v>
      </c>
      <c r="W97" s="236">
        <f t="shared" si="105"/>
        <v>0</v>
      </c>
      <c r="X97" s="234">
        <f t="shared" si="105"/>
        <v>0</v>
      </c>
      <c r="Y97" s="237">
        <f t="shared" si="105"/>
        <v>0</v>
      </c>
      <c r="Z97" s="233">
        <f t="shared" si="105"/>
        <v>0</v>
      </c>
      <c r="AA97" s="234">
        <f t="shared" si="105"/>
        <v>0</v>
      </c>
      <c r="AB97" s="237">
        <f t="shared" si="105"/>
        <v>0</v>
      </c>
      <c r="AC97" s="236">
        <f t="shared" ref="AC97:AD97" si="106">AC89+AC93</f>
        <v>0</v>
      </c>
      <c r="AD97" s="238">
        <f t="shared" si="106"/>
        <v>0</v>
      </c>
      <c r="AE97" s="233">
        <f t="shared" si="86"/>
        <v>0</v>
      </c>
      <c r="AF97" s="254" t="e">
        <f t="shared" si="87"/>
        <v>#DIV/0!</v>
      </c>
      <c r="AG97" s="255"/>
      <c r="AH97" s="100"/>
      <c r="AI97" s="100"/>
    </row>
    <row r="98" spans="1:35" ht="15" customHeight="1" x14ac:dyDescent="0.2">
      <c r="A98" s="256" t="s">
        <v>109</v>
      </c>
      <c r="B98" s="257" t="s">
        <v>32</v>
      </c>
      <c r="C98" s="243" t="s">
        <v>199</v>
      </c>
      <c r="D98" s="244"/>
      <c r="E98" s="90"/>
      <c r="F98" s="91"/>
      <c r="G98" s="91"/>
      <c r="H98" s="90"/>
      <c r="I98" s="91"/>
      <c r="J98" s="95"/>
      <c r="K98" s="91"/>
      <c r="L98" s="91"/>
      <c r="M98" s="95"/>
      <c r="N98" s="90"/>
      <c r="O98" s="91"/>
      <c r="P98" s="95"/>
      <c r="Q98" s="91"/>
      <c r="R98" s="91"/>
      <c r="S98" s="95"/>
      <c r="T98" s="90"/>
      <c r="U98" s="91"/>
      <c r="V98" s="95"/>
      <c r="W98" s="91"/>
      <c r="X98" s="91"/>
      <c r="Y98" s="95"/>
      <c r="Z98" s="90"/>
      <c r="AA98" s="91"/>
      <c r="AB98" s="91"/>
      <c r="AC98" s="96"/>
      <c r="AD98" s="97"/>
      <c r="AE98" s="97"/>
      <c r="AF98" s="98"/>
      <c r="AG98" s="99"/>
      <c r="AH98" s="100"/>
      <c r="AI98" s="100"/>
    </row>
    <row r="99" spans="1:35" ht="15" customHeight="1" x14ac:dyDescent="0.2">
      <c r="A99" s="101" t="s">
        <v>111</v>
      </c>
      <c r="B99" s="102" t="s">
        <v>200</v>
      </c>
      <c r="C99" s="221" t="s">
        <v>201</v>
      </c>
      <c r="D99" s="222"/>
      <c r="E99" s="245">
        <f t="shared" ref="E99:AB99" si="107">SUM(E100:E102)</f>
        <v>2</v>
      </c>
      <c r="F99" s="246">
        <f t="shared" si="107"/>
        <v>2000</v>
      </c>
      <c r="G99" s="247">
        <f t="shared" si="107"/>
        <v>4000</v>
      </c>
      <c r="H99" s="105">
        <f t="shared" si="107"/>
        <v>2</v>
      </c>
      <c r="I99" s="106">
        <f t="shared" si="107"/>
        <v>2000</v>
      </c>
      <c r="J99" s="138">
        <f t="shared" si="107"/>
        <v>4000</v>
      </c>
      <c r="K99" s="258">
        <f t="shared" si="107"/>
        <v>0</v>
      </c>
      <c r="L99" s="246">
        <f t="shared" si="107"/>
        <v>0</v>
      </c>
      <c r="M99" s="259">
        <f t="shared" si="107"/>
        <v>0</v>
      </c>
      <c r="N99" s="245">
        <f t="shared" si="107"/>
        <v>0</v>
      </c>
      <c r="O99" s="246">
        <f t="shared" si="107"/>
        <v>0</v>
      </c>
      <c r="P99" s="259">
        <f t="shared" si="107"/>
        <v>0</v>
      </c>
      <c r="Q99" s="258">
        <f t="shared" si="107"/>
        <v>0</v>
      </c>
      <c r="R99" s="246">
        <f t="shared" si="107"/>
        <v>0</v>
      </c>
      <c r="S99" s="259">
        <f t="shared" si="107"/>
        <v>0</v>
      </c>
      <c r="T99" s="245">
        <f t="shared" si="107"/>
        <v>0</v>
      </c>
      <c r="U99" s="246">
        <f t="shared" si="107"/>
        <v>0</v>
      </c>
      <c r="V99" s="259">
        <f t="shared" si="107"/>
        <v>0</v>
      </c>
      <c r="W99" s="258">
        <f t="shared" si="107"/>
        <v>0</v>
      </c>
      <c r="X99" s="246">
        <f t="shared" si="107"/>
        <v>0</v>
      </c>
      <c r="Y99" s="259">
        <f t="shared" si="107"/>
        <v>0</v>
      </c>
      <c r="Z99" s="245">
        <f t="shared" si="107"/>
        <v>0</v>
      </c>
      <c r="AA99" s="246">
        <f t="shared" si="107"/>
        <v>0</v>
      </c>
      <c r="AB99" s="259">
        <f t="shared" si="107"/>
        <v>0</v>
      </c>
      <c r="AC99" s="108">
        <f t="shared" ref="AC99:AC126" si="108">G99+M99+S99+Y99</f>
        <v>4000</v>
      </c>
      <c r="AD99" s="109">
        <f t="shared" ref="AD99:AD126" si="109">J99+P99+V99+AB99</f>
        <v>4000</v>
      </c>
      <c r="AE99" s="109">
        <f t="shared" ref="AE99:AE133" si="110">AC99-AD99</f>
        <v>0</v>
      </c>
      <c r="AF99" s="111">
        <f t="shared" ref="AF99:AF133" si="111">AE99/AC99</f>
        <v>0</v>
      </c>
      <c r="AG99" s="112"/>
      <c r="AH99" s="113"/>
      <c r="AI99" s="113"/>
    </row>
    <row r="100" spans="1:35" ht="34.5" customHeight="1" x14ac:dyDescent="0.2">
      <c r="A100" s="114" t="s">
        <v>114</v>
      </c>
      <c r="B100" s="115" t="s">
        <v>115</v>
      </c>
      <c r="C100" s="116" t="s">
        <v>202</v>
      </c>
      <c r="D100" s="260" t="s">
        <v>203</v>
      </c>
      <c r="E100" s="261">
        <v>2</v>
      </c>
      <c r="F100" s="262">
        <v>2000</v>
      </c>
      <c r="G100" s="263">
        <f t="shared" ref="G100:G102" si="112">E100*F100</f>
        <v>4000</v>
      </c>
      <c r="H100" s="261">
        <v>2</v>
      </c>
      <c r="I100" s="262">
        <v>2000</v>
      </c>
      <c r="J100" s="264">
        <f t="shared" ref="J100:J102" si="113">H100*I100</f>
        <v>4000</v>
      </c>
      <c r="K100" s="250"/>
      <c r="L100" s="262"/>
      <c r="M100" s="139">
        <f t="shared" ref="M100:M102" si="114">K100*L100</f>
        <v>0</v>
      </c>
      <c r="N100" s="118"/>
      <c r="O100" s="262"/>
      <c r="P100" s="139">
        <f t="shared" ref="P100:P102" si="115">N100*O100</f>
        <v>0</v>
      </c>
      <c r="Q100" s="250"/>
      <c r="R100" s="262"/>
      <c r="S100" s="139">
        <f t="shared" ref="S100:S102" si="116">Q100*R100</f>
        <v>0</v>
      </c>
      <c r="T100" s="118"/>
      <c r="U100" s="262"/>
      <c r="V100" s="139">
        <f t="shared" ref="V100:V102" si="117">T100*U100</f>
        <v>0</v>
      </c>
      <c r="W100" s="250"/>
      <c r="X100" s="262"/>
      <c r="Y100" s="139">
        <f t="shared" ref="Y100:Y102" si="118">W100*X100</f>
        <v>0</v>
      </c>
      <c r="Z100" s="118"/>
      <c r="AA100" s="262"/>
      <c r="AB100" s="139">
        <f t="shared" ref="AB100:AB102" si="119">Z100*AA100</f>
        <v>0</v>
      </c>
      <c r="AC100" s="121">
        <f t="shared" si="108"/>
        <v>4000</v>
      </c>
      <c r="AD100" s="122">
        <f t="shared" si="109"/>
        <v>4000</v>
      </c>
      <c r="AE100" s="224">
        <f t="shared" si="110"/>
        <v>0</v>
      </c>
      <c r="AF100" s="124">
        <f t="shared" si="111"/>
        <v>0</v>
      </c>
      <c r="AG100" s="125"/>
      <c r="AH100" s="100"/>
      <c r="AI100" s="100"/>
    </row>
    <row r="101" spans="1:35" ht="34.5" customHeight="1" x14ac:dyDescent="0.2">
      <c r="A101" s="114" t="s">
        <v>114</v>
      </c>
      <c r="B101" s="115" t="s">
        <v>118</v>
      </c>
      <c r="C101" s="116" t="s">
        <v>204</v>
      </c>
      <c r="D101" s="260" t="s">
        <v>205</v>
      </c>
      <c r="E101" s="261"/>
      <c r="F101" s="262"/>
      <c r="G101" s="263">
        <f t="shared" si="112"/>
        <v>0</v>
      </c>
      <c r="H101" s="261"/>
      <c r="I101" s="262"/>
      <c r="J101" s="264">
        <f t="shared" si="113"/>
        <v>0</v>
      </c>
      <c r="K101" s="250"/>
      <c r="L101" s="262"/>
      <c r="M101" s="139">
        <f t="shared" si="114"/>
        <v>0</v>
      </c>
      <c r="N101" s="118"/>
      <c r="O101" s="262"/>
      <c r="P101" s="139">
        <f t="shared" si="115"/>
        <v>0</v>
      </c>
      <c r="Q101" s="250"/>
      <c r="R101" s="262"/>
      <c r="S101" s="139">
        <f t="shared" si="116"/>
        <v>0</v>
      </c>
      <c r="T101" s="118"/>
      <c r="U101" s="262"/>
      <c r="V101" s="139">
        <f t="shared" si="117"/>
        <v>0</v>
      </c>
      <c r="W101" s="250"/>
      <c r="X101" s="262"/>
      <c r="Y101" s="139">
        <f t="shared" si="118"/>
        <v>0</v>
      </c>
      <c r="Z101" s="118"/>
      <c r="AA101" s="262"/>
      <c r="AB101" s="139">
        <f t="shared" si="119"/>
        <v>0</v>
      </c>
      <c r="AC101" s="121">
        <f t="shared" si="108"/>
        <v>0</v>
      </c>
      <c r="AD101" s="122">
        <f t="shared" si="109"/>
        <v>0</v>
      </c>
      <c r="AE101" s="224">
        <f t="shared" si="110"/>
        <v>0</v>
      </c>
      <c r="AF101" s="124" t="e">
        <f t="shared" si="111"/>
        <v>#DIV/0!</v>
      </c>
      <c r="AG101" s="125"/>
      <c r="AH101" s="100"/>
      <c r="AI101" s="100"/>
    </row>
    <row r="102" spans="1:35" ht="34.5" customHeight="1" x14ac:dyDescent="0.2">
      <c r="A102" s="140" t="s">
        <v>114</v>
      </c>
      <c r="B102" s="127" t="s">
        <v>119</v>
      </c>
      <c r="C102" s="128" t="s">
        <v>204</v>
      </c>
      <c r="D102" s="265" t="s">
        <v>205</v>
      </c>
      <c r="E102" s="266"/>
      <c r="F102" s="267"/>
      <c r="G102" s="268">
        <f t="shared" si="112"/>
        <v>0</v>
      </c>
      <c r="H102" s="269"/>
      <c r="I102" s="270"/>
      <c r="J102" s="271">
        <f t="shared" si="113"/>
        <v>0</v>
      </c>
      <c r="K102" s="272"/>
      <c r="L102" s="267"/>
      <c r="M102" s="150">
        <f t="shared" si="114"/>
        <v>0</v>
      </c>
      <c r="N102" s="130"/>
      <c r="O102" s="267"/>
      <c r="P102" s="150">
        <f t="shared" si="115"/>
        <v>0</v>
      </c>
      <c r="Q102" s="272"/>
      <c r="R102" s="267"/>
      <c r="S102" s="150">
        <f t="shared" si="116"/>
        <v>0</v>
      </c>
      <c r="T102" s="130"/>
      <c r="U102" s="267"/>
      <c r="V102" s="150">
        <f t="shared" si="117"/>
        <v>0</v>
      </c>
      <c r="W102" s="272"/>
      <c r="X102" s="267"/>
      <c r="Y102" s="150">
        <f t="shared" si="118"/>
        <v>0</v>
      </c>
      <c r="Z102" s="130"/>
      <c r="AA102" s="267"/>
      <c r="AB102" s="150">
        <f t="shared" si="119"/>
        <v>0</v>
      </c>
      <c r="AC102" s="133">
        <f t="shared" si="108"/>
        <v>0</v>
      </c>
      <c r="AD102" s="134">
        <f t="shared" si="109"/>
        <v>0</v>
      </c>
      <c r="AE102" s="226">
        <f t="shared" si="110"/>
        <v>0</v>
      </c>
      <c r="AF102" s="124" t="e">
        <f t="shared" si="111"/>
        <v>#DIV/0!</v>
      </c>
      <c r="AG102" s="125"/>
      <c r="AH102" s="100"/>
      <c r="AI102" s="100"/>
    </row>
    <row r="103" spans="1:35" ht="27.75" customHeight="1" x14ac:dyDescent="0.2">
      <c r="A103" s="101" t="s">
        <v>111</v>
      </c>
      <c r="B103" s="102" t="s">
        <v>206</v>
      </c>
      <c r="C103" s="103" t="s">
        <v>207</v>
      </c>
      <c r="D103" s="104"/>
      <c r="E103" s="105">
        <f t="shared" ref="E103:AB103" si="120">SUM(E104:E114)</f>
        <v>294</v>
      </c>
      <c r="F103" s="106">
        <f t="shared" si="120"/>
        <v>5630</v>
      </c>
      <c r="G103" s="107">
        <f t="shared" si="120"/>
        <v>151680</v>
      </c>
      <c r="H103" s="105">
        <f t="shared" si="120"/>
        <v>294</v>
      </c>
      <c r="I103" s="106">
        <f t="shared" si="120"/>
        <v>5630</v>
      </c>
      <c r="J103" s="138">
        <f t="shared" si="120"/>
        <v>151680</v>
      </c>
      <c r="K103" s="248">
        <f t="shared" si="120"/>
        <v>0</v>
      </c>
      <c r="L103" s="106">
        <f t="shared" si="120"/>
        <v>0</v>
      </c>
      <c r="M103" s="138">
        <f t="shared" si="120"/>
        <v>0</v>
      </c>
      <c r="N103" s="105">
        <f t="shared" si="120"/>
        <v>0</v>
      </c>
      <c r="O103" s="106">
        <f t="shared" si="120"/>
        <v>0</v>
      </c>
      <c r="P103" s="138">
        <f t="shared" si="120"/>
        <v>0</v>
      </c>
      <c r="Q103" s="248">
        <f t="shared" si="120"/>
        <v>0</v>
      </c>
      <c r="R103" s="106">
        <f t="shared" si="120"/>
        <v>0</v>
      </c>
      <c r="S103" s="138">
        <f t="shared" si="120"/>
        <v>0</v>
      </c>
      <c r="T103" s="105">
        <f t="shared" si="120"/>
        <v>0</v>
      </c>
      <c r="U103" s="106">
        <f t="shared" si="120"/>
        <v>0</v>
      </c>
      <c r="V103" s="138">
        <f t="shared" si="120"/>
        <v>0</v>
      </c>
      <c r="W103" s="248">
        <f t="shared" si="120"/>
        <v>0</v>
      </c>
      <c r="X103" s="106">
        <f t="shared" si="120"/>
        <v>0</v>
      </c>
      <c r="Y103" s="138">
        <f t="shared" si="120"/>
        <v>0</v>
      </c>
      <c r="Z103" s="105">
        <f t="shared" si="120"/>
        <v>0</v>
      </c>
      <c r="AA103" s="106">
        <f t="shared" si="120"/>
        <v>0</v>
      </c>
      <c r="AB103" s="138">
        <f t="shared" si="120"/>
        <v>0</v>
      </c>
      <c r="AC103" s="108">
        <f t="shared" si="108"/>
        <v>151680</v>
      </c>
      <c r="AD103" s="109">
        <f t="shared" si="109"/>
        <v>151680</v>
      </c>
      <c r="AE103" s="109">
        <f t="shared" si="110"/>
        <v>0</v>
      </c>
      <c r="AF103" s="148">
        <f t="shared" si="111"/>
        <v>0</v>
      </c>
      <c r="AG103" s="149"/>
      <c r="AH103" s="113"/>
      <c r="AI103" s="113"/>
    </row>
    <row r="104" spans="1:35" ht="25.5" customHeight="1" x14ac:dyDescent="0.2">
      <c r="A104" s="114" t="s">
        <v>114</v>
      </c>
      <c r="B104" s="115" t="s">
        <v>115</v>
      </c>
      <c r="C104" s="273" t="s">
        <v>208</v>
      </c>
      <c r="D104" s="117" t="s">
        <v>203</v>
      </c>
      <c r="E104" s="118">
        <v>2</v>
      </c>
      <c r="F104" s="119">
        <v>860</v>
      </c>
      <c r="G104" s="120">
        <f t="shared" ref="G104:G114" si="121">E104*F104</f>
        <v>1720</v>
      </c>
      <c r="H104" s="118">
        <v>2</v>
      </c>
      <c r="I104" s="119">
        <v>860</v>
      </c>
      <c r="J104" s="139">
        <f t="shared" ref="J104:J114" si="122">H104*I104</f>
        <v>1720</v>
      </c>
      <c r="K104" s="250"/>
      <c r="L104" s="119"/>
      <c r="M104" s="139">
        <f>K104*L104</f>
        <v>0</v>
      </c>
      <c r="N104" s="118"/>
      <c r="O104" s="119"/>
      <c r="P104" s="139">
        <f>N104*O104</f>
        <v>0</v>
      </c>
      <c r="Q104" s="250"/>
      <c r="R104" s="119"/>
      <c r="S104" s="139">
        <f>Q104*R104</f>
        <v>0</v>
      </c>
      <c r="T104" s="118"/>
      <c r="U104" s="119"/>
      <c r="V104" s="139">
        <f>T104*U104</f>
        <v>0</v>
      </c>
      <c r="W104" s="250"/>
      <c r="X104" s="119"/>
      <c r="Y104" s="139">
        <f>W104*X104</f>
        <v>0</v>
      </c>
      <c r="Z104" s="118"/>
      <c r="AA104" s="119"/>
      <c r="AB104" s="139">
        <f>Z104*AA104</f>
        <v>0</v>
      </c>
      <c r="AC104" s="121">
        <f t="shared" si="108"/>
        <v>1720</v>
      </c>
      <c r="AD104" s="122">
        <f t="shared" si="109"/>
        <v>1720</v>
      </c>
      <c r="AE104" s="224">
        <f t="shared" si="110"/>
        <v>0</v>
      </c>
      <c r="AF104" s="124">
        <f t="shared" si="111"/>
        <v>0</v>
      </c>
      <c r="AG104" s="125"/>
      <c r="AH104" s="100"/>
      <c r="AI104" s="100"/>
    </row>
    <row r="105" spans="1:35" ht="45.75" customHeight="1" x14ac:dyDescent="0.2">
      <c r="A105" s="114" t="s">
        <v>114</v>
      </c>
      <c r="B105" s="115" t="s">
        <v>118</v>
      </c>
      <c r="C105" s="273" t="s">
        <v>209</v>
      </c>
      <c r="D105" s="117" t="s">
        <v>203</v>
      </c>
      <c r="E105" s="118">
        <v>2</v>
      </c>
      <c r="F105" s="119">
        <v>320</v>
      </c>
      <c r="G105" s="120">
        <f t="shared" si="121"/>
        <v>640</v>
      </c>
      <c r="H105" s="118">
        <v>2</v>
      </c>
      <c r="I105" s="119">
        <v>320</v>
      </c>
      <c r="J105" s="139">
        <f t="shared" si="122"/>
        <v>640</v>
      </c>
      <c r="K105" s="250"/>
      <c r="L105" s="119"/>
      <c r="M105" s="139"/>
      <c r="N105" s="118"/>
      <c r="O105" s="119"/>
      <c r="P105" s="139"/>
      <c r="Q105" s="250"/>
      <c r="R105" s="119"/>
      <c r="S105" s="139"/>
      <c r="T105" s="118"/>
      <c r="U105" s="119"/>
      <c r="V105" s="139"/>
      <c r="W105" s="250"/>
      <c r="X105" s="119"/>
      <c r="Y105" s="139"/>
      <c r="Z105" s="118"/>
      <c r="AA105" s="119"/>
      <c r="AB105" s="139"/>
      <c r="AC105" s="121">
        <f t="shared" si="108"/>
        <v>640</v>
      </c>
      <c r="AD105" s="122">
        <f t="shared" si="109"/>
        <v>640</v>
      </c>
      <c r="AE105" s="224">
        <f t="shared" si="110"/>
        <v>0</v>
      </c>
      <c r="AF105" s="124">
        <f t="shared" si="111"/>
        <v>0</v>
      </c>
      <c r="AG105" s="125"/>
      <c r="AH105" s="100"/>
      <c r="AI105" s="100"/>
    </row>
    <row r="106" spans="1:35" ht="46.5" customHeight="1" x14ac:dyDescent="0.2">
      <c r="A106" s="114" t="s">
        <v>114</v>
      </c>
      <c r="B106" s="115" t="s">
        <v>119</v>
      </c>
      <c r="C106" s="273" t="s">
        <v>210</v>
      </c>
      <c r="D106" s="117" t="s">
        <v>203</v>
      </c>
      <c r="E106" s="118">
        <v>2</v>
      </c>
      <c r="F106" s="119">
        <v>320</v>
      </c>
      <c r="G106" s="120">
        <f t="shared" si="121"/>
        <v>640</v>
      </c>
      <c r="H106" s="118">
        <v>2</v>
      </c>
      <c r="I106" s="119">
        <v>320</v>
      </c>
      <c r="J106" s="139">
        <f t="shared" si="122"/>
        <v>640</v>
      </c>
      <c r="K106" s="250"/>
      <c r="L106" s="119"/>
      <c r="M106" s="139"/>
      <c r="N106" s="118"/>
      <c r="O106" s="119"/>
      <c r="P106" s="139"/>
      <c r="Q106" s="250"/>
      <c r="R106" s="119"/>
      <c r="S106" s="139"/>
      <c r="T106" s="118"/>
      <c r="U106" s="119"/>
      <c r="V106" s="139"/>
      <c r="W106" s="250"/>
      <c r="X106" s="119"/>
      <c r="Y106" s="139"/>
      <c r="Z106" s="118"/>
      <c r="AA106" s="119"/>
      <c r="AB106" s="139"/>
      <c r="AC106" s="121">
        <f t="shared" si="108"/>
        <v>640</v>
      </c>
      <c r="AD106" s="122">
        <f t="shared" si="109"/>
        <v>640</v>
      </c>
      <c r="AE106" s="224">
        <f t="shared" si="110"/>
        <v>0</v>
      </c>
      <c r="AF106" s="124">
        <f t="shared" si="111"/>
        <v>0</v>
      </c>
      <c r="AG106" s="125"/>
      <c r="AH106" s="100"/>
      <c r="AI106" s="100"/>
    </row>
    <row r="107" spans="1:35" ht="30" customHeight="1" x14ac:dyDescent="0.2">
      <c r="A107" s="114" t="s">
        <v>114</v>
      </c>
      <c r="B107" s="115" t="s">
        <v>127</v>
      </c>
      <c r="C107" s="273" t="s">
        <v>211</v>
      </c>
      <c r="D107" s="117" t="s">
        <v>203</v>
      </c>
      <c r="E107" s="118">
        <v>36</v>
      </c>
      <c r="F107" s="119">
        <v>560</v>
      </c>
      <c r="G107" s="120">
        <f t="shared" si="121"/>
        <v>20160</v>
      </c>
      <c r="H107" s="118">
        <v>36</v>
      </c>
      <c r="I107" s="119">
        <v>560</v>
      </c>
      <c r="J107" s="139">
        <f t="shared" si="122"/>
        <v>20160</v>
      </c>
      <c r="K107" s="250"/>
      <c r="L107" s="119"/>
      <c r="M107" s="139"/>
      <c r="N107" s="118"/>
      <c r="O107" s="119"/>
      <c r="P107" s="139"/>
      <c r="Q107" s="250"/>
      <c r="R107" s="119"/>
      <c r="S107" s="139"/>
      <c r="T107" s="118"/>
      <c r="U107" s="119"/>
      <c r="V107" s="139"/>
      <c r="W107" s="250"/>
      <c r="X107" s="119"/>
      <c r="Y107" s="139"/>
      <c r="Z107" s="118"/>
      <c r="AA107" s="119"/>
      <c r="AB107" s="139"/>
      <c r="AC107" s="121">
        <f t="shared" si="108"/>
        <v>20160</v>
      </c>
      <c r="AD107" s="122">
        <f t="shared" si="109"/>
        <v>20160</v>
      </c>
      <c r="AE107" s="224">
        <f t="shared" si="110"/>
        <v>0</v>
      </c>
      <c r="AF107" s="124">
        <f t="shared" si="111"/>
        <v>0</v>
      </c>
      <c r="AG107" s="125"/>
      <c r="AH107" s="100"/>
      <c r="AI107" s="100"/>
    </row>
    <row r="108" spans="1:35" ht="30" customHeight="1" x14ac:dyDescent="0.2">
      <c r="A108" s="114" t="s">
        <v>114</v>
      </c>
      <c r="B108" s="115" t="s">
        <v>129</v>
      </c>
      <c r="C108" s="273" t="s">
        <v>212</v>
      </c>
      <c r="D108" s="117" t="s">
        <v>203</v>
      </c>
      <c r="E108" s="118">
        <v>36</v>
      </c>
      <c r="F108" s="119">
        <v>400</v>
      </c>
      <c r="G108" s="120">
        <f t="shared" si="121"/>
        <v>14400</v>
      </c>
      <c r="H108" s="118">
        <v>36</v>
      </c>
      <c r="I108" s="119">
        <v>400</v>
      </c>
      <c r="J108" s="139">
        <f t="shared" si="122"/>
        <v>14400</v>
      </c>
      <c r="K108" s="250"/>
      <c r="L108" s="119"/>
      <c r="M108" s="139"/>
      <c r="N108" s="118"/>
      <c r="O108" s="119"/>
      <c r="P108" s="139"/>
      <c r="Q108" s="250"/>
      <c r="R108" s="119"/>
      <c r="S108" s="139"/>
      <c r="T108" s="118"/>
      <c r="U108" s="119"/>
      <c r="V108" s="139"/>
      <c r="W108" s="250"/>
      <c r="X108" s="119"/>
      <c r="Y108" s="139"/>
      <c r="Z108" s="118"/>
      <c r="AA108" s="119"/>
      <c r="AB108" s="139"/>
      <c r="AC108" s="121">
        <f t="shared" si="108"/>
        <v>14400</v>
      </c>
      <c r="AD108" s="122">
        <f t="shared" si="109"/>
        <v>14400</v>
      </c>
      <c r="AE108" s="224">
        <f t="shared" si="110"/>
        <v>0</v>
      </c>
      <c r="AF108" s="124">
        <f t="shared" si="111"/>
        <v>0</v>
      </c>
      <c r="AG108" s="125"/>
      <c r="AH108" s="100"/>
      <c r="AI108" s="100"/>
    </row>
    <row r="109" spans="1:35" ht="30" customHeight="1" x14ac:dyDescent="0.2">
      <c r="A109" s="114" t="s">
        <v>114</v>
      </c>
      <c r="B109" s="115" t="s">
        <v>131</v>
      </c>
      <c r="C109" s="273" t="s">
        <v>213</v>
      </c>
      <c r="D109" s="117" t="s">
        <v>203</v>
      </c>
      <c r="E109" s="118">
        <v>36</v>
      </c>
      <c r="F109" s="119">
        <v>300</v>
      </c>
      <c r="G109" s="120">
        <f t="shared" si="121"/>
        <v>10800</v>
      </c>
      <c r="H109" s="118">
        <v>36</v>
      </c>
      <c r="I109" s="119">
        <v>300</v>
      </c>
      <c r="J109" s="139">
        <f t="shared" si="122"/>
        <v>10800</v>
      </c>
      <c r="K109" s="250"/>
      <c r="L109" s="119"/>
      <c r="M109" s="139"/>
      <c r="N109" s="118"/>
      <c r="O109" s="119"/>
      <c r="P109" s="139"/>
      <c r="Q109" s="250"/>
      <c r="R109" s="119"/>
      <c r="S109" s="139"/>
      <c r="T109" s="118"/>
      <c r="U109" s="119"/>
      <c r="V109" s="139"/>
      <c r="W109" s="250"/>
      <c r="X109" s="119"/>
      <c r="Y109" s="139"/>
      <c r="Z109" s="118"/>
      <c r="AA109" s="119"/>
      <c r="AB109" s="139"/>
      <c r="AC109" s="121">
        <f t="shared" si="108"/>
        <v>10800</v>
      </c>
      <c r="AD109" s="122">
        <f t="shared" si="109"/>
        <v>10800</v>
      </c>
      <c r="AE109" s="224">
        <f t="shared" si="110"/>
        <v>0</v>
      </c>
      <c r="AF109" s="124">
        <f t="shared" si="111"/>
        <v>0</v>
      </c>
      <c r="AG109" s="125"/>
      <c r="AH109" s="100"/>
      <c r="AI109" s="100"/>
    </row>
    <row r="110" spans="1:35" ht="30" customHeight="1" x14ac:dyDescent="0.2">
      <c r="A110" s="114" t="s">
        <v>114</v>
      </c>
      <c r="B110" s="115" t="s">
        <v>133</v>
      </c>
      <c r="C110" s="273" t="s">
        <v>209</v>
      </c>
      <c r="D110" s="117" t="s">
        <v>203</v>
      </c>
      <c r="E110" s="118">
        <v>36</v>
      </c>
      <c r="F110" s="119">
        <v>200</v>
      </c>
      <c r="G110" s="120">
        <f t="shared" si="121"/>
        <v>7200</v>
      </c>
      <c r="H110" s="118">
        <v>36</v>
      </c>
      <c r="I110" s="119">
        <v>200</v>
      </c>
      <c r="J110" s="139">
        <f t="shared" si="122"/>
        <v>7200</v>
      </c>
      <c r="K110" s="250"/>
      <c r="L110" s="119"/>
      <c r="M110" s="139"/>
      <c r="N110" s="118"/>
      <c r="O110" s="119"/>
      <c r="P110" s="139"/>
      <c r="Q110" s="250"/>
      <c r="R110" s="119"/>
      <c r="S110" s="139"/>
      <c r="T110" s="118"/>
      <c r="U110" s="119"/>
      <c r="V110" s="139"/>
      <c r="W110" s="250"/>
      <c r="X110" s="119"/>
      <c r="Y110" s="139"/>
      <c r="Z110" s="118"/>
      <c r="AA110" s="119"/>
      <c r="AB110" s="139"/>
      <c r="AC110" s="121">
        <f t="shared" si="108"/>
        <v>7200</v>
      </c>
      <c r="AD110" s="122">
        <f t="shared" si="109"/>
        <v>7200</v>
      </c>
      <c r="AE110" s="224">
        <f t="shared" si="110"/>
        <v>0</v>
      </c>
      <c r="AF110" s="124">
        <f t="shared" si="111"/>
        <v>0</v>
      </c>
      <c r="AG110" s="125"/>
      <c r="AH110" s="100"/>
      <c r="AI110" s="100"/>
    </row>
    <row r="111" spans="1:35" ht="30" customHeight="1" x14ac:dyDescent="0.2">
      <c r="A111" s="114" t="s">
        <v>114</v>
      </c>
      <c r="B111" s="115" t="s">
        <v>135</v>
      </c>
      <c r="C111" s="273" t="s">
        <v>210</v>
      </c>
      <c r="D111" s="117" t="s">
        <v>203</v>
      </c>
      <c r="E111" s="118">
        <v>36</v>
      </c>
      <c r="F111" s="119">
        <v>200</v>
      </c>
      <c r="G111" s="120">
        <f t="shared" si="121"/>
        <v>7200</v>
      </c>
      <c r="H111" s="118">
        <v>36</v>
      </c>
      <c r="I111" s="119">
        <v>200</v>
      </c>
      <c r="J111" s="139">
        <f t="shared" si="122"/>
        <v>7200</v>
      </c>
      <c r="K111" s="250"/>
      <c r="L111" s="119"/>
      <c r="M111" s="139">
        <f>K111*L111</f>
        <v>0</v>
      </c>
      <c r="N111" s="118"/>
      <c r="O111" s="119"/>
      <c r="P111" s="139">
        <f>N111*O111</f>
        <v>0</v>
      </c>
      <c r="Q111" s="250"/>
      <c r="R111" s="119"/>
      <c r="S111" s="139">
        <f>Q111*R111</f>
        <v>0</v>
      </c>
      <c r="T111" s="118"/>
      <c r="U111" s="119"/>
      <c r="V111" s="139">
        <f>T111*U111</f>
        <v>0</v>
      </c>
      <c r="W111" s="250"/>
      <c r="X111" s="119"/>
      <c r="Y111" s="139">
        <f>W111*X111</f>
        <v>0</v>
      </c>
      <c r="Z111" s="118"/>
      <c r="AA111" s="119"/>
      <c r="AB111" s="139">
        <f>Z111*AA111</f>
        <v>0</v>
      </c>
      <c r="AC111" s="121">
        <f t="shared" si="108"/>
        <v>7200</v>
      </c>
      <c r="AD111" s="122">
        <f t="shared" si="109"/>
        <v>7200</v>
      </c>
      <c r="AE111" s="224">
        <f t="shared" si="110"/>
        <v>0</v>
      </c>
      <c r="AF111" s="124">
        <f t="shared" si="111"/>
        <v>0</v>
      </c>
      <c r="AG111" s="125"/>
      <c r="AH111" s="100"/>
      <c r="AI111" s="100"/>
    </row>
    <row r="112" spans="1:35" ht="30" customHeight="1" x14ac:dyDescent="0.2">
      <c r="A112" s="114" t="s">
        <v>114</v>
      </c>
      <c r="B112" s="127" t="s">
        <v>137</v>
      </c>
      <c r="C112" s="274" t="s">
        <v>214</v>
      </c>
      <c r="D112" s="117" t="s">
        <v>203</v>
      </c>
      <c r="E112" s="118">
        <v>36</v>
      </c>
      <c r="F112" s="131">
        <v>1500</v>
      </c>
      <c r="G112" s="120">
        <f t="shared" si="121"/>
        <v>54000</v>
      </c>
      <c r="H112" s="118">
        <v>36</v>
      </c>
      <c r="I112" s="131">
        <v>1500</v>
      </c>
      <c r="J112" s="139">
        <f t="shared" si="122"/>
        <v>54000</v>
      </c>
      <c r="K112" s="272"/>
      <c r="L112" s="131"/>
      <c r="M112" s="150"/>
      <c r="N112" s="130"/>
      <c r="O112" s="131"/>
      <c r="P112" s="150"/>
      <c r="Q112" s="272"/>
      <c r="R112" s="131"/>
      <c r="S112" s="150"/>
      <c r="T112" s="130"/>
      <c r="U112" s="131"/>
      <c r="V112" s="150"/>
      <c r="W112" s="272"/>
      <c r="X112" s="131"/>
      <c r="Y112" s="150"/>
      <c r="Z112" s="130"/>
      <c r="AA112" s="131"/>
      <c r="AB112" s="150"/>
      <c r="AC112" s="121">
        <f t="shared" si="108"/>
        <v>54000</v>
      </c>
      <c r="AD112" s="122">
        <f t="shared" si="109"/>
        <v>54000</v>
      </c>
      <c r="AE112" s="224">
        <f t="shared" si="110"/>
        <v>0</v>
      </c>
      <c r="AF112" s="124">
        <f t="shared" si="111"/>
        <v>0</v>
      </c>
      <c r="AG112" s="125"/>
      <c r="AH112" s="100"/>
      <c r="AI112" s="100"/>
    </row>
    <row r="113" spans="1:35" ht="30" customHeight="1" x14ac:dyDescent="0.2">
      <c r="A113" s="114" t="s">
        <v>114</v>
      </c>
      <c r="B113" s="127" t="s">
        <v>139</v>
      </c>
      <c r="C113" s="274" t="s">
        <v>215</v>
      </c>
      <c r="D113" s="117" t="s">
        <v>203</v>
      </c>
      <c r="E113" s="118">
        <v>36</v>
      </c>
      <c r="F113" s="131">
        <v>290</v>
      </c>
      <c r="G113" s="120">
        <f t="shared" si="121"/>
        <v>10440</v>
      </c>
      <c r="H113" s="118">
        <v>36</v>
      </c>
      <c r="I113" s="131">
        <v>290</v>
      </c>
      <c r="J113" s="120">
        <f t="shared" si="122"/>
        <v>10440</v>
      </c>
      <c r="K113" s="272"/>
      <c r="L113" s="131"/>
      <c r="M113" s="150"/>
      <c r="N113" s="130"/>
      <c r="O113" s="131"/>
      <c r="P113" s="150"/>
      <c r="Q113" s="272"/>
      <c r="R113" s="131"/>
      <c r="S113" s="150"/>
      <c r="T113" s="130"/>
      <c r="U113" s="131"/>
      <c r="V113" s="150"/>
      <c r="W113" s="272"/>
      <c r="X113" s="131"/>
      <c r="Y113" s="150"/>
      <c r="Z113" s="130"/>
      <c r="AA113" s="131"/>
      <c r="AB113" s="150"/>
      <c r="AC113" s="121">
        <f t="shared" si="108"/>
        <v>10440</v>
      </c>
      <c r="AD113" s="122">
        <f t="shared" si="109"/>
        <v>10440</v>
      </c>
      <c r="AE113" s="224">
        <f t="shared" si="110"/>
        <v>0</v>
      </c>
      <c r="AF113" s="124">
        <f t="shared" si="111"/>
        <v>0</v>
      </c>
      <c r="AG113" s="125"/>
      <c r="AH113" s="100"/>
      <c r="AI113" s="100"/>
    </row>
    <row r="114" spans="1:35" ht="30" customHeight="1" x14ac:dyDescent="0.2">
      <c r="A114" s="114" t="s">
        <v>114</v>
      </c>
      <c r="B114" s="141" t="s">
        <v>141</v>
      </c>
      <c r="C114" s="274" t="s">
        <v>216</v>
      </c>
      <c r="D114" s="117" t="s">
        <v>203</v>
      </c>
      <c r="E114" s="118">
        <v>36</v>
      </c>
      <c r="F114" s="131">
        <v>680</v>
      </c>
      <c r="G114" s="120">
        <f t="shared" si="121"/>
        <v>24480</v>
      </c>
      <c r="H114" s="118">
        <v>36</v>
      </c>
      <c r="I114" s="131">
        <v>680</v>
      </c>
      <c r="J114" s="120">
        <f t="shared" si="122"/>
        <v>24480</v>
      </c>
      <c r="K114" s="272"/>
      <c r="L114" s="131"/>
      <c r="M114" s="150">
        <f>K114*L114</f>
        <v>0</v>
      </c>
      <c r="N114" s="130"/>
      <c r="O114" s="131"/>
      <c r="P114" s="150">
        <f>N114*O114</f>
        <v>0</v>
      </c>
      <c r="Q114" s="272"/>
      <c r="R114" s="131"/>
      <c r="S114" s="150">
        <f>Q114*R114</f>
        <v>0</v>
      </c>
      <c r="T114" s="130"/>
      <c r="U114" s="131"/>
      <c r="V114" s="150">
        <f>T114*U114</f>
        <v>0</v>
      </c>
      <c r="W114" s="272"/>
      <c r="X114" s="131"/>
      <c r="Y114" s="150">
        <f>W114*X114</f>
        <v>0</v>
      </c>
      <c r="Z114" s="130"/>
      <c r="AA114" s="131"/>
      <c r="AB114" s="150">
        <f>Z114*AA114</f>
        <v>0</v>
      </c>
      <c r="AC114" s="121">
        <f t="shared" si="108"/>
        <v>24480</v>
      </c>
      <c r="AD114" s="122">
        <f t="shared" si="109"/>
        <v>24480</v>
      </c>
      <c r="AE114" s="224">
        <f t="shared" si="110"/>
        <v>0</v>
      </c>
      <c r="AF114" s="124">
        <f t="shared" si="111"/>
        <v>0</v>
      </c>
      <c r="AG114" s="125"/>
      <c r="AH114" s="100"/>
      <c r="AI114" s="100"/>
    </row>
    <row r="115" spans="1:35" ht="15" customHeight="1" x14ac:dyDescent="0.2">
      <c r="A115" s="101" t="s">
        <v>111</v>
      </c>
      <c r="B115" s="102" t="s">
        <v>217</v>
      </c>
      <c r="C115" s="103" t="s">
        <v>218</v>
      </c>
      <c r="D115" s="104"/>
      <c r="E115" s="105">
        <f t="shared" ref="E115:AB115" si="123">SUM(E116:E118)</f>
        <v>36</v>
      </c>
      <c r="F115" s="106">
        <f t="shared" si="123"/>
        <v>1000</v>
      </c>
      <c r="G115" s="107">
        <f t="shared" si="123"/>
        <v>36000</v>
      </c>
      <c r="H115" s="105">
        <f t="shared" si="123"/>
        <v>36</v>
      </c>
      <c r="I115" s="106">
        <f t="shared" si="123"/>
        <v>1000</v>
      </c>
      <c r="J115" s="138">
        <f t="shared" si="123"/>
        <v>36000</v>
      </c>
      <c r="K115" s="248">
        <f t="shared" si="123"/>
        <v>0</v>
      </c>
      <c r="L115" s="106">
        <f t="shared" si="123"/>
        <v>0</v>
      </c>
      <c r="M115" s="138">
        <f t="shared" si="123"/>
        <v>0</v>
      </c>
      <c r="N115" s="105">
        <f t="shared" si="123"/>
        <v>0</v>
      </c>
      <c r="O115" s="106">
        <f t="shared" si="123"/>
        <v>0</v>
      </c>
      <c r="P115" s="138">
        <f t="shared" si="123"/>
        <v>0</v>
      </c>
      <c r="Q115" s="248">
        <f t="shared" si="123"/>
        <v>0</v>
      </c>
      <c r="R115" s="106">
        <f t="shared" si="123"/>
        <v>0</v>
      </c>
      <c r="S115" s="138">
        <f t="shared" si="123"/>
        <v>0</v>
      </c>
      <c r="T115" s="105">
        <f t="shared" si="123"/>
        <v>0</v>
      </c>
      <c r="U115" s="106">
        <f t="shared" si="123"/>
        <v>0</v>
      </c>
      <c r="V115" s="138">
        <f t="shared" si="123"/>
        <v>0</v>
      </c>
      <c r="W115" s="248">
        <f t="shared" si="123"/>
        <v>0</v>
      </c>
      <c r="X115" s="106">
        <f t="shared" si="123"/>
        <v>0</v>
      </c>
      <c r="Y115" s="138">
        <f t="shared" si="123"/>
        <v>0</v>
      </c>
      <c r="Z115" s="105">
        <f t="shared" si="123"/>
        <v>0</v>
      </c>
      <c r="AA115" s="106">
        <f t="shared" si="123"/>
        <v>0</v>
      </c>
      <c r="AB115" s="138">
        <f t="shared" si="123"/>
        <v>0</v>
      </c>
      <c r="AC115" s="108">
        <f t="shared" si="108"/>
        <v>36000</v>
      </c>
      <c r="AD115" s="109">
        <f t="shared" si="109"/>
        <v>36000</v>
      </c>
      <c r="AE115" s="109">
        <f t="shared" si="110"/>
        <v>0</v>
      </c>
      <c r="AF115" s="148">
        <f t="shared" si="111"/>
        <v>0</v>
      </c>
      <c r="AG115" s="149"/>
      <c r="AH115" s="113"/>
      <c r="AI115" s="113"/>
    </row>
    <row r="116" spans="1:35" ht="41.25" customHeight="1" x14ac:dyDescent="0.2">
      <c r="A116" s="114" t="s">
        <v>114</v>
      </c>
      <c r="B116" s="115" t="s">
        <v>115</v>
      </c>
      <c r="C116" s="273" t="s">
        <v>219</v>
      </c>
      <c r="D116" s="117" t="s">
        <v>203</v>
      </c>
      <c r="E116" s="118">
        <v>36</v>
      </c>
      <c r="F116" s="119">
        <v>1000</v>
      </c>
      <c r="G116" s="120">
        <f t="shared" ref="G116:G118" si="124">E116*F116</f>
        <v>36000</v>
      </c>
      <c r="H116" s="118">
        <v>36</v>
      </c>
      <c r="I116" s="119">
        <v>1000</v>
      </c>
      <c r="J116" s="139">
        <f t="shared" ref="J116:J118" si="125">H116*I116</f>
        <v>36000</v>
      </c>
      <c r="K116" s="250"/>
      <c r="L116" s="119"/>
      <c r="M116" s="139">
        <f t="shared" ref="M116:M118" si="126">K116*L116</f>
        <v>0</v>
      </c>
      <c r="N116" s="118"/>
      <c r="O116" s="119"/>
      <c r="P116" s="139">
        <f t="shared" ref="P116:P118" si="127">N116*O116</f>
        <v>0</v>
      </c>
      <c r="Q116" s="250"/>
      <c r="R116" s="119"/>
      <c r="S116" s="139">
        <f t="shared" ref="S116:S118" si="128">Q116*R116</f>
        <v>0</v>
      </c>
      <c r="T116" s="118"/>
      <c r="U116" s="119"/>
      <c r="V116" s="139">
        <f t="shared" ref="V116:V118" si="129">T116*U116</f>
        <v>0</v>
      </c>
      <c r="W116" s="250"/>
      <c r="X116" s="119"/>
      <c r="Y116" s="139">
        <f t="shared" ref="Y116:Y118" si="130">W116*X116</f>
        <v>0</v>
      </c>
      <c r="Z116" s="118"/>
      <c r="AA116" s="119"/>
      <c r="AB116" s="139">
        <f t="shared" ref="AB116:AB118" si="131">Z116*AA116</f>
        <v>0</v>
      </c>
      <c r="AC116" s="121">
        <f t="shared" si="108"/>
        <v>36000</v>
      </c>
      <c r="AD116" s="122">
        <f t="shared" si="109"/>
        <v>36000</v>
      </c>
      <c r="AE116" s="224">
        <f t="shared" si="110"/>
        <v>0</v>
      </c>
      <c r="AF116" s="124">
        <f t="shared" si="111"/>
        <v>0</v>
      </c>
      <c r="AG116" s="125"/>
      <c r="AH116" s="100"/>
      <c r="AI116" s="100"/>
    </row>
    <row r="117" spans="1:35" ht="41.25" customHeight="1" x14ac:dyDescent="0.2">
      <c r="A117" s="114" t="s">
        <v>114</v>
      </c>
      <c r="B117" s="115" t="s">
        <v>118</v>
      </c>
      <c r="C117" s="273" t="s">
        <v>220</v>
      </c>
      <c r="D117" s="117" t="s">
        <v>221</v>
      </c>
      <c r="E117" s="118"/>
      <c r="F117" s="119"/>
      <c r="G117" s="120">
        <f t="shared" si="124"/>
        <v>0</v>
      </c>
      <c r="H117" s="118"/>
      <c r="I117" s="119"/>
      <c r="J117" s="139">
        <f t="shared" si="125"/>
        <v>0</v>
      </c>
      <c r="K117" s="250"/>
      <c r="L117" s="119"/>
      <c r="M117" s="139">
        <f t="shared" si="126"/>
        <v>0</v>
      </c>
      <c r="N117" s="118"/>
      <c r="O117" s="119"/>
      <c r="P117" s="139">
        <f t="shared" si="127"/>
        <v>0</v>
      </c>
      <c r="Q117" s="250"/>
      <c r="R117" s="119"/>
      <c r="S117" s="139">
        <f t="shared" si="128"/>
        <v>0</v>
      </c>
      <c r="T117" s="118"/>
      <c r="U117" s="119"/>
      <c r="V117" s="139">
        <f t="shared" si="129"/>
        <v>0</v>
      </c>
      <c r="W117" s="250"/>
      <c r="X117" s="119"/>
      <c r="Y117" s="139">
        <f t="shared" si="130"/>
        <v>0</v>
      </c>
      <c r="Z117" s="118"/>
      <c r="AA117" s="119"/>
      <c r="AB117" s="139">
        <f t="shared" si="131"/>
        <v>0</v>
      </c>
      <c r="AC117" s="121">
        <f t="shared" si="108"/>
        <v>0</v>
      </c>
      <c r="AD117" s="122">
        <f t="shared" si="109"/>
        <v>0</v>
      </c>
      <c r="AE117" s="224">
        <f t="shared" si="110"/>
        <v>0</v>
      </c>
      <c r="AF117" s="124" t="e">
        <f t="shared" si="111"/>
        <v>#DIV/0!</v>
      </c>
      <c r="AG117" s="125"/>
      <c r="AH117" s="100"/>
      <c r="AI117" s="100"/>
    </row>
    <row r="118" spans="1:35" ht="40.5" customHeight="1" x14ac:dyDescent="0.2">
      <c r="A118" s="126" t="s">
        <v>114</v>
      </c>
      <c r="B118" s="141" t="s">
        <v>119</v>
      </c>
      <c r="C118" s="274" t="s">
        <v>222</v>
      </c>
      <c r="D118" s="129" t="s">
        <v>221</v>
      </c>
      <c r="E118" s="130"/>
      <c r="F118" s="131"/>
      <c r="G118" s="132">
        <f t="shared" si="124"/>
        <v>0</v>
      </c>
      <c r="H118" s="144"/>
      <c r="I118" s="145"/>
      <c r="J118" s="147">
        <f t="shared" si="125"/>
        <v>0</v>
      </c>
      <c r="K118" s="272"/>
      <c r="L118" s="131"/>
      <c r="M118" s="150">
        <f t="shared" si="126"/>
        <v>0</v>
      </c>
      <c r="N118" s="130"/>
      <c r="O118" s="131"/>
      <c r="P118" s="150">
        <f t="shared" si="127"/>
        <v>0</v>
      </c>
      <c r="Q118" s="272"/>
      <c r="R118" s="131"/>
      <c r="S118" s="150">
        <f t="shared" si="128"/>
        <v>0</v>
      </c>
      <c r="T118" s="130"/>
      <c r="U118" s="131"/>
      <c r="V118" s="150">
        <f t="shared" si="129"/>
        <v>0</v>
      </c>
      <c r="W118" s="272"/>
      <c r="X118" s="131"/>
      <c r="Y118" s="150">
        <f t="shared" si="130"/>
        <v>0</v>
      </c>
      <c r="Z118" s="130"/>
      <c r="AA118" s="131"/>
      <c r="AB118" s="150">
        <f t="shared" si="131"/>
        <v>0</v>
      </c>
      <c r="AC118" s="133">
        <f t="shared" si="108"/>
        <v>0</v>
      </c>
      <c r="AD118" s="134">
        <f t="shared" si="109"/>
        <v>0</v>
      </c>
      <c r="AE118" s="226">
        <f t="shared" si="110"/>
        <v>0</v>
      </c>
      <c r="AF118" s="124" t="e">
        <f t="shared" si="111"/>
        <v>#DIV/0!</v>
      </c>
      <c r="AG118" s="125"/>
      <c r="AH118" s="100"/>
      <c r="AI118" s="100"/>
    </row>
    <row r="119" spans="1:35" ht="15.75" customHeight="1" x14ac:dyDescent="0.2">
      <c r="A119" s="101" t="s">
        <v>111</v>
      </c>
      <c r="B119" s="102" t="s">
        <v>223</v>
      </c>
      <c r="C119" s="103" t="s">
        <v>224</v>
      </c>
      <c r="D119" s="104"/>
      <c r="E119" s="105">
        <f t="shared" ref="E119:AB119" si="132">SUM(E120:E122)</f>
        <v>0</v>
      </c>
      <c r="F119" s="106">
        <f t="shared" si="132"/>
        <v>0</v>
      </c>
      <c r="G119" s="107">
        <f t="shared" si="132"/>
        <v>0</v>
      </c>
      <c r="H119" s="105">
        <f t="shared" si="132"/>
        <v>0</v>
      </c>
      <c r="I119" s="106">
        <f t="shared" si="132"/>
        <v>0</v>
      </c>
      <c r="J119" s="138">
        <f t="shared" si="132"/>
        <v>0</v>
      </c>
      <c r="K119" s="248">
        <f t="shared" si="132"/>
        <v>0</v>
      </c>
      <c r="L119" s="106">
        <f t="shared" si="132"/>
        <v>0</v>
      </c>
      <c r="M119" s="138">
        <f t="shared" si="132"/>
        <v>0</v>
      </c>
      <c r="N119" s="105">
        <f t="shared" si="132"/>
        <v>0</v>
      </c>
      <c r="O119" s="106">
        <f t="shared" si="132"/>
        <v>0</v>
      </c>
      <c r="P119" s="138">
        <f t="shared" si="132"/>
        <v>0</v>
      </c>
      <c r="Q119" s="248">
        <f t="shared" si="132"/>
        <v>0</v>
      </c>
      <c r="R119" s="106">
        <f t="shared" si="132"/>
        <v>0</v>
      </c>
      <c r="S119" s="138">
        <f t="shared" si="132"/>
        <v>0</v>
      </c>
      <c r="T119" s="105">
        <f t="shared" si="132"/>
        <v>0</v>
      </c>
      <c r="U119" s="106">
        <f t="shared" si="132"/>
        <v>0</v>
      </c>
      <c r="V119" s="138">
        <f t="shared" si="132"/>
        <v>0</v>
      </c>
      <c r="W119" s="248">
        <f t="shared" si="132"/>
        <v>0</v>
      </c>
      <c r="X119" s="106">
        <f t="shared" si="132"/>
        <v>0</v>
      </c>
      <c r="Y119" s="138">
        <f t="shared" si="132"/>
        <v>0</v>
      </c>
      <c r="Z119" s="105">
        <f t="shared" si="132"/>
        <v>0</v>
      </c>
      <c r="AA119" s="106">
        <f t="shared" si="132"/>
        <v>0</v>
      </c>
      <c r="AB119" s="138">
        <f t="shared" si="132"/>
        <v>0</v>
      </c>
      <c r="AC119" s="108">
        <f t="shared" si="108"/>
        <v>0</v>
      </c>
      <c r="AD119" s="109">
        <f t="shared" si="109"/>
        <v>0</v>
      </c>
      <c r="AE119" s="109">
        <f t="shared" si="110"/>
        <v>0</v>
      </c>
      <c r="AF119" s="148" t="e">
        <f t="shared" si="111"/>
        <v>#DIV/0!</v>
      </c>
      <c r="AG119" s="149"/>
      <c r="AH119" s="113"/>
      <c r="AI119" s="113"/>
    </row>
    <row r="120" spans="1:35" ht="30" customHeight="1" x14ac:dyDescent="0.2">
      <c r="A120" s="114" t="s">
        <v>114</v>
      </c>
      <c r="B120" s="115" t="s">
        <v>115</v>
      </c>
      <c r="C120" s="116" t="s">
        <v>225</v>
      </c>
      <c r="D120" s="117" t="s">
        <v>203</v>
      </c>
      <c r="E120" s="118"/>
      <c r="F120" s="119"/>
      <c r="G120" s="120">
        <f t="shared" ref="G120:G122" si="133">E120*F120</f>
        <v>0</v>
      </c>
      <c r="H120" s="118"/>
      <c r="I120" s="119"/>
      <c r="J120" s="139">
        <f t="shared" ref="J120:J122" si="134">H120*I120</f>
        <v>0</v>
      </c>
      <c r="K120" s="250"/>
      <c r="L120" s="119"/>
      <c r="M120" s="139">
        <f t="shared" ref="M120:M122" si="135">K120*L120</f>
        <v>0</v>
      </c>
      <c r="N120" s="118"/>
      <c r="O120" s="119"/>
      <c r="P120" s="139">
        <f t="shared" ref="P120:P122" si="136">N120*O120</f>
        <v>0</v>
      </c>
      <c r="Q120" s="250"/>
      <c r="R120" s="119"/>
      <c r="S120" s="139">
        <f t="shared" ref="S120:S122" si="137">Q120*R120</f>
        <v>0</v>
      </c>
      <c r="T120" s="118"/>
      <c r="U120" s="119"/>
      <c r="V120" s="139">
        <f t="shared" ref="V120:V122" si="138">T120*U120</f>
        <v>0</v>
      </c>
      <c r="W120" s="250"/>
      <c r="X120" s="119"/>
      <c r="Y120" s="139">
        <f t="shared" ref="Y120:Y122" si="139">W120*X120</f>
        <v>0</v>
      </c>
      <c r="Z120" s="118"/>
      <c r="AA120" s="119"/>
      <c r="AB120" s="139">
        <f t="shared" ref="AB120:AB122" si="140">Z120*AA120</f>
        <v>0</v>
      </c>
      <c r="AC120" s="121">
        <f t="shared" si="108"/>
        <v>0</v>
      </c>
      <c r="AD120" s="122">
        <f t="shared" si="109"/>
        <v>0</v>
      </c>
      <c r="AE120" s="224">
        <f t="shared" si="110"/>
        <v>0</v>
      </c>
      <c r="AF120" s="124" t="e">
        <f t="shared" si="111"/>
        <v>#DIV/0!</v>
      </c>
      <c r="AG120" s="125"/>
      <c r="AH120" s="100"/>
      <c r="AI120" s="100"/>
    </row>
    <row r="121" spans="1:35" ht="30" customHeight="1" x14ac:dyDescent="0.2">
      <c r="A121" s="114" t="s">
        <v>114</v>
      </c>
      <c r="B121" s="115" t="s">
        <v>118</v>
      </c>
      <c r="C121" s="116" t="s">
        <v>225</v>
      </c>
      <c r="D121" s="117" t="s">
        <v>203</v>
      </c>
      <c r="E121" s="118"/>
      <c r="F121" s="119"/>
      <c r="G121" s="120">
        <f t="shared" si="133"/>
        <v>0</v>
      </c>
      <c r="H121" s="118"/>
      <c r="I121" s="119"/>
      <c r="J121" s="139">
        <f t="shared" si="134"/>
        <v>0</v>
      </c>
      <c r="K121" s="250"/>
      <c r="L121" s="119"/>
      <c r="M121" s="139">
        <f t="shared" si="135"/>
        <v>0</v>
      </c>
      <c r="N121" s="118"/>
      <c r="O121" s="119"/>
      <c r="P121" s="139">
        <f t="shared" si="136"/>
        <v>0</v>
      </c>
      <c r="Q121" s="250"/>
      <c r="R121" s="119"/>
      <c r="S121" s="139">
        <f t="shared" si="137"/>
        <v>0</v>
      </c>
      <c r="T121" s="118"/>
      <c r="U121" s="119"/>
      <c r="V121" s="139">
        <f t="shared" si="138"/>
        <v>0</v>
      </c>
      <c r="W121" s="250"/>
      <c r="X121" s="119"/>
      <c r="Y121" s="139">
        <f t="shared" si="139"/>
        <v>0</v>
      </c>
      <c r="Z121" s="118"/>
      <c r="AA121" s="119"/>
      <c r="AB121" s="139">
        <f t="shared" si="140"/>
        <v>0</v>
      </c>
      <c r="AC121" s="121">
        <f t="shared" si="108"/>
        <v>0</v>
      </c>
      <c r="AD121" s="122">
        <f t="shared" si="109"/>
        <v>0</v>
      </c>
      <c r="AE121" s="224">
        <f t="shared" si="110"/>
        <v>0</v>
      </c>
      <c r="AF121" s="124" t="e">
        <f t="shared" si="111"/>
        <v>#DIV/0!</v>
      </c>
      <c r="AG121" s="125"/>
      <c r="AH121" s="100"/>
      <c r="AI121" s="100"/>
    </row>
    <row r="122" spans="1:35" ht="30" customHeight="1" x14ac:dyDescent="0.2">
      <c r="A122" s="126" t="s">
        <v>114</v>
      </c>
      <c r="B122" s="127" t="s">
        <v>119</v>
      </c>
      <c r="C122" s="128" t="s">
        <v>225</v>
      </c>
      <c r="D122" s="129" t="s">
        <v>203</v>
      </c>
      <c r="E122" s="130"/>
      <c r="F122" s="131"/>
      <c r="G122" s="132">
        <f t="shared" si="133"/>
        <v>0</v>
      </c>
      <c r="H122" s="144"/>
      <c r="I122" s="145"/>
      <c r="J122" s="147">
        <f t="shared" si="134"/>
        <v>0</v>
      </c>
      <c r="K122" s="272"/>
      <c r="L122" s="131"/>
      <c r="M122" s="150">
        <f t="shared" si="135"/>
        <v>0</v>
      </c>
      <c r="N122" s="130"/>
      <c r="O122" s="131"/>
      <c r="P122" s="150">
        <f t="shared" si="136"/>
        <v>0</v>
      </c>
      <c r="Q122" s="272"/>
      <c r="R122" s="131"/>
      <c r="S122" s="150">
        <f t="shared" si="137"/>
        <v>0</v>
      </c>
      <c r="T122" s="130"/>
      <c r="U122" s="131"/>
      <c r="V122" s="150">
        <f t="shared" si="138"/>
        <v>0</v>
      </c>
      <c r="W122" s="272"/>
      <c r="X122" s="131"/>
      <c r="Y122" s="150">
        <f t="shared" si="139"/>
        <v>0</v>
      </c>
      <c r="Z122" s="130"/>
      <c r="AA122" s="131"/>
      <c r="AB122" s="150">
        <f t="shared" si="140"/>
        <v>0</v>
      </c>
      <c r="AC122" s="133">
        <f t="shared" si="108"/>
        <v>0</v>
      </c>
      <c r="AD122" s="134">
        <f t="shared" si="109"/>
        <v>0</v>
      </c>
      <c r="AE122" s="226">
        <f t="shared" si="110"/>
        <v>0</v>
      </c>
      <c r="AF122" s="124" t="e">
        <f t="shared" si="111"/>
        <v>#DIV/0!</v>
      </c>
      <c r="AG122" s="125"/>
      <c r="AH122" s="100"/>
      <c r="AI122" s="100"/>
    </row>
    <row r="123" spans="1:35" ht="15.75" customHeight="1" x14ac:dyDescent="0.2">
      <c r="A123" s="101" t="s">
        <v>111</v>
      </c>
      <c r="B123" s="102" t="s">
        <v>226</v>
      </c>
      <c r="C123" s="103" t="s">
        <v>227</v>
      </c>
      <c r="D123" s="104"/>
      <c r="E123" s="105">
        <f t="shared" ref="E123:AB123" si="141">SUM(E124:E126)</f>
        <v>0</v>
      </c>
      <c r="F123" s="106">
        <f t="shared" si="141"/>
        <v>0</v>
      </c>
      <c r="G123" s="107">
        <f t="shared" si="141"/>
        <v>0</v>
      </c>
      <c r="H123" s="105">
        <f t="shared" si="141"/>
        <v>0</v>
      </c>
      <c r="I123" s="106">
        <f t="shared" si="141"/>
        <v>0</v>
      </c>
      <c r="J123" s="138">
        <f t="shared" si="141"/>
        <v>0</v>
      </c>
      <c r="K123" s="248">
        <f t="shared" si="141"/>
        <v>0</v>
      </c>
      <c r="L123" s="106">
        <f t="shared" si="141"/>
        <v>0</v>
      </c>
      <c r="M123" s="138">
        <f t="shared" si="141"/>
        <v>0</v>
      </c>
      <c r="N123" s="105">
        <f t="shared" si="141"/>
        <v>0</v>
      </c>
      <c r="O123" s="106">
        <f t="shared" si="141"/>
        <v>0</v>
      </c>
      <c r="P123" s="138">
        <f t="shared" si="141"/>
        <v>0</v>
      </c>
      <c r="Q123" s="248">
        <f t="shared" si="141"/>
        <v>0</v>
      </c>
      <c r="R123" s="106">
        <f t="shared" si="141"/>
        <v>0</v>
      </c>
      <c r="S123" s="138">
        <f t="shared" si="141"/>
        <v>0</v>
      </c>
      <c r="T123" s="105">
        <f t="shared" si="141"/>
        <v>0</v>
      </c>
      <c r="U123" s="106">
        <f t="shared" si="141"/>
        <v>0</v>
      </c>
      <c r="V123" s="138">
        <f t="shared" si="141"/>
        <v>0</v>
      </c>
      <c r="W123" s="248">
        <f t="shared" si="141"/>
        <v>0</v>
      </c>
      <c r="X123" s="106">
        <f t="shared" si="141"/>
        <v>0</v>
      </c>
      <c r="Y123" s="138">
        <f t="shared" si="141"/>
        <v>0</v>
      </c>
      <c r="Z123" s="105">
        <f t="shared" si="141"/>
        <v>0</v>
      </c>
      <c r="AA123" s="106">
        <f t="shared" si="141"/>
        <v>0</v>
      </c>
      <c r="AB123" s="138">
        <f t="shared" si="141"/>
        <v>0</v>
      </c>
      <c r="AC123" s="108">
        <f t="shared" si="108"/>
        <v>0</v>
      </c>
      <c r="AD123" s="109">
        <f t="shared" si="109"/>
        <v>0</v>
      </c>
      <c r="AE123" s="109">
        <f t="shared" si="110"/>
        <v>0</v>
      </c>
      <c r="AF123" s="148" t="e">
        <f t="shared" si="111"/>
        <v>#DIV/0!</v>
      </c>
      <c r="AG123" s="149"/>
      <c r="AH123" s="113"/>
      <c r="AI123" s="113"/>
    </row>
    <row r="124" spans="1:35" ht="30" customHeight="1" x14ac:dyDescent="0.2">
      <c r="A124" s="114" t="s">
        <v>114</v>
      </c>
      <c r="B124" s="115" t="s">
        <v>115</v>
      </c>
      <c r="C124" s="116" t="s">
        <v>225</v>
      </c>
      <c r="D124" s="117" t="s">
        <v>203</v>
      </c>
      <c r="E124" s="118"/>
      <c r="F124" s="119"/>
      <c r="G124" s="120">
        <f t="shared" ref="G124:G126" si="142">E124*F124</f>
        <v>0</v>
      </c>
      <c r="H124" s="118"/>
      <c r="I124" s="119"/>
      <c r="J124" s="139">
        <f t="shared" ref="J124:J126" si="143">H124*I124</f>
        <v>0</v>
      </c>
      <c r="K124" s="250"/>
      <c r="L124" s="119"/>
      <c r="M124" s="139">
        <f t="shared" ref="M124:M126" si="144">K124*L124</f>
        <v>0</v>
      </c>
      <c r="N124" s="118"/>
      <c r="O124" s="119"/>
      <c r="P124" s="139">
        <f t="shared" ref="P124:P126" si="145">N124*O124</f>
        <v>0</v>
      </c>
      <c r="Q124" s="250"/>
      <c r="R124" s="119"/>
      <c r="S124" s="139">
        <f t="shared" ref="S124:S126" si="146">Q124*R124</f>
        <v>0</v>
      </c>
      <c r="T124" s="118"/>
      <c r="U124" s="119"/>
      <c r="V124" s="139">
        <f t="shared" ref="V124:V126" si="147">T124*U124</f>
        <v>0</v>
      </c>
      <c r="W124" s="250"/>
      <c r="X124" s="119"/>
      <c r="Y124" s="139">
        <f t="shared" ref="Y124:Y126" si="148">W124*X124</f>
        <v>0</v>
      </c>
      <c r="Z124" s="118"/>
      <c r="AA124" s="119"/>
      <c r="AB124" s="139">
        <f t="shared" ref="AB124:AB126" si="149">Z124*AA124</f>
        <v>0</v>
      </c>
      <c r="AC124" s="121">
        <f t="shared" si="108"/>
        <v>0</v>
      </c>
      <c r="AD124" s="122">
        <f t="shared" si="109"/>
        <v>0</v>
      </c>
      <c r="AE124" s="224">
        <f t="shared" si="110"/>
        <v>0</v>
      </c>
      <c r="AF124" s="124" t="e">
        <f t="shared" si="111"/>
        <v>#DIV/0!</v>
      </c>
      <c r="AG124" s="125"/>
      <c r="AH124" s="100"/>
      <c r="AI124" s="100"/>
    </row>
    <row r="125" spans="1:35" ht="30" customHeight="1" x14ac:dyDescent="0.2">
      <c r="A125" s="114" t="s">
        <v>114</v>
      </c>
      <c r="B125" s="115" t="s">
        <v>118</v>
      </c>
      <c r="C125" s="116" t="s">
        <v>225</v>
      </c>
      <c r="D125" s="117" t="s">
        <v>203</v>
      </c>
      <c r="E125" s="118"/>
      <c r="F125" s="119"/>
      <c r="G125" s="120">
        <f t="shared" si="142"/>
        <v>0</v>
      </c>
      <c r="H125" s="118"/>
      <c r="I125" s="119"/>
      <c r="J125" s="139">
        <f t="shared" si="143"/>
        <v>0</v>
      </c>
      <c r="K125" s="250"/>
      <c r="L125" s="119"/>
      <c r="M125" s="139">
        <f t="shared" si="144"/>
        <v>0</v>
      </c>
      <c r="N125" s="118"/>
      <c r="O125" s="119"/>
      <c r="P125" s="139">
        <f t="shared" si="145"/>
        <v>0</v>
      </c>
      <c r="Q125" s="250"/>
      <c r="R125" s="119"/>
      <c r="S125" s="139">
        <f t="shared" si="146"/>
        <v>0</v>
      </c>
      <c r="T125" s="118"/>
      <c r="U125" s="119"/>
      <c r="V125" s="139">
        <f t="shared" si="147"/>
        <v>0</v>
      </c>
      <c r="W125" s="250"/>
      <c r="X125" s="119"/>
      <c r="Y125" s="139">
        <f t="shared" si="148"/>
        <v>0</v>
      </c>
      <c r="Z125" s="118"/>
      <c r="AA125" s="119"/>
      <c r="AB125" s="139">
        <f t="shared" si="149"/>
        <v>0</v>
      </c>
      <c r="AC125" s="121">
        <f t="shared" si="108"/>
        <v>0</v>
      </c>
      <c r="AD125" s="122">
        <f t="shared" si="109"/>
        <v>0</v>
      </c>
      <c r="AE125" s="224">
        <f t="shared" si="110"/>
        <v>0</v>
      </c>
      <c r="AF125" s="124" t="e">
        <f t="shared" si="111"/>
        <v>#DIV/0!</v>
      </c>
      <c r="AG125" s="125"/>
      <c r="AH125" s="100"/>
      <c r="AI125" s="100"/>
    </row>
    <row r="126" spans="1:35" ht="30" customHeight="1" x14ac:dyDescent="0.2">
      <c r="A126" s="126" t="s">
        <v>114</v>
      </c>
      <c r="B126" s="127" t="s">
        <v>119</v>
      </c>
      <c r="C126" s="128" t="s">
        <v>225</v>
      </c>
      <c r="D126" s="129" t="s">
        <v>203</v>
      </c>
      <c r="E126" s="130"/>
      <c r="F126" s="131"/>
      <c r="G126" s="132">
        <f t="shared" si="142"/>
        <v>0</v>
      </c>
      <c r="H126" s="144"/>
      <c r="I126" s="145"/>
      <c r="J126" s="147">
        <f t="shared" si="143"/>
        <v>0</v>
      </c>
      <c r="K126" s="272"/>
      <c r="L126" s="131"/>
      <c r="M126" s="150">
        <f t="shared" si="144"/>
        <v>0</v>
      </c>
      <c r="N126" s="130"/>
      <c r="O126" s="131"/>
      <c r="P126" s="150">
        <f t="shared" si="145"/>
        <v>0</v>
      </c>
      <c r="Q126" s="272"/>
      <c r="R126" s="131"/>
      <c r="S126" s="150">
        <f t="shared" si="146"/>
        <v>0</v>
      </c>
      <c r="T126" s="130"/>
      <c r="U126" s="131"/>
      <c r="V126" s="150">
        <f t="shared" si="147"/>
        <v>0</v>
      </c>
      <c r="W126" s="272"/>
      <c r="X126" s="131"/>
      <c r="Y126" s="150">
        <f t="shared" si="148"/>
        <v>0</v>
      </c>
      <c r="Z126" s="130"/>
      <c r="AA126" s="131"/>
      <c r="AB126" s="150">
        <f t="shared" si="149"/>
        <v>0</v>
      </c>
      <c r="AC126" s="133">
        <f t="shared" si="108"/>
        <v>0</v>
      </c>
      <c r="AD126" s="134">
        <f t="shared" si="109"/>
        <v>0</v>
      </c>
      <c r="AE126" s="226">
        <f t="shared" si="110"/>
        <v>0</v>
      </c>
      <c r="AF126" s="153" t="e">
        <f t="shared" si="111"/>
        <v>#DIV/0!</v>
      </c>
      <c r="AG126" s="151"/>
      <c r="AH126" s="100"/>
      <c r="AI126" s="100"/>
    </row>
    <row r="127" spans="1:35" ht="15" customHeight="1" x14ac:dyDescent="0.2">
      <c r="A127" s="229" t="s">
        <v>228</v>
      </c>
      <c r="B127" s="230"/>
      <c r="C127" s="231"/>
      <c r="D127" s="232"/>
      <c r="E127" s="233">
        <f t="shared" ref="E127:AD127" si="150">E123+E119+E115+E103+E99</f>
        <v>332</v>
      </c>
      <c r="F127" s="234">
        <f t="shared" si="150"/>
        <v>8630</v>
      </c>
      <c r="G127" s="235">
        <f t="shared" si="150"/>
        <v>191680</v>
      </c>
      <c r="H127" s="158">
        <f t="shared" si="150"/>
        <v>332</v>
      </c>
      <c r="I127" s="160">
        <f t="shared" si="150"/>
        <v>8630</v>
      </c>
      <c r="J127" s="253">
        <f t="shared" si="150"/>
        <v>191680</v>
      </c>
      <c r="K127" s="236">
        <f t="shared" si="150"/>
        <v>0</v>
      </c>
      <c r="L127" s="234">
        <f t="shared" si="150"/>
        <v>0</v>
      </c>
      <c r="M127" s="237">
        <f t="shared" si="150"/>
        <v>0</v>
      </c>
      <c r="N127" s="233">
        <f t="shared" si="150"/>
        <v>0</v>
      </c>
      <c r="O127" s="234">
        <f t="shared" si="150"/>
        <v>0</v>
      </c>
      <c r="P127" s="237">
        <f t="shared" si="150"/>
        <v>0</v>
      </c>
      <c r="Q127" s="236">
        <f t="shared" si="150"/>
        <v>0</v>
      </c>
      <c r="R127" s="234">
        <f t="shared" si="150"/>
        <v>0</v>
      </c>
      <c r="S127" s="237">
        <f t="shared" si="150"/>
        <v>0</v>
      </c>
      <c r="T127" s="233">
        <f t="shared" si="150"/>
        <v>0</v>
      </c>
      <c r="U127" s="234">
        <f t="shared" si="150"/>
        <v>0</v>
      </c>
      <c r="V127" s="237">
        <f t="shared" si="150"/>
        <v>0</v>
      </c>
      <c r="W127" s="236">
        <f t="shared" si="150"/>
        <v>0</v>
      </c>
      <c r="X127" s="234">
        <f t="shared" si="150"/>
        <v>0</v>
      </c>
      <c r="Y127" s="237">
        <f t="shared" si="150"/>
        <v>0</v>
      </c>
      <c r="Z127" s="233">
        <f t="shared" si="150"/>
        <v>0</v>
      </c>
      <c r="AA127" s="234">
        <f t="shared" si="150"/>
        <v>0</v>
      </c>
      <c r="AB127" s="237">
        <f t="shared" si="150"/>
        <v>0</v>
      </c>
      <c r="AC127" s="158">
        <f t="shared" si="150"/>
        <v>191680</v>
      </c>
      <c r="AD127" s="163">
        <f t="shared" si="150"/>
        <v>191680</v>
      </c>
      <c r="AE127" s="158">
        <f t="shared" si="110"/>
        <v>0</v>
      </c>
      <c r="AF127" s="164">
        <f t="shared" si="111"/>
        <v>0</v>
      </c>
      <c r="AG127" s="165"/>
      <c r="AH127" s="100"/>
      <c r="AI127" s="100"/>
    </row>
    <row r="128" spans="1:35" ht="15.75" customHeight="1" x14ac:dyDescent="0.2">
      <c r="A128" s="256" t="s">
        <v>109</v>
      </c>
      <c r="B128" s="275" t="s">
        <v>33</v>
      </c>
      <c r="C128" s="243" t="s">
        <v>229</v>
      </c>
      <c r="D128" s="244"/>
      <c r="E128" s="90"/>
      <c r="F128" s="91"/>
      <c r="G128" s="91"/>
      <c r="H128" s="90"/>
      <c r="I128" s="91"/>
      <c r="J128" s="95"/>
      <c r="K128" s="91"/>
      <c r="L128" s="91"/>
      <c r="M128" s="95"/>
      <c r="N128" s="90"/>
      <c r="O128" s="91"/>
      <c r="P128" s="95"/>
      <c r="Q128" s="91"/>
      <c r="R128" s="91"/>
      <c r="S128" s="95"/>
      <c r="T128" s="90"/>
      <c r="U128" s="91"/>
      <c r="V128" s="95"/>
      <c r="W128" s="91"/>
      <c r="X128" s="91"/>
      <c r="Y128" s="95"/>
      <c r="Z128" s="90"/>
      <c r="AA128" s="91"/>
      <c r="AB128" s="95"/>
      <c r="AC128" s="276"/>
      <c r="AD128" s="276"/>
      <c r="AE128" s="277">
        <f t="shared" si="110"/>
        <v>0</v>
      </c>
      <c r="AF128" s="278" t="e">
        <f t="shared" si="111"/>
        <v>#DIV/0!</v>
      </c>
      <c r="AG128" s="279"/>
      <c r="AH128" s="100"/>
      <c r="AI128" s="100"/>
    </row>
    <row r="129" spans="1:35" ht="48" customHeight="1" x14ac:dyDescent="0.2">
      <c r="A129" s="101" t="s">
        <v>111</v>
      </c>
      <c r="B129" s="102" t="s">
        <v>230</v>
      </c>
      <c r="C129" s="221" t="s">
        <v>231</v>
      </c>
      <c r="D129" s="222"/>
      <c r="E129" s="245">
        <f t="shared" ref="E129:AB129" si="151">SUM(E130:E132)</f>
        <v>0</v>
      </c>
      <c r="F129" s="246">
        <f t="shared" si="151"/>
        <v>0</v>
      </c>
      <c r="G129" s="247">
        <f t="shared" si="151"/>
        <v>0</v>
      </c>
      <c r="H129" s="105">
        <f t="shared" si="151"/>
        <v>0</v>
      </c>
      <c r="I129" s="106">
        <f t="shared" si="151"/>
        <v>0</v>
      </c>
      <c r="J129" s="138">
        <f t="shared" si="151"/>
        <v>0</v>
      </c>
      <c r="K129" s="258">
        <f t="shared" si="151"/>
        <v>0</v>
      </c>
      <c r="L129" s="246">
        <f t="shared" si="151"/>
        <v>0</v>
      </c>
      <c r="M129" s="259">
        <f t="shared" si="151"/>
        <v>0</v>
      </c>
      <c r="N129" s="245">
        <f t="shared" si="151"/>
        <v>0</v>
      </c>
      <c r="O129" s="246">
        <f t="shared" si="151"/>
        <v>0</v>
      </c>
      <c r="P129" s="259">
        <f t="shared" si="151"/>
        <v>0</v>
      </c>
      <c r="Q129" s="258">
        <f t="shared" si="151"/>
        <v>0</v>
      </c>
      <c r="R129" s="246">
        <f t="shared" si="151"/>
        <v>0</v>
      </c>
      <c r="S129" s="259">
        <f t="shared" si="151"/>
        <v>0</v>
      </c>
      <c r="T129" s="245">
        <f t="shared" si="151"/>
        <v>0</v>
      </c>
      <c r="U129" s="246">
        <f t="shared" si="151"/>
        <v>0</v>
      </c>
      <c r="V129" s="259">
        <f t="shared" si="151"/>
        <v>0</v>
      </c>
      <c r="W129" s="258">
        <f t="shared" si="151"/>
        <v>0</v>
      </c>
      <c r="X129" s="246">
        <f t="shared" si="151"/>
        <v>0</v>
      </c>
      <c r="Y129" s="259">
        <f t="shared" si="151"/>
        <v>0</v>
      </c>
      <c r="Z129" s="245">
        <f t="shared" si="151"/>
        <v>0</v>
      </c>
      <c r="AA129" s="246">
        <f t="shared" si="151"/>
        <v>0</v>
      </c>
      <c r="AB129" s="259">
        <f t="shared" si="151"/>
        <v>0</v>
      </c>
      <c r="AC129" s="108">
        <f t="shared" ref="AC129:AC133" si="152">G129+M129+S129+Y129</f>
        <v>0</v>
      </c>
      <c r="AD129" s="109">
        <f t="shared" ref="AD129:AD133" si="153">J129+P129+V129+AB129</f>
        <v>0</v>
      </c>
      <c r="AE129" s="109">
        <f t="shared" si="110"/>
        <v>0</v>
      </c>
      <c r="AF129" s="148" t="e">
        <f t="shared" si="111"/>
        <v>#DIV/0!</v>
      </c>
      <c r="AG129" s="149"/>
      <c r="AH129" s="113"/>
      <c r="AI129" s="113"/>
    </row>
    <row r="130" spans="1:35" ht="36" customHeight="1" x14ac:dyDescent="0.2">
      <c r="A130" s="114" t="s">
        <v>114</v>
      </c>
      <c r="B130" s="115" t="s">
        <v>115</v>
      </c>
      <c r="C130" s="116" t="s">
        <v>232</v>
      </c>
      <c r="D130" s="117" t="s">
        <v>233</v>
      </c>
      <c r="E130" s="118"/>
      <c r="F130" s="119"/>
      <c r="G130" s="120">
        <f t="shared" ref="G130:G132" si="154">E130*F130</f>
        <v>0</v>
      </c>
      <c r="H130" s="118"/>
      <c r="I130" s="119"/>
      <c r="J130" s="139">
        <f t="shared" ref="J130:J132" si="155">H130*I130</f>
        <v>0</v>
      </c>
      <c r="K130" s="250"/>
      <c r="L130" s="119"/>
      <c r="M130" s="139">
        <f t="shared" ref="M130:M132" si="156">K130*L130</f>
        <v>0</v>
      </c>
      <c r="N130" s="118"/>
      <c r="O130" s="119"/>
      <c r="P130" s="139">
        <f t="shared" ref="P130:P132" si="157">N130*O130</f>
        <v>0</v>
      </c>
      <c r="Q130" s="250"/>
      <c r="R130" s="119"/>
      <c r="S130" s="139">
        <f t="shared" ref="S130:S132" si="158">Q130*R130</f>
        <v>0</v>
      </c>
      <c r="T130" s="118"/>
      <c r="U130" s="119"/>
      <c r="V130" s="139">
        <f t="shared" ref="V130:V132" si="159">T130*U130</f>
        <v>0</v>
      </c>
      <c r="W130" s="250"/>
      <c r="X130" s="119"/>
      <c r="Y130" s="139">
        <f t="shared" ref="Y130:Y132" si="160">W130*X130</f>
        <v>0</v>
      </c>
      <c r="Z130" s="118"/>
      <c r="AA130" s="119"/>
      <c r="AB130" s="139">
        <f t="shared" ref="AB130:AB132" si="161">Z130*AA130</f>
        <v>0</v>
      </c>
      <c r="AC130" s="121">
        <f t="shared" si="152"/>
        <v>0</v>
      </c>
      <c r="AD130" s="122">
        <f t="shared" si="153"/>
        <v>0</v>
      </c>
      <c r="AE130" s="224">
        <f t="shared" si="110"/>
        <v>0</v>
      </c>
      <c r="AF130" s="124" t="e">
        <f t="shared" si="111"/>
        <v>#DIV/0!</v>
      </c>
      <c r="AG130" s="125"/>
      <c r="AH130" s="100"/>
      <c r="AI130" s="100"/>
    </row>
    <row r="131" spans="1:35" ht="33.75" customHeight="1" x14ac:dyDescent="0.2">
      <c r="A131" s="114" t="s">
        <v>114</v>
      </c>
      <c r="B131" s="115" t="s">
        <v>118</v>
      </c>
      <c r="C131" s="116" t="s">
        <v>232</v>
      </c>
      <c r="D131" s="117" t="s">
        <v>233</v>
      </c>
      <c r="E131" s="118"/>
      <c r="F131" s="119"/>
      <c r="G131" s="120">
        <f t="shared" si="154"/>
        <v>0</v>
      </c>
      <c r="H131" s="118"/>
      <c r="I131" s="119"/>
      <c r="J131" s="139">
        <f t="shared" si="155"/>
        <v>0</v>
      </c>
      <c r="K131" s="250"/>
      <c r="L131" s="119"/>
      <c r="M131" s="139">
        <f t="shared" si="156"/>
        <v>0</v>
      </c>
      <c r="N131" s="118"/>
      <c r="O131" s="119"/>
      <c r="P131" s="139">
        <f t="shared" si="157"/>
        <v>0</v>
      </c>
      <c r="Q131" s="250"/>
      <c r="R131" s="119"/>
      <c r="S131" s="139">
        <f t="shared" si="158"/>
        <v>0</v>
      </c>
      <c r="T131" s="118"/>
      <c r="U131" s="119"/>
      <c r="V131" s="139">
        <f t="shared" si="159"/>
        <v>0</v>
      </c>
      <c r="W131" s="250"/>
      <c r="X131" s="119"/>
      <c r="Y131" s="139">
        <f t="shared" si="160"/>
        <v>0</v>
      </c>
      <c r="Z131" s="118"/>
      <c r="AA131" s="119"/>
      <c r="AB131" s="139">
        <f t="shared" si="161"/>
        <v>0</v>
      </c>
      <c r="AC131" s="121">
        <f t="shared" si="152"/>
        <v>0</v>
      </c>
      <c r="AD131" s="122">
        <f t="shared" si="153"/>
        <v>0</v>
      </c>
      <c r="AE131" s="224">
        <f t="shared" si="110"/>
        <v>0</v>
      </c>
      <c r="AF131" s="124" t="e">
        <f t="shared" si="111"/>
        <v>#DIV/0!</v>
      </c>
      <c r="AG131" s="125"/>
      <c r="AH131" s="100"/>
      <c r="AI131" s="100"/>
    </row>
    <row r="132" spans="1:35" ht="33" customHeight="1" x14ac:dyDescent="0.2">
      <c r="A132" s="140" t="s">
        <v>114</v>
      </c>
      <c r="B132" s="141" t="s">
        <v>119</v>
      </c>
      <c r="C132" s="142" t="s">
        <v>232</v>
      </c>
      <c r="D132" s="143" t="s">
        <v>233</v>
      </c>
      <c r="E132" s="144"/>
      <c r="F132" s="145"/>
      <c r="G132" s="146">
        <f t="shared" si="154"/>
        <v>0</v>
      </c>
      <c r="H132" s="144"/>
      <c r="I132" s="145"/>
      <c r="J132" s="147">
        <f t="shared" si="155"/>
        <v>0</v>
      </c>
      <c r="K132" s="252"/>
      <c r="L132" s="145"/>
      <c r="M132" s="147">
        <f t="shared" si="156"/>
        <v>0</v>
      </c>
      <c r="N132" s="144"/>
      <c r="O132" s="145"/>
      <c r="P132" s="147">
        <f t="shared" si="157"/>
        <v>0</v>
      </c>
      <c r="Q132" s="252"/>
      <c r="R132" s="145"/>
      <c r="S132" s="147">
        <f t="shared" si="158"/>
        <v>0</v>
      </c>
      <c r="T132" s="144"/>
      <c r="U132" s="145"/>
      <c r="V132" s="147">
        <f t="shared" si="159"/>
        <v>0</v>
      </c>
      <c r="W132" s="252"/>
      <c r="X132" s="145"/>
      <c r="Y132" s="147">
        <f t="shared" si="160"/>
        <v>0</v>
      </c>
      <c r="Z132" s="144"/>
      <c r="AA132" s="145"/>
      <c r="AB132" s="147">
        <f t="shared" si="161"/>
        <v>0</v>
      </c>
      <c r="AC132" s="280">
        <f t="shared" si="152"/>
        <v>0</v>
      </c>
      <c r="AD132" s="281">
        <f t="shared" si="153"/>
        <v>0</v>
      </c>
      <c r="AE132" s="282">
        <f t="shared" si="110"/>
        <v>0</v>
      </c>
      <c r="AF132" s="124" t="e">
        <f t="shared" si="111"/>
        <v>#DIV/0!</v>
      </c>
      <c r="AG132" s="125"/>
      <c r="AH132" s="100"/>
      <c r="AI132" s="100"/>
    </row>
    <row r="133" spans="1:35" ht="15" customHeight="1" x14ac:dyDescent="0.2">
      <c r="A133" s="229" t="s">
        <v>234</v>
      </c>
      <c r="B133" s="230"/>
      <c r="C133" s="231"/>
      <c r="D133" s="232"/>
      <c r="E133" s="233">
        <f t="shared" ref="E133:AB133" si="162">E129</f>
        <v>0</v>
      </c>
      <c r="F133" s="234">
        <f t="shared" si="162"/>
        <v>0</v>
      </c>
      <c r="G133" s="235">
        <f t="shared" si="162"/>
        <v>0</v>
      </c>
      <c r="H133" s="158">
        <f t="shared" si="162"/>
        <v>0</v>
      </c>
      <c r="I133" s="160">
        <f t="shared" si="162"/>
        <v>0</v>
      </c>
      <c r="J133" s="253">
        <f t="shared" si="162"/>
        <v>0</v>
      </c>
      <c r="K133" s="236">
        <f t="shared" si="162"/>
        <v>0</v>
      </c>
      <c r="L133" s="234">
        <f t="shared" si="162"/>
        <v>0</v>
      </c>
      <c r="M133" s="237">
        <f t="shared" si="162"/>
        <v>0</v>
      </c>
      <c r="N133" s="233">
        <f t="shared" si="162"/>
        <v>0</v>
      </c>
      <c r="O133" s="234">
        <f t="shared" si="162"/>
        <v>0</v>
      </c>
      <c r="P133" s="237">
        <f t="shared" si="162"/>
        <v>0</v>
      </c>
      <c r="Q133" s="236">
        <f t="shared" si="162"/>
        <v>0</v>
      </c>
      <c r="R133" s="234">
        <f t="shared" si="162"/>
        <v>0</v>
      </c>
      <c r="S133" s="237">
        <f t="shared" si="162"/>
        <v>0</v>
      </c>
      <c r="T133" s="233">
        <f t="shared" si="162"/>
        <v>0</v>
      </c>
      <c r="U133" s="234">
        <f t="shared" si="162"/>
        <v>0</v>
      </c>
      <c r="V133" s="237">
        <f t="shared" si="162"/>
        <v>0</v>
      </c>
      <c r="W133" s="236">
        <f t="shared" si="162"/>
        <v>0</v>
      </c>
      <c r="X133" s="234">
        <f t="shared" si="162"/>
        <v>0</v>
      </c>
      <c r="Y133" s="237">
        <f t="shared" si="162"/>
        <v>0</v>
      </c>
      <c r="Z133" s="233">
        <f t="shared" si="162"/>
        <v>0</v>
      </c>
      <c r="AA133" s="234">
        <f t="shared" si="162"/>
        <v>0</v>
      </c>
      <c r="AB133" s="237">
        <f t="shared" si="162"/>
        <v>0</v>
      </c>
      <c r="AC133" s="233">
        <f t="shared" si="152"/>
        <v>0</v>
      </c>
      <c r="AD133" s="238">
        <f t="shared" si="153"/>
        <v>0</v>
      </c>
      <c r="AE133" s="237">
        <f t="shared" si="110"/>
        <v>0</v>
      </c>
      <c r="AF133" s="239" t="e">
        <f t="shared" si="111"/>
        <v>#DIV/0!</v>
      </c>
      <c r="AG133" s="240"/>
      <c r="AH133" s="100"/>
      <c r="AI133" s="100"/>
    </row>
    <row r="134" spans="1:35" ht="15.75" customHeight="1" x14ac:dyDescent="0.2">
      <c r="A134" s="256" t="s">
        <v>109</v>
      </c>
      <c r="B134" s="275" t="s">
        <v>34</v>
      </c>
      <c r="C134" s="243" t="s">
        <v>235</v>
      </c>
      <c r="D134" s="283"/>
      <c r="E134" s="284"/>
      <c r="F134" s="285"/>
      <c r="G134" s="285"/>
      <c r="H134" s="90"/>
      <c r="I134" s="91"/>
      <c r="J134" s="95"/>
      <c r="K134" s="285"/>
      <c r="L134" s="285"/>
      <c r="M134" s="286"/>
      <c r="N134" s="284"/>
      <c r="O134" s="285"/>
      <c r="P134" s="286"/>
      <c r="Q134" s="285"/>
      <c r="R134" s="285"/>
      <c r="S134" s="286"/>
      <c r="T134" s="284"/>
      <c r="U134" s="285"/>
      <c r="V134" s="286"/>
      <c r="W134" s="285"/>
      <c r="X134" s="285"/>
      <c r="Y134" s="286"/>
      <c r="Z134" s="284"/>
      <c r="AA134" s="285"/>
      <c r="AB134" s="285"/>
      <c r="AC134" s="96"/>
      <c r="AD134" s="97"/>
      <c r="AE134" s="97"/>
      <c r="AF134" s="98"/>
      <c r="AG134" s="99"/>
      <c r="AH134" s="100"/>
      <c r="AI134" s="100"/>
    </row>
    <row r="135" spans="1:35" ht="24.75" customHeight="1" x14ac:dyDescent="0.2">
      <c r="A135" s="101" t="s">
        <v>111</v>
      </c>
      <c r="B135" s="102" t="s">
        <v>236</v>
      </c>
      <c r="C135" s="287" t="s">
        <v>237</v>
      </c>
      <c r="D135" s="222"/>
      <c r="E135" s="245">
        <f t="shared" ref="E135:AB135" si="163">SUM(E136:E138)</f>
        <v>0</v>
      </c>
      <c r="F135" s="246">
        <f t="shared" si="163"/>
        <v>0</v>
      </c>
      <c r="G135" s="247">
        <f t="shared" si="163"/>
        <v>0</v>
      </c>
      <c r="H135" s="105">
        <f t="shared" si="163"/>
        <v>0</v>
      </c>
      <c r="I135" s="106">
        <f t="shared" si="163"/>
        <v>0</v>
      </c>
      <c r="J135" s="138">
        <f t="shared" si="163"/>
        <v>0</v>
      </c>
      <c r="K135" s="258">
        <f t="shared" si="163"/>
        <v>0</v>
      </c>
      <c r="L135" s="246">
        <f t="shared" si="163"/>
        <v>0</v>
      </c>
      <c r="M135" s="259">
        <f t="shared" si="163"/>
        <v>0</v>
      </c>
      <c r="N135" s="245">
        <f t="shared" si="163"/>
        <v>0</v>
      </c>
      <c r="O135" s="246">
        <f t="shared" si="163"/>
        <v>0</v>
      </c>
      <c r="P135" s="259">
        <f t="shared" si="163"/>
        <v>0</v>
      </c>
      <c r="Q135" s="258">
        <f t="shared" si="163"/>
        <v>0</v>
      </c>
      <c r="R135" s="246">
        <f t="shared" si="163"/>
        <v>0</v>
      </c>
      <c r="S135" s="259">
        <f t="shared" si="163"/>
        <v>0</v>
      </c>
      <c r="T135" s="245">
        <f t="shared" si="163"/>
        <v>0</v>
      </c>
      <c r="U135" s="246">
        <f t="shared" si="163"/>
        <v>0</v>
      </c>
      <c r="V135" s="259">
        <f t="shared" si="163"/>
        <v>0</v>
      </c>
      <c r="W135" s="258">
        <f t="shared" si="163"/>
        <v>0</v>
      </c>
      <c r="X135" s="246">
        <f t="shared" si="163"/>
        <v>0</v>
      </c>
      <c r="Y135" s="259">
        <f t="shared" si="163"/>
        <v>0</v>
      </c>
      <c r="Z135" s="245">
        <f t="shared" si="163"/>
        <v>0</v>
      </c>
      <c r="AA135" s="246">
        <f t="shared" si="163"/>
        <v>0</v>
      </c>
      <c r="AB135" s="259">
        <f t="shared" si="163"/>
        <v>0</v>
      </c>
      <c r="AC135" s="108">
        <f t="shared" ref="AC135:AC147" si="164">G135+M135+S135+Y135</f>
        <v>0</v>
      </c>
      <c r="AD135" s="109">
        <f t="shared" ref="AD135:AD147" si="165">J135+P135+V135+AB135</f>
        <v>0</v>
      </c>
      <c r="AE135" s="109">
        <f t="shared" ref="AE135:AE147" si="166">AC135-AD135</f>
        <v>0</v>
      </c>
      <c r="AF135" s="111" t="e">
        <f t="shared" ref="AF135:AF147" si="167">AE135/AC135</f>
        <v>#DIV/0!</v>
      </c>
      <c r="AG135" s="112"/>
      <c r="AH135" s="113"/>
      <c r="AI135" s="113"/>
    </row>
    <row r="136" spans="1:35" ht="24" customHeight="1" x14ac:dyDescent="0.2">
      <c r="A136" s="114" t="s">
        <v>114</v>
      </c>
      <c r="B136" s="115" t="s">
        <v>115</v>
      </c>
      <c r="C136" s="116" t="s">
        <v>238</v>
      </c>
      <c r="D136" s="117" t="s">
        <v>174</v>
      </c>
      <c r="E136" s="118"/>
      <c r="F136" s="119"/>
      <c r="G136" s="120">
        <f t="shared" ref="G136:G138" si="168">E136*F136</f>
        <v>0</v>
      </c>
      <c r="H136" s="118"/>
      <c r="I136" s="119"/>
      <c r="J136" s="139">
        <f t="shared" ref="J136:J138" si="169">H136*I136</f>
        <v>0</v>
      </c>
      <c r="K136" s="250"/>
      <c r="L136" s="119"/>
      <c r="M136" s="139">
        <f t="shared" ref="M136:M138" si="170">K136*L136</f>
        <v>0</v>
      </c>
      <c r="N136" s="118"/>
      <c r="O136" s="119"/>
      <c r="P136" s="139">
        <f t="shared" ref="P136:P138" si="171">N136*O136</f>
        <v>0</v>
      </c>
      <c r="Q136" s="250"/>
      <c r="R136" s="119"/>
      <c r="S136" s="139">
        <f t="shared" ref="S136:S138" si="172">Q136*R136</f>
        <v>0</v>
      </c>
      <c r="T136" s="118"/>
      <c r="U136" s="119"/>
      <c r="V136" s="139">
        <f t="shared" ref="V136:V138" si="173">T136*U136</f>
        <v>0</v>
      </c>
      <c r="W136" s="250"/>
      <c r="X136" s="119"/>
      <c r="Y136" s="139">
        <f t="shared" ref="Y136:Y138" si="174">W136*X136</f>
        <v>0</v>
      </c>
      <c r="Z136" s="118"/>
      <c r="AA136" s="119"/>
      <c r="AB136" s="139">
        <f t="shared" ref="AB136:AB138" si="175">Z136*AA136</f>
        <v>0</v>
      </c>
      <c r="AC136" s="121">
        <f t="shared" si="164"/>
        <v>0</v>
      </c>
      <c r="AD136" s="122">
        <f t="shared" si="165"/>
        <v>0</v>
      </c>
      <c r="AE136" s="224">
        <f t="shared" si="166"/>
        <v>0</v>
      </c>
      <c r="AF136" s="124" t="e">
        <f t="shared" si="167"/>
        <v>#DIV/0!</v>
      </c>
      <c r="AG136" s="125"/>
      <c r="AH136" s="100"/>
      <c r="AI136" s="100"/>
    </row>
    <row r="137" spans="1:35" ht="18.75" customHeight="1" x14ac:dyDescent="0.2">
      <c r="A137" s="114" t="s">
        <v>114</v>
      </c>
      <c r="B137" s="115" t="s">
        <v>118</v>
      </c>
      <c r="C137" s="116" t="s">
        <v>238</v>
      </c>
      <c r="D137" s="117" t="s">
        <v>174</v>
      </c>
      <c r="E137" s="118"/>
      <c r="F137" s="119"/>
      <c r="G137" s="120">
        <f t="shared" si="168"/>
        <v>0</v>
      </c>
      <c r="H137" s="118"/>
      <c r="I137" s="119"/>
      <c r="J137" s="139">
        <f t="shared" si="169"/>
        <v>0</v>
      </c>
      <c r="K137" s="250"/>
      <c r="L137" s="119"/>
      <c r="M137" s="139">
        <f t="shared" si="170"/>
        <v>0</v>
      </c>
      <c r="N137" s="118"/>
      <c r="O137" s="119"/>
      <c r="P137" s="139">
        <f t="shared" si="171"/>
        <v>0</v>
      </c>
      <c r="Q137" s="250"/>
      <c r="R137" s="119"/>
      <c r="S137" s="139">
        <f t="shared" si="172"/>
        <v>0</v>
      </c>
      <c r="T137" s="118"/>
      <c r="U137" s="119"/>
      <c r="V137" s="139">
        <f t="shared" si="173"/>
        <v>0</v>
      </c>
      <c r="W137" s="250"/>
      <c r="X137" s="119"/>
      <c r="Y137" s="139">
        <f t="shared" si="174"/>
        <v>0</v>
      </c>
      <c r="Z137" s="118"/>
      <c r="AA137" s="119"/>
      <c r="AB137" s="139">
        <f t="shared" si="175"/>
        <v>0</v>
      </c>
      <c r="AC137" s="121">
        <f t="shared" si="164"/>
        <v>0</v>
      </c>
      <c r="AD137" s="122">
        <f t="shared" si="165"/>
        <v>0</v>
      </c>
      <c r="AE137" s="224">
        <f t="shared" si="166"/>
        <v>0</v>
      </c>
      <c r="AF137" s="124" t="e">
        <f t="shared" si="167"/>
        <v>#DIV/0!</v>
      </c>
      <c r="AG137" s="125"/>
      <c r="AH137" s="100"/>
      <c r="AI137" s="100"/>
    </row>
    <row r="138" spans="1:35" ht="21.75" customHeight="1" x14ac:dyDescent="0.2">
      <c r="A138" s="126" t="s">
        <v>114</v>
      </c>
      <c r="B138" s="127" t="s">
        <v>119</v>
      </c>
      <c r="C138" s="128" t="s">
        <v>238</v>
      </c>
      <c r="D138" s="129" t="s">
        <v>174</v>
      </c>
      <c r="E138" s="130"/>
      <c r="F138" s="131"/>
      <c r="G138" s="132">
        <f t="shared" si="168"/>
        <v>0</v>
      </c>
      <c r="H138" s="144"/>
      <c r="I138" s="145"/>
      <c r="J138" s="147">
        <f t="shared" si="169"/>
        <v>0</v>
      </c>
      <c r="K138" s="272"/>
      <c r="L138" s="131"/>
      <c r="M138" s="150">
        <f t="shared" si="170"/>
        <v>0</v>
      </c>
      <c r="N138" s="130"/>
      <c r="O138" s="131"/>
      <c r="P138" s="150">
        <f t="shared" si="171"/>
        <v>0</v>
      </c>
      <c r="Q138" s="272"/>
      <c r="R138" s="131"/>
      <c r="S138" s="150">
        <f t="shared" si="172"/>
        <v>0</v>
      </c>
      <c r="T138" s="130"/>
      <c r="U138" s="131"/>
      <c r="V138" s="150">
        <f t="shared" si="173"/>
        <v>0</v>
      </c>
      <c r="W138" s="272"/>
      <c r="X138" s="131"/>
      <c r="Y138" s="150">
        <f t="shared" si="174"/>
        <v>0</v>
      </c>
      <c r="Z138" s="130"/>
      <c r="AA138" s="131"/>
      <c r="AB138" s="150">
        <f t="shared" si="175"/>
        <v>0</v>
      </c>
      <c r="AC138" s="280">
        <f t="shared" si="164"/>
        <v>0</v>
      </c>
      <c r="AD138" s="281">
        <f t="shared" si="165"/>
        <v>0</v>
      </c>
      <c r="AE138" s="282">
        <f t="shared" si="166"/>
        <v>0</v>
      </c>
      <c r="AF138" s="124" t="e">
        <f t="shared" si="167"/>
        <v>#DIV/0!</v>
      </c>
      <c r="AG138" s="125"/>
      <c r="AH138" s="100"/>
      <c r="AI138" s="100"/>
    </row>
    <row r="139" spans="1:35" ht="24.75" customHeight="1" x14ac:dyDescent="0.2">
      <c r="A139" s="101" t="s">
        <v>111</v>
      </c>
      <c r="B139" s="102" t="s">
        <v>239</v>
      </c>
      <c r="C139" s="288" t="s">
        <v>240</v>
      </c>
      <c r="D139" s="104"/>
      <c r="E139" s="105">
        <f t="shared" ref="E139:AB139" si="176">SUM(E140:E142)</f>
        <v>0</v>
      </c>
      <c r="F139" s="106">
        <f t="shared" si="176"/>
        <v>0</v>
      </c>
      <c r="G139" s="107">
        <f t="shared" si="176"/>
        <v>0</v>
      </c>
      <c r="H139" s="105">
        <f t="shared" si="176"/>
        <v>0</v>
      </c>
      <c r="I139" s="106">
        <f t="shared" si="176"/>
        <v>0</v>
      </c>
      <c r="J139" s="138">
        <f t="shared" si="176"/>
        <v>0</v>
      </c>
      <c r="K139" s="248">
        <f t="shared" si="176"/>
        <v>0</v>
      </c>
      <c r="L139" s="106">
        <f t="shared" si="176"/>
        <v>0</v>
      </c>
      <c r="M139" s="138">
        <f t="shared" si="176"/>
        <v>0</v>
      </c>
      <c r="N139" s="105">
        <f t="shared" si="176"/>
        <v>0</v>
      </c>
      <c r="O139" s="106">
        <f t="shared" si="176"/>
        <v>0</v>
      </c>
      <c r="P139" s="138">
        <f t="shared" si="176"/>
        <v>0</v>
      </c>
      <c r="Q139" s="248">
        <f t="shared" si="176"/>
        <v>0</v>
      </c>
      <c r="R139" s="106">
        <f t="shared" si="176"/>
        <v>0</v>
      </c>
      <c r="S139" s="138">
        <f t="shared" si="176"/>
        <v>0</v>
      </c>
      <c r="T139" s="105">
        <f t="shared" si="176"/>
        <v>0</v>
      </c>
      <c r="U139" s="106">
        <f t="shared" si="176"/>
        <v>0</v>
      </c>
      <c r="V139" s="138">
        <f t="shared" si="176"/>
        <v>0</v>
      </c>
      <c r="W139" s="248">
        <f t="shared" si="176"/>
        <v>0</v>
      </c>
      <c r="X139" s="106">
        <f t="shared" si="176"/>
        <v>0</v>
      </c>
      <c r="Y139" s="138">
        <f t="shared" si="176"/>
        <v>0</v>
      </c>
      <c r="Z139" s="105">
        <f t="shared" si="176"/>
        <v>0</v>
      </c>
      <c r="AA139" s="106">
        <f t="shared" si="176"/>
        <v>0</v>
      </c>
      <c r="AB139" s="138">
        <f t="shared" si="176"/>
        <v>0</v>
      </c>
      <c r="AC139" s="108">
        <f t="shared" si="164"/>
        <v>0</v>
      </c>
      <c r="AD139" s="109">
        <f t="shared" si="165"/>
        <v>0</v>
      </c>
      <c r="AE139" s="109">
        <f t="shared" si="166"/>
        <v>0</v>
      </c>
      <c r="AF139" s="148" t="e">
        <f t="shared" si="167"/>
        <v>#DIV/0!</v>
      </c>
      <c r="AG139" s="149"/>
      <c r="AH139" s="113"/>
      <c r="AI139" s="113"/>
    </row>
    <row r="140" spans="1:35" ht="24" customHeight="1" x14ac:dyDescent="0.2">
      <c r="A140" s="114" t="s">
        <v>114</v>
      </c>
      <c r="B140" s="115" t="s">
        <v>115</v>
      </c>
      <c r="C140" s="116" t="s">
        <v>238</v>
      </c>
      <c r="D140" s="117" t="s">
        <v>174</v>
      </c>
      <c r="E140" s="118"/>
      <c r="F140" s="119"/>
      <c r="G140" s="120">
        <f t="shared" ref="G140:G142" si="177">E140*F140</f>
        <v>0</v>
      </c>
      <c r="H140" s="118"/>
      <c r="I140" s="119"/>
      <c r="J140" s="139">
        <f t="shared" ref="J140:J142" si="178">H140*I140</f>
        <v>0</v>
      </c>
      <c r="K140" s="250"/>
      <c r="L140" s="119"/>
      <c r="M140" s="139">
        <f t="shared" ref="M140:M142" si="179">K140*L140</f>
        <v>0</v>
      </c>
      <c r="N140" s="118"/>
      <c r="O140" s="119"/>
      <c r="P140" s="139">
        <f t="shared" ref="P140:P142" si="180">N140*O140</f>
        <v>0</v>
      </c>
      <c r="Q140" s="250"/>
      <c r="R140" s="119"/>
      <c r="S140" s="139">
        <f t="shared" ref="S140:S142" si="181">Q140*R140</f>
        <v>0</v>
      </c>
      <c r="T140" s="118"/>
      <c r="U140" s="119"/>
      <c r="V140" s="139">
        <f t="shared" ref="V140:V142" si="182">T140*U140</f>
        <v>0</v>
      </c>
      <c r="W140" s="250"/>
      <c r="X140" s="119"/>
      <c r="Y140" s="139">
        <f t="shared" ref="Y140:Y142" si="183">W140*X140</f>
        <v>0</v>
      </c>
      <c r="Z140" s="118"/>
      <c r="AA140" s="119"/>
      <c r="AB140" s="139">
        <f t="shared" ref="AB140:AB142" si="184">Z140*AA140</f>
        <v>0</v>
      </c>
      <c r="AC140" s="121">
        <f t="shared" si="164"/>
        <v>0</v>
      </c>
      <c r="AD140" s="122">
        <f t="shared" si="165"/>
        <v>0</v>
      </c>
      <c r="AE140" s="224">
        <f t="shared" si="166"/>
        <v>0</v>
      </c>
      <c r="AF140" s="124" t="e">
        <f t="shared" si="167"/>
        <v>#DIV/0!</v>
      </c>
      <c r="AG140" s="125"/>
      <c r="AH140" s="100"/>
      <c r="AI140" s="100"/>
    </row>
    <row r="141" spans="1:35" ht="18.75" customHeight="1" x14ac:dyDescent="0.2">
      <c r="A141" s="114" t="s">
        <v>114</v>
      </c>
      <c r="B141" s="115" t="s">
        <v>118</v>
      </c>
      <c r="C141" s="116" t="s">
        <v>238</v>
      </c>
      <c r="D141" s="117" t="s">
        <v>174</v>
      </c>
      <c r="E141" s="118"/>
      <c r="F141" s="119"/>
      <c r="G141" s="120">
        <f t="shared" si="177"/>
        <v>0</v>
      </c>
      <c r="H141" s="118"/>
      <c r="I141" s="119"/>
      <c r="J141" s="139">
        <f t="shared" si="178"/>
        <v>0</v>
      </c>
      <c r="K141" s="250"/>
      <c r="L141" s="119"/>
      <c r="M141" s="139">
        <f t="shared" si="179"/>
        <v>0</v>
      </c>
      <c r="N141" s="118"/>
      <c r="O141" s="119"/>
      <c r="P141" s="139">
        <f t="shared" si="180"/>
        <v>0</v>
      </c>
      <c r="Q141" s="250"/>
      <c r="R141" s="119"/>
      <c r="S141" s="139">
        <f t="shared" si="181"/>
        <v>0</v>
      </c>
      <c r="T141" s="118"/>
      <c r="U141" s="119"/>
      <c r="V141" s="139">
        <f t="shared" si="182"/>
        <v>0</v>
      </c>
      <c r="W141" s="250"/>
      <c r="X141" s="119"/>
      <c r="Y141" s="139">
        <f t="shared" si="183"/>
        <v>0</v>
      </c>
      <c r="Z141" s="118"/>
      <c r="AA141" s="119"/>
      <c r="AB141" s="139">
        <f t="shared" si="184"/>
        <v>0</v>
      </c>
      <c r="AC141" s="121">
        <f t="shared" si="164"/>
        <v>0</v>
      </c>
      <c r="AD141" s="122">
        <f t="shared" si="165"/>
        <v>0</v>
      </c>
      <c r="AE141" s="224">
        <f t="shared" si="166"/>
        <v>0</v>
      </c>
      <c r="AF141" s="124" t="e">
        <f t="shared" si="167"/>
        <v>#DIV/0!</v>
      </c>
      <c r="AG141" s="125"/>
      <c r="AH141" s="100"/>
      <c r="AI141" s="100"/>
    </row>
    <row r="142" spans="1:35" ht="21.75" customHeight="1" x14ac:dyDescent="0.2">
      <c r="A142" s="126" t="s">
        <v>114</v>
      </c>
      <c r="B142" s="127" t="s">
        <v>119</v>
      </c>
      <c r="C142" s="128" t="s">
        <v>238</v>
      </c>
      <c r="D142" s="129" t="s">
        <v>174</v>
      </c>
      <c r="E142" s="130"/>
      <c r="F142" s="131"/>
      <c r="G142" s="132">
        <f t="shared" si="177"/>
        <v>0</v>
      </c>
      <c r="H142" s="144"/>
      <c r="I142" s="145"/>
      <c r="J142" s="147">
        <f t="shared" si="178"/>
        <v>0</v>
      </c>
      <c r="K142" s="272"/>
      <c r="L142" s="131"/>
      <c r="M142" s="150">
        <f t="shared" si="179"/>
        <v>0</v>
      </c>
      <c r="N142" s="130"/>
      <c r="O142" s="131"/>
      <c r="P142" s="150">
        <f t="shared" si="180"/>
        <v>0</v>
      </c>
      <c r="Q142" s="272"/>
      <c r="R142" s="131"/>
      <c r="S142" s="150">
        <f t="shared" si="181"/>
        <v>0</v>
      </c>
      <c r="T142" s="130"/>
      <c r="U142" s="131"/>
      <c r="V142" s="150">
        <f t="shared" si="182"/>
        <v>0</v>
      </c>
      <c r="W142" s="272"/>
      <c r="X142" s="131"/>
      <c r="Y142" s="150">
        <f t="shared" si="183"/>
        <v>0</v>
      </c>
      <c r="Z142" s="130"/>
      <c r="AA142" s="131"/>
      <c r="AB142" s="150">
        <f t="shared" si="184"/>
        <v>0</v>
      </c>
      <c r="AC142" s="280">
        <f t="shared" si="164"/>
        <v>0</v>
      </c>
      <c r="AD142" s="281">
        <f t="shared" si="165"/>
        <v>0</v>
      </c>
      <c r="AE142" s="282">
        <f t="shared" si="166"/>
        <v>0</v>
      </c>
      <c r="AF142" s="124" t="e">
        <f t="shared" si="167"/>
        <v>#DIV/0!</v>
      </c>
      <c r="AG142" s="125"/>
      <c r="AH142" s="100"/>
      <c r="AI142" s="100"/>
    </row>
    <row r="143" spans="1:35" ht="24.75" customHeight="1" x14ac:dyDescent="0.2">
      <c r="A143" s="101" t="s">
        <v>111</v>
      </c>
      <c r="B143" s="102" t="s">
        <v>241</v>
      </c>
      <c r="C143" s="288" t="s">
        <v>242</v>
      </c>
      <c r="D143" s="104"/>
      <c r="E143" s="105">
        <f t="shared" ref="E143:AB143" si="185">SUM(E144:E146)</f>
        <v>0</v>
      </c>
      <c r="F143" s="106">
        <f t="shared" si="185"/>
        <v>0</v>
      </c>
      <c r="G143" s="107">
        <f t="shared" si="185"/>
        <v>0</v>
      </c>
      <c r="H143" s="105">
        <f t="shared" si="185"/>
        <v>0</v>
      </c>
      <c r="I143" s="106">
        <f t="shared" si="185"/>
        <v>0</v>
      </c>
      <c r="J143" s="138">
        <f t="shared" si="185"/>
        <v>0</v>
      </c>
      <c r="K143" s="248">
        <f t="shared" si="185"/>
        <v>0</v>
      </c>
      <c r="L143" s="106">
        <f t="shared" si="185"/>
        <v>0</v>
      </c>
      <c r="M143" s="138">
        <f t="shared" si="185"/>
        <v>0</v>
      </c>
      <c r="N143" s="105">
        <f t="shared" si="185"/>
        <v>0</v>
      </c>
      <c r="O143" s="106">
        <f t="shared" si="185"/>
        <v>0</v>
      </c>
      <c r="P143" s="138">
        <f t="shared" si="185"/>
        <v>0</v>
      </c>
      <c r="Q143" s="248">
        <f t="shared" si="185"/>
        <v>0</v>
      </c>
      <c r="R143" s="106">
        <f t="shared" si="185"/>
        <v>0</v>
      </c>
      <c r="S143" s="138">
        <f t="shared" si="185"/>
        <v>0</v>
      </c>
      <c r="T143" s="105">
        <f t="shared" si="185"/>
        <v>0</v>
      </c>
      <c r="U143" s="106">
        <f t="shared" si="185"/>
        <v>0</v>
      </c>
      <c r="V143" s="138">
        <f t="shared" si="185"/>
        <v>0</v>
      </c>
      <c r="W143" s="248">
        <f t="shared" si="185"/>
        <v>0</v>
      </c>
      <c r="X143" s="106">
        <f t="shared" si="185"/>
        <v>0</v>
      </c>
      <c r="Y143" s="138">
        <f t="shared" si="185"/>
        <v>0</v>
      </c>
      <c r="Z143" s="105">
        <f t="shared" si="185"/>
        <v>0</v>
      </c>
      <c r="AA143" s="106">
        <f t="shared" si="185"/>
        <v>0</v>
      </c>
      <c r="AB143" s="138">
        <f t="shared" si="185"/>
        <v>0</v>
      </c>
      <c r="AC143" s="108">
        <f t="shared" si="164"/>
        <v>0</v>
      </c>
      <c r="AD143" s="109">
        <f t="shared" si="165"/>
        <v>0</v>
      </c>
      <c r="AE143" s="109">
        <f t="shared" si="166"/>
        <v>0</v>
      </c>
      <c r="AF143" s="148" t="e">
        <f t="shared" si="167"/>
        <v>#DIV/0!</v>
      </c>
      <c r="AG143" s="149"/>
      <c r="AH143" s="113"/>
      <c r="AI143" s="113"/>
    </row>
    <row r="144" spans="1:35" ht="24" customHeight="1" x14ac:dyDescent="0.2">
      <c r="A144" s="114" t="s">
        <v>114</v>
      </c>
      <c r="B144" s="115" t="s">
        <v>115</v>
      </c>
      <c r="C144" s="116" t="s">
        <v>238</v>
      </c>
      <c r="D144" s="117" t="s">
        <v>174</v>
      </c>
      <c r="E144" s="118"/>
      <c r="F144" s="119"/>
      <c r="G144" s="120">
        <f t="shared" ref="G144:G146" si="186">E144*F144</f>
        <v>0</v>
      </c>
      <c r="H144" s="118"/>
      <c r="I144" s="119"/>
      <c r="J144" s="139">
        <f t="shared" ref="J144:J146" si="187">H144*I144</f>
        <v>0</v>
      </c>
      <c r="K144" s="250"/>
      <c r="L144" s="119"/>
      <c r="M144" s="139">
        <f t="shared" ref="M144:M146" si="188">K144*L144</f>
        <v>0</v>
      </c>
      <c r="N144" s="118"/>
      <c r="O144" s="119"/>
      <c r="P144" s="139">
        <f t="shared" ref="P144:P146" si="189">N144*O144</f>
        <v>0</v>
      </c>
      <c r="Q144" s="250"/>
      <c r="R144" s="119"/>
      <c r="S144" s="139">
        <f t="shared" ref="S144:S146" si="190">Q144*R144</f>
        <v>0</v>
      </c>
      <c r="T144" s="118"/>
      <c r="U144" s="119"/>
      <c r="V144" s="139">
        <f t="shared" ref="V144:V146" si="191">T144*U144</f>
        <v>0</v>
      </c>
      <c r="W144" s="250"/>
      <c r="X144" s="119"/>
      <c r="Y144" s="139">
        <f t="shared" ref="Y144:Y146" si="192">W144*X144</f>
        <v>0</v>
      </c>
      <c r="Z144" s="118"/>
      <c r="AA144" s="119"/>
      <c r="AB144" s="139">
        <f t="shared" ref="AB144:AB146" si="193">Z144*AA144</f>
        <v>0</v>
      </c>
      <c r="AC144" s="121">
        <f t="shared" si="164"/>
        <v>0</v>
      </c>
      <c r="AD144" s="122">
        <f t="shared" si="165"/>
        <v>0</v>
      </c>
      <c r="AE144" s="224">
        <f t="shared" si="166"/>
        <v>0</v>
      </c>
      <c r="AF144" s="124" t="e">
        <f t="shared" si="167"/>
        <v>#DIV/0!</v>
      </c>
      <c r="AG144" s="125"/>
      <c r="AH144" s="100"/>
      <c r="AI144" s="100"/>
    </row>
    <row r="145" spans="1:35" ht="18.75" customHeight="1" x14ac:dyDescent="0.2">
      <c r="A145" s="114" t="s">
        <v>114</v>
      </c>
      <c r="B145" s="115" t="s">
        <v>118</v>
      </c>
      <c r="C145" s="116" t="s">
        <v>238</v>
      </c>
      <c r="D145" s="117" t="s">
        <v>174</v>
      </c>
      <c r="E145" s="118"/>
      <c r="F145" s="119"/>
      <c r="G145" s="120">
        <f t="shared" si="186"/>
        <v>0</v>
      </c>
      <c r="H145" s="118"/>
      <c r="I145" s="119"/>
      <c r="J145" s="139">
        <f t="shared" si="187"/>
        <v>0</v>
      </c>
      <c r="K145" s="250"/>
      <c r="L145" s="119"/>
      <c r="M145" s="139">
        <f t="shared" si="188"/>
        <v>0</v>
      </c>
      <c r="N145" s="118"/>
      <c r="O145" s="119"/>
      <c r="P145" s="139">
        <f t="shared" si="189"/>
        <v>0</v>
      </c>
      <c r="Q145" s="250"/>
      <c r="R145" s="119"/>
      <c r="S145" s="139">
        <f t="shared" si="190"/>
        <v>0</v>
      </c>
      <c r="T145" s="118"/>
      <c r="U145" s="119"/>
      <c r="V145" s="139">
        <f t="shared" si="191"/>
        <v>0</v>
      </c>
      <c r="W145" s="250"/>
      <c r="X145" s="119"/>
      <c r="Y145" s="139">
        <f t="shared" si="192"/>
        <v>0</v>
      </c>
      <c r="Z145" s="118"/>
      <c r="AA145" s="119"/>
      <c r="AB145" s="139">
        <f t="shared" si="193"/>
        <v>0</v>
      </c>
      <c r="AC145" s="121">
        <f t="shared" si="164"/>
        <v>0</v>
      </c>
      <c r="AD145" s="122">
        <f t="shared" si="165"/>
        <v>0</v>
      </c>
      <c r="AE145" s="224">
        <f t="shared" si="166"/>
        <v>0</v>
      </c>
      <c r="AF145" s="124" t="e">
        <f t="shared" si="167"/>
        <v>#DIV/0!</v>
      </c>
      <c r="AG145" s="125"/>
      <c r="AH145" s="100"/>
      <c r="AI145" s="100"/>
    </row>
    <row r="146" spans="1:35" ht="21.75" customHeight="1" x14ac:dyDescent="0.2">
      <c r="A146" s="140" t="s">
        <v>114</v>
      </c>
      <c r="B146" s="141" t="s">
        <v>119</v>
      </c>
      <c r="C146" s="142" t="s">
        <v>238</v>
      </c>
      <c r="D146" s="143" t="s">
        <v>174</v>
      </c>
      <c r="E146" s="144"/>
      <c r="F146" s="145"/>
      <c r="G146" s="146">
        <f t="shared" si="186"/>
        <v>0</v>
      </c>
      <c r="H146" s="144"/>
      <c r="I146" s="145"/>
      <c r="J146" s="147">
        <f t="shared" si="187"/>
        <v>0</v>
      </c>
      <c r="K146" s="252"/>
      <c r="L146" s="145"/>
      <c r="M146" s="147">
        <f t="shared" si="188"/>
        <v>0</v>
      </c>
      <c r="N146" s="144"/>
      <c r="O146" s="145"/>
      <c r="P146" s="147">
        <f t="shared" si="189"/>
        <v>0</v>
      </c>
      <c r="Q146" s="252"/>
      <c r="R146" s="145"/>
      <c r="S146" s="147">
        <f t="shared" si="190"/>
        <v>0</v>
      </c>
      <c r="T146" s="144"/>
      <c r="U146" s="145"/>
      <c r="V146" s="147">
        <f t="shared" si="191"/>
        <v>0</v>
      </c>
      <c r="W146" s="252"/>
      <c r="X146" s="145"/>
      <c r="Y146" s="147">
        <f t="shared" si="192"/>
        <v>0</v>
      </c>
      <c r="Z146" s="144"/>
      <c r="AA146" s="145"/>
      <c r="AB146" s="147">
        <f t="shared" si="193"/>
        <v>0</v>
      </c>
      <c r="AC146" s="133">
        <f t="shared" si="164"/>
        <v>0</v>
      </c>
      <c r="AD146" s="134">
        <f t="shared" si="165"/>
        <v>0</v>
      </c>
      <c r="AE146" s="226">
        <f t="shared" si="166"/>
        <v>0</v>
      </c>
      <c r="AF146" s="153" t="e">
        <f t="shared" si="167"/>
        <v>#DIV/0!</v>
      </c>
      <c r="AG146" s="151"/>
      <c r="AH146" s="100"/>
      <c r="AI146" s="100"/>
    </row>
    <row r="147" spans="1:35" ht="15" customHeight="1" x14ac:dyDescent="0.2">
      <c r="A147" s="229" t="s">
        <v>243</v>
      </c>
      <c r="B147" s="230"/>
      <c r="C147" s="231"/>
      <c r="D147" s="232"/>
      <c r="E147" s="233">
        <f t="shared" ref="E147:AB147" si="194">E143+E139+E135</f>
        <v>0</v>
      </c>
      <c r="F147" s="234">
        <f t="shared" si="194"/>
        <v>0</v>
      </c>
      <c r="G147" s="235">
        <f t="shared" si="194"/>
        <v>0</v>
      </c>
      <c r="H147" s="233">
        <f t="shared" si="194"/>
        <v>0</v>
      </c>
      <c r="I147" s="234">
        <f t="shared" si="194"/>
        <v>0</v>
      </c>
      <c r="J147" s="237">
        <f t="shared" si="194"/>
        <v>0</v>
      </c>
      <c r="K147" s="236">
        <f t="shared" si="194"/>
        <v>0</v>
      </c>
      <c r="L147" s="234">
        <f t="shared" si="194"/>
        <v>0</v>
      </c>
      <c r="M147" s="237">
        <f t="shared" si="194"/>
        <v>0</v>
      </c>
      <c r="N147" s="233">
        <f t="shared" si="194"/>
        <v>0</v>
      </c>
      <c r="O147" s="234">
        <f t="shared" si="194"/>
        <v>0</v>
      </c>
      <c r="P147" s="237">
        <f t="shared" si="194"/>
        <v>0</v>
      </c>
      <c r="Q147" s="236">
        <f t="shared" si="194"/>
        <v>0</v>
      </c>
      <c r="R147" s="234">
        <f t="shared" si="194"/>
        <v>0</v>
      </c>
      <c r="S147" s="237">
        <f t="shared" si="194"/>
        <v>0</v>
      </c>
      <c r="T147" s="233">
        <f t="shared" si="194"/>
        <v>0</v>
      </c>
      <c r="U147" s="234">
        <f t="shared" si="194"/>
        <v>0</v>
      </c>
      <c r="V147" s="237">
        <f t="shared" si="194"/>
        <v>0</v>
      </c>
      <c r="W147" s="236">
        <f t="shared" si="194"/>
        <v>0</v>
      </c>
      <c r="X147" s="234">
        <f t="shared" si="194"/>
        <v>0</v>
      </c>
      <c r="Y147" s="237">
        <f t="shared" si="194"/>
        <v>0</v>
      </c>
      <c r="Z147" s="233">
        <f t="shared" si="194"/>
        <v>0</v>
      </c>
      <c r="AA147" s="234">
        <f t="shared" si="194"/>
        <v>0</v>
      </c>
      <c r="AB147" s="237">
        <f t="shared" si="194"/>
        <v>0</v>
      </c>
      <c r="AC147" s="158">
        <f t="shared" si="164"/>
        <v>0</v>
      </c>
      <c r="AD147" s="163">
        <f t="shared" si="165"/>
        <v>0</v>
      </c>
      <c r="AE147" s="253">
        <f t="shared" si="166"/>
        <v>0</v>
      </c>
      <c r="AF147" s="289" t="e">
        <f t="shared" si="167"/>
        <v>#DIV/0!</v>
      </c>
      <c r="AG147" s="255"/>
      <c r="AH147" s="100"/>
      <c r="AI147" s="100"/>
    </row>
    <row r="148" spans="1:35" ht="15.75" customHeight="1" x14ac:dyDescent="0.2">
      <c r="A148" s="290" t="s">
        <v>109</v>
      </c>
      <c r="B148" s="291" t="s">
        <v>35</v>
      </c>
      <c r="C148" s="243" t="s">
        <v>244</v>
      </c>
      <c r="D148" s="244"/>
      <c r="E148" s="90"/>
      <c r="F148" s="91"/>
      <c r="G148" s="91"/>
      <c r="H148" s="90"/>
      <c r="I148" s="91"/>
      <c r="J148" s="95"/>
      <c r="K148" s="91"/>
      <c r="L148" s="91"/>
      <c r="M148" s="95"/>
      <c r="N148" s="90"/>
      <c r="O148" s="91"/>
      <c r="P148" s="95"/>
      <c r="Q148" s="91"/>
      <c r="R148" s="91"/>
      <c r="S148" s="95"/>
      <c r="T148" s="90"/>
      <c r="U148" s="91"/>
      <c r="V148" s="95"/>
      <c r="W148" s="91"/>
      <c r="X148" s="91"/>
      <c r="Y148" s="95"/>
      <c r="Z148" s="90"/>
      <c r="AA148" s="91"/>
      <c r="AB148" s="91"/>
      <c r="AC148" s="96"/>
      <c r="AD148" s="97"/>
      <c r="AE148" s="97"/>
      <c r="AF148" s="98"/>
      <c r="AG148" s="99"/>
      <c r="AH148" s="100"/>
      <c r="AI148" s="100"/>
    </row>
    <row r="149" spans="1:35" ht="15.75" customHeight="1" x14ac:dyDescent="0.2">
      <c r="A149" s="101" t="s">
        <v>111</v>
      </c>
      <c r="B149" s="102" t="s">
        <v>245</v>
      </c>
      <c r="C149" s="287" t="s">
        <v>246</v>
      </c>
      <c r="D149" s="222"/>
      <c r="E149" s="245">
        <f t="shared" ref="E149:AB149" si="195">SUM(E150:E159)</f>
        <v>1300</v>
      </c>
      <c r="F149" s="246">
        <f t="shared" si="195"/>
        <v>6.7</v>
      </c>
      <c r="G149" s="247">
        <f t="shared" si="195"/>
        <v>3200</v>
      </c>
      <c r="H149" s="245">
        <f t="shared" si="195"/>
        <v>1500</v>
      </c>
      <c r="I149" s="246">
        <f t="shared" si="195"/>
        <v>4.75</v>
      </c>
      <c r="J149" s="259">
        <f t="shared" si="195"/>
        <v>3175</v>
      </c>
      <c r="K149" s="258">
        <f t="shared" si="195"/>
        <v>0</v>
      </c>
      <c r="L149" s="246">
        <f t="shared" si="195"/>
        <v>0</v>
      </c>
      <c r="M149" s="259">
        <f t="shared" si="195"/>
        <v>0</v>
      </c>
      <c r="N149" s="245">
        <f t="shared" si="195"/>
        <v>0</v>
      </c>
      <c r="O149" s="246">
        <f t="shared" si="195"/>
        <v>0</v>
      </c>
      <c r="P149" s="259">
        <f t="shared" si="195"/>
        <v>0</v>
      </c>
      <c r="Q149" s="258">
        <f t="shared" si="195"/>
        <v>0</v>
      </c>
      <c r="R149" s="246">
        <f t="shared" si="195"/>
        <v>0</v>
      </c>
      <c r="S149" s="259">
        <f t="shared" si="195"/>
        <v>0</v>
      </c>
      <c r="T149" s="245">
        <f t="shared" si="195"/>
        <v>0</v>
      </c>
      <c r="U149" s="246">
        <f t="shared" si="195"/>
        <v>0</v>
      </c>
      <c r="V149" s="259">
        <f t="shared" si="195"/>
        <v>0</v>
      </c>
      <c r="W149" s="258">
        <f t="shared" si="195"/>
        <v>0</v>
      </c>
      <c r="X149" s="246">
        <f t="shared" si="195"/>
        <v>0</v>
      </c>
      <c r="Y149" s="259">
        <f t="shared" si="195"/>
        <v>0</v>
      </c>
      <c r="Z149" s="245">
        <f t="shared" si="195"/>
        <v>0</v>
      </c>
      <c r="AA149" s="246">
        <f t="shared" si="195"/>
        <v>0</v>
      </c>
      <c r="AB149" s="259">
        <f t="shared" si="195"/>
        <v>0</v>
      </c>
      <c r="AC149" s="108">
        <f t="shared" ref="AC149:AC160" si="196">G149+M149+S149+Y149</f>
        <v>3200</v>
      </c>
      <c r="AD149" s="109">
        <f t="shared" ref="AD149:AD160" si="197">J149+P149+V149+AB149</f>
        <v>3175</v>
      </c>
      <c r="AE149" s="109">
        <f t="shared" ref="AE149:AE160" si="198">AC149-AD149</f>
        <v>25</v>
      </c>
      <c r="AF149" s="111">
        <f t="shared" ref="AF149:AF160" si="199">AE149/AC149</f>
        <v>7.8125E-3</v>
      </c>
      <c r="AG149" s="112"/>
      <c r="AH149" s="113"/>
      <c r="AI149" s="113"/>
    </row>
    <row r="150" spans="1:35" ht="15.75" customHeight="1" x14ac:dyDescent="0.2">
      <c r="A150" s="114" t="s">
        <v>114</v>
      </c>
      <c r="B150" s="115" t="s">
        <v>115</v>
      </c>
      <c r="C150" s="116" t="s">
        <v>247</v>
      </c>
      <c r="D150" s="117" t="s">
        <v>174</v>
      </c>
      <c r="E150" s="118"/>
      <c r="F150" s="119"/>
      <c r="G150" s="120">
        <f t="shared" ref="G150:G159" si="200">E150*F150</f>
        <v>0</v>
      </c>
      <c r="H150" s="118"/>
      <c r="I150" s="119"/>
      <c r="J150" s="139">
        <f t="shared" ref="J150:J159" si="201">H150*I150</f>
        <v>0</v>
      </c>
      <c r="K150" s="250"/>
      <c r="L150" s="119"/>
      <c r="M150" s="139">
        <f t="shared" ref="M150:M159" si="202">K150*L150</f>
        <v>0</v>
      </c>
      <c r="N150" s="118"/>
      <c r="O150" s="119"/>
      <c r="P150" s="139">
        <f t="shared" ref="P150:P159" si="203">N150*O150</f>
        <v>0</v>
      </c>
      <c r="Q150" s="250"/>
      <c r="R150" s="119"/>
      <c r="S150" s="139">
        <f t="shared" ref="S150:S159" si="204">Q150*R150</f>
        <v>0</v>
      </c>
      <c r="T150" s="118"/>
      <c r="U150" s="119"/>
      <c r="V150" s="139">
        <f t="shared" ref="V150:V159" si="205">T150*U150</f>
        <v>0</v>
      </c>
      <c r="W150" s="250"/>
      <c r="X150" s="119"/>
      <c r="Y150" s="139">
        <f t="shared" ref="Y150:Y159" si="206">W150*X150</f>
        <v>0</v>
      </c>
      <c r="Z150" s="118"/>
      <c r="AA150" s="119"/>
      <c r="AB150" s="139">
        <f t="shared" ref="AB150:AB159" si="207">Z150*AA150</f>
        <v>0</v>
      </c>
      <c r="AC150" s="121">
        <f t="shared" si="196"/>
        <v>0</v>
      </c>
      <c r="AD150" s="122">
        <f t="shared" si="197"/>
        <v>0</v>
      </c>
      <c r="AE150" s="224">
        <f t="shared" si="198"/>
        <v>0</v>
      </c>
      <c r="AF150" s="124" t="e">
        <f t="shared" si="199"/>
        <v>#DIV/0!</v>
      </c>
      <c r="AG150" s="125"/>
      <c r="AH150" s="100"/>
      <c r="AI150" s="100"/>
    </row>
    <row r="151" spans="1:35" ht="15.75" customHeight="1" x14ac:dyDescent="0.2">
      <c r="A151" s="114" t="s">
        <v>114</v>
      </c>
      <c r="B151" s="115" t="s">
        <v>118</v>
      </c>
      <c r="C151" s="116" t="s">
        <v>248</v>
      </c>
      <c r="D151" s="117" t="s">
        <v>174</v>
      </c>
      <c r="E151" s="118"/>
      <c r="F151" s="119"/>
      <c r="G151" s="120">
        <f t="shared" si="200"/>
        <v>0</v>
      </c>
      <c r="H151" s="118"/>
      <c r="I151" s="119"/>
      <c r="J151" s="139">
        <f t="shared" si="201"/>
        <v>0</v>
      </c>
      <c r="K151" s="250"/>
      <c r="L151" s="119"/>
      <c r="M151" s="139">
        <f t="shared" si="202"/>
        <v>0</v>
      </c>
      <c r="N151" s="118"/>
      <c r="O151" s="119"/>
      <c r="P151" s="139">
        <f t="shared" si="203"/>
        <v>0</v>
      </c>
      <c r="Q151" s="250"/>
      <c r="R151" s="119"/>
      <c r="S151" s="139">
        <f t="shared" si="204"/>
        <v>0</v>
      </c>
      <c r="T151" s="118"/>
      <c r="U151" s="119"/>
      <c r="V151" s="139">
        <f t="shared" si="205"/>
        <v>0</v>
      </c>
      <c r="W151" s="250"/>
      <c r="X151" s="119"/>
      <c r="Y151" s="139">
        <f t="shared" si="206"/>
        <v>0</v>
      </c>
      <c r="Z151" s="118"/>
      <c r="AA151" s="119"/>
      <c r="AB151" s="139">
        <f t="shared" si="207"/>
        <v>0</v>
      </c>
      <c r="AC151" s="121">
        <f t="shared" si="196"/>
        <v>0</v>
      </c>
      <c r="AD151" s="122">
        <f t="shared" si="197"/>
        <v>0</v>
      </c>
      <c r="AE151" s="224">
        <f t="shared" si="198"/>
        <v>0</v>
      </c>
      <c r="AF151" s="124" t="e">
        <f t="shared" si="199"/>
        <v>#DIV/0!</v>
      </c>
      <c r="AG151" s="125"/>
      <c r="AH151" s="100"/>
      <c r="AI151" s="100"/>
    </row>
    <row r="152" spans="1:35" ht="15.75" customHeight="1" x14ac:dyDescent="0.2">
      <c r="A152" s="114" t="s">
        <v>114</v>
      </c>
      <c r="B152" s="115" t="s">
        <v>119</v>
      </c>
      <c r="C152" s="116" t="s">
        <v>249</v>
      </c>
      <c r="D152" s="117" t="s">
        <v>174</v>
      </c>
      <c r="E152" s="118"/>
      <c r="F152" s="119"/>
      <c r="G152" s="120">
        <f t="shared" si="200"/>
        <v>0</v>
      </c>
      <c r="H152" s="118"/>
      <c r="I152" s="119"/>
      <c r="J152" s="139">
        <f t="shared" si="201"/>
        <v>0</v>
      </c>
      <c r="K152" s="250"/>
      <c r="L152" s="119"/>
      <c r="M152" s="139">
        <f t="shared" si="202"/>
        <v>0</v>
      </c>
      <c r="N152" s="118"/>
      <c r="O152" s="119"/>
      <c r="P152" s="139">
        <f t="shared" si="203"/>
        <v>0</v>
      </c>
      <c r="Q152" s="250"/>
      <c r="R152" s="119"/>
      <c r="S152" s="139">
        <f t="shared" si="204"/>
        <v>0</v>
      </c>
      <c r="T152" s="118"/>
      <c r="U152" s="119"/>
      <c r="V152" s="139">
        <f t="shared" si="205"/>
        <v>0</v>
      </c>
      <c r="W152" s="250"/>
      <c r="X152" s="119"/>
      <c r="Y152" s="139">
        <f t="shared" si="206"/>
        <v>0</v>
      </c>
      <c r="Z152" s="118"/>
      <c r="AA152" s="119"/>
      <c r="AB152" s="139">
        <f t="shared" si="207"/>
        <v>0</v>
      </c>
      <c r="AC152" s="121">
        <f t="shared" si="196"/>
        <v>0</v>
      </c>
      <c r="AD152" s="122">
        <f t="shared" si="197"/>
        <v>0</v>
      </c>
      <c r="AE152" s="224">
        <f t="shared" si="198"/>
        <v>0</v>
      </c>
      <c r="AF152" s="124" t="e">
        <f t="shared" si="199"/>
        <v>#DIV/0!</v>
      </c>
      <c r="AG152" s="125"/>
      <c r="AH152" s="100"/>
      <c r="AI152" s="100"/>
    </row>
    <row r="153" spans="1:35" ht="15.75" customHeight="1" x14ac:dyDescent="0.2">
      <c r="A153" s="114" t="s">
        <v>114</v>
      </c>
      <c r="B153" s="115" t="s">
        <v>127</v>
      </c>
      <c r="C153" s="116" t="s">
        <v>250</v>
      </c>
      <c r="D153" s="117" t="s">
        <v>174</v>
      </c>
      <c r="E153" s="118">
        <v>1000</v>
      </c>
      <c r="F153" s="119">
        <v>1.7</v>
      </c>
      <c r="G153" s="120">
        <f t="shared" si="200"/>
        <v>1700</v>
      </c>
      <c r="H153" s="118">
        <v>1000</v>
      </c>
      <c r="I153" s="119">
        <v>1.6</v>
      </c>
      <c r="J153" s="139">
        <f t="shared" si="201"/>
        <v>1600</v>
      </c>
      <c r="K153" s="250"/>
      <c r="L153" s="119"/>
      <c r="M153" s="139">
        <f t="shared" si="202"/>
        <v>0</v>
      </c>
      <c r="N153" s="118"/>
      <c r="O153" s="119"/>
      <c r="P153" s="139">
        <f t="shared" si="203"/>
        <v>0</v>
      </c>
      <c r="Q153" s="250"/>
      <c r="R153" s="119"/>
      <c r="S153" s="139">
        <f t="shared" si="204"/>
        <v>0</v>
      </c>
      <c r="T153" s="118"/>
      <c r="U153" s="119"/>
      <c r="V153" s="139">
        <f t="shared" si="205"/>
        <v>0</v>
      </c>
      <c r="W153" s="250"/>
      <c r="X153" s="119"/>
      <c r="Y153" s="139">
        <f t="shared" si="206"/>
        <v>0</v>
      </c>
      <c r="Z153" s="118"/>
      <c r="AA153" s="119"/>
      <c r="AB153" s="139">
        <f t="shared" si="207"/>
        <v>0</v>
      </c>
      <c r="AC153" s="121">
        <f t="shared" si="196"/>
        <v>1700</v>
      </c>
      <c r="AD153" s="122">
        <f t="shared" si="197"/>
        <v>1600</v>
      </c>
      <c r="AE153" s="224">
        <f t="shared" si="198"/>
        <v>100</v>
      </c>
      <c r="AF153" s="124">
        <f t="shared" si="199"/>
        <v>5.8823529411764705E-2</v>
      </c>
      <c r="AG153" s="125"/>
      <c r="AH153" s="100"/>
      <c r="AI153" s="100"/>
    </row>
    <row r="154" spans="1:35" ht="15.75" customHeight="1" x14ac:dyDescent="0.2">
      <c r="A154" s="114" t="s">
        <v>114</v>
      </c>
      <c r="B154" s="292" t="s">
        <v>129</v>
      </c>
      <c r="C154" s="116" t="s">
        <v>251</v>
      </c>
      <c r="D154" s="117" t="s">
        <v>174</v>
      </c>
      <c r="E154" s="118">
        <v>300</v>
      </c>
      <c r="F154" s="119">
        <v>5</v>
      </c>
      <c r="G154" s="120">
        <f t="shared" si="200"/>
        <v>1500</v>
      </c>
      <c r="H154" s="118">
        <v>500</v>
      </c>
      <c r="I154" s="119">
        <v>3.15</v>
      </c>
      <c r="J154" s="139">
        <f t="shared" si="201"/>
        <v>1575</v>
      </c>
      <c r="K154" s="250"/>
      <c r="L154" s="119"/>
      <c r="M154" s="139">
        <f t="shared" si="202"/>
        <v>0</v>
      </c>
      <c r="N154" s="118"/>
      <c r="O154" s="119"/>
      <c r="P154" s="139">
        <f t="shared" si="203"/>
        <v>0</v>
      </c>
      <c r="Q154" s="250"/>
      <c r="R154" s="119"/>
      <c r="S154" s="139">
        <f t="shared" si="204"/>
        <v>0</v>
      </c>
      <c r="T154" s="118"/>
      <c r="U154" s="119"/>
      <c r="V154" s="139">
        <f t="shared" si="205"/>
        <v>0</v>
      </c>
      <c r="W154" s="250"/>
      <c r="X154" s="119"/>
      <c r="Y154" s="139">
        <f t="shared" si="206"/>
        <v>0</v>
      </c>
      <c r="Z154" s="118"/>
      <c r="AA154" s="119"/>
      <c r="AB154" s="139">
        <f t="shared" si="207"/>
        <v>0</v>
      </c>
      <c r="AC154" s="121">
        <f t="shared" si="196"/>
        <v>1500</v>
      </c>
      <c r="AD154" s="122">
        <f t="shared" si="197"/>
        <v>1575</v>
      </c>
      <c r="AE154" s="224">
        <f t="shared" si="198"/>
        <v>-75</v>
      </c>
      <c r="AF154" s="124">
        <f t="shared" si="199"/>
        <v>-0.05</v>
      </c>
      <c r="AG154" s="125"/>
      <c r="AH154" s="100"/>
      <c r="AI154" s="100"/>
    </row>
    <row r="155" spans="1:35" ht="15.75" customHeight="1" x14ac:dyDescent="0.2">
      <c r="A155" s="114" t="s">
        <v>114</v>
      </c>
      <c r="B155" s="115" t="s">
        <v>131</v>
      </c>
      <c r="C155" s="116" t="s">
        <v>252</v>
      </c>
      <c r="D155" s="117" t="s">
        <v>174</v>
      </c>
      <c r="E155" s="118"/>
      <c r="F155" s="119"/>
      <c r="G155" s="120">
        <f t="shared" si="200"/>
        <v>0</v>
      </c>
      <c r="H155" s="118"/>
      <c r="I155" s="119"/>
      <c r="J155" s="139">
        <f t="shared" si="201"/>
        <v>0</v>
      </c>
      <c r="K155" s="250"/>
      <c r="L155" s="119"/>
      <c r="M155" s="139">
        <f t="shared" si="202"/>
        <v>0</v>
      </c>
      <c r="N155" s="118"/>
      <c r="O155" s="119"/>
      <c r="P155" s="139">
        <f t="shared" si="203"/>
        <v>0</v>
      </c>
      <c r="Q155" s="250"/>
      <c r="R155" s="119"/>
      <c r="S155" s="139">
        <f t="shared" si="204"/>
        <v>0</v>
      </c>
      <c r="T155" s="118"/>
      <c r="U155" s="119"/>
      <c r="V155" s="139">
        <f t="shared" si="205"/>
        <v>0</v>
      </c>
      <c r="W155" s="250"/>
      <c r="X155" s="119"/>
      <c r="Y155" s="139">
        <f t="shared" si="206"/>
        <v>0</v>
      </c>
      <c r="Z155" s="118"/>
      <c r="AA155" s="119"/>
      <c r="AB155" s="139">
        <f t="shared" si="207"/>
        <v>0</v>
      </c>
      <c r="AC155" s="121">
        <f t="shared" si="196"/>
        <v>0</v>
      </c>
      <c r="AD155" s="122">
        <f t="shared" si="197"/>
        <v>0</v>
      </c>
      <c r="AE155" s="224">
        <f t="shared" si="198"/>
        <v>0</v>
      </c>
      <c r="AF155" s="124" t="e">
        <f t="shared" si="199"/>
        <v>#DIV/0!</v>
      </c>
      <c r="AG155" s="125"/>
      <c r="AH155" s="100"/>
      <c r="AI155" s="100"/>
    </row>
    <row r="156" spans="1:35" ht="15.75" customHeight="1" x14ac:dyDescent="0.2">
      <c r="A156" s="114" t="s">
        <v>114</v>
      </c>
      <c r="B156" s="115" t="s">
        <v>133</v>
      </c>
      <c r="C156" s="116" t="s">
        <v>253</v>
      </c>
      <c r="D156" s="117" t="s">
        <v>174</v>
      </c>
      <c r="E156" s="118"/>
      <c r="F156" s="119"/>
      <c r="G156" s="120">
        <f t="shared" si="200"/>
        <v>0</v>
      </c>
      <c r="H156" s="118"/>
      <c r="I156" s="119"/>
      <c r="J156" s="139">
        <f t="shared" si="201"/>
        <v>0</v>
      </c>
      <c r="K156" s="250"/>
      <c r="L156" s="119"/>
      <c r="M156" s="139">
        <f t="shared" si="202"/>
        <v>0</v>
      </c>
      <c r="N156" s="118"/>
      <c r="O156" s="119"/>
      <c r="P156" s="139">
        <f t="shared" si="203"/>
        <v>0</v>
      </c>
      <c r="Q156" s="250"/>
      <c r="R156" s="119"/>
      <c r="S156" s="139">
        <f t="shared" si="204"/>
        <v>0</v>
      </c>
      <c r="T156" s="118"/>
      <c r="U156" s="119"/>
      <c r="V156" s="139">
        <f t="shared" si="205"/>
        <v>0</v>
      </c>
      <c r="W156" s="250"/>
      <c r="X156" s="119"/>
      <c r="Y156" s="139">
        <f t="shared" si="206"/>
        <v>0</v>
      </c>
      <c r="Z156" s="118"/>
      <c r="AA156" s="119"/>
      <c r="AB156" s="139">
        <f t="shared" si="207"/>
        <v>0</v>
      </c>
      <c r="AC156" s="121">
        <f t="shared" si="196"/>
        <v>0</v>
      </c>
      <c r="AD156" s="122">
        <f t="shared" si="197"/>
        <v>0</v>
      </c>
      <c r="AE156" s="224">
        <f t="shared" si="198"/>
        <v>0</v>
      </c>
      <c r="AF156" s="124" t="e">
        <f t="shared" si="199"/>
        <v>#DIV/0!</v>
      </c>
      <c r="AG156" s="125"/>
      <c r="AH156" s="100"/>
      <c r="AI156" s="100"/>
    </row>
    <row r="157" spans="1:35" ht="15.75" customHeight="1" x14ac:dyDescent="0.2">
      <c r="A157" s="114" t="s">
        <v>114</v>
      </c>
      <c r="B157" s="115" t="s">
        <v>135</v>
      </c>
      <c r="C157" s="116" t="s">
        <v>254</v>
      </c>
      <c r="D157" s="117" t="s">
        <v>174</v>
      </c>
      <c r="E157" s="118"/>
      <c r="F157" s="119"/>
      <c r="G157" s="120">
        <f t="shared" si="200"/>
        <v>0</v>
      </c>
      <c r="H157" s="118"/>
      <c r="I157" s="119"/>
      <c r="J157" s="139">
        <f t="shared" si="201"/>
        <v>0</v>
      </c>
      <c r="K157" s="250"/>
      <c r="L157" s="119"/>
      <c r="M157" s="139">
        <f t="shared" si="202"/>
        <v>0</v>
      </c>
      <c r="N157" s="118"/>
      <c r="O157" s="119"/>
      <c r="P157" s="139">
        <f t="shared" si="203"/>
        <v>0</v>
      </c>
      <c r="Q157" s="250"/>
      <c r="R157" s="119"/>
      <c r="S157" s="139">
        <f t="shared" si="204"/>
        <v>0</v>
      </c>
      <c r="T157" s="118"/>
      <c r="U157" s="119"/>
      <c r="V157" s="139">
        <f t="shared" si="205"/>
        <v>0</v>
      </c>
      <c r="W157" s="250"/>
      <c r="X157" s="119"/>
      <c r="Y157" s="139">
        <f t="shared" si="206"/>
        <v>0</v>
      </c>
      <c r="Z157" s="118"/>
      <c r="AA157" s="119"/>
      <c r="AB157" s="139">
        <f t="shared" si="207"/>
        <v>0</v>
      </c>
      <c r="AC157" s="121">
        <f t="shared" si="196"/>
        <v>0</v>
      </c>
      <c r="AD157" s="122">
        <f t="shared" si="197"/>
        <v>0</v>
      </c>
      <c r="AE157" s="224">
        <f t="shared" si="198"/>
        <v>0</v>
      </c>
      <c r="AF157" s="124" t="e">
        <f t="shared" si="199"/>
        <v>#DIV/0!</v>
      </c>
      <c r="AG157" s="125"/>
      <c r="AH157" s="100"/>
      <c r="AI157" s="100"/>
    </row>
    <row r="158" spans="1:35" ht="15.75" customHeight="1" x14ac:dyDescent="0.2">
      <c r="A158" s="126" t="s">
        <v>114</v>
      </c>
      <c r="B158" s="127" t="s">
        <v>137</v>
      </c>
      <c r="C158" s="128" t="s">
        <v>255</v>
      </c>
      <c r="D158" s="117" t="s">
        <v>174</v>
      </c>
      <c r="E158" s="130"/>
      <c r="F158" s="131"/>
      <c r="G158" s="120">
        <f t="shared" si="200"/>
        <v>0</v>
      </c>
      <c r="H158" s="130"/>
      <c r="I158" s="131"/>
      <c r="J158" s="139">
        <f t="shared" si="201"/>
        <v>0</v>
      </c>
      <c r="K158" s="250"/>
      <c r="L158" s="119"/>
      <c r="M158" s="139">
        <f t="shared" si="202"/>
        <v>0</v>
      </c>
      <c r="N158" s="118"/>
      <c r="O158" s="119"/>
      <c r="P158" s="139">
        <f t="shared" si="203"/>
        <v>0</v>
      </c>
      <c r="Q158" s="250"/>
      <c r="R158" s="119"/>
      <c r="S158" s="139">
        <f t="shared" si="204"/>
        <v>0</v>
      </c>
      <c r="T158" s="118"/>
      <c r="U158" s="119"/>
      <c r="V158" s="139">
        <f t="shared" si="205"/>
        <v>0</v>
      </c>
      <c r="W158" s="250"/>
      <c r="X158" s="119"/>
      <c r="Y158" s="139">
        <f t="shared" si="206"/>
        <v>0</v>
      </c>
      <c r="Z158" s="118"/>
      <c r="AA158" s="119"/>
      <c r="AB158" s="139">
        <f t="shared" si="207"/>
        <v>0</v>
      </c>
      <c r="AC158" s="121">
        <f t="shared" si="196"/>
        <v>0</v>
      </c>
      <c r="AD158" s="122">
        <f t="shared" si="197"/>
        <v>0</v>
      </c>
      <c r="AE158" s="224">
        <f t="shared" si="198"/>
        <v>0</v>
      </c>
      <c r="AF158" s="124" t="e">
        <f t="shared" si="199"/>
        <v>#DIV/0!</v>
      </c>
      <c r="AG158" s="125"/>
      <c r="AH158" s="100"/>
      <c r="AI158" s="100"/>
    </row>
    <row r="159" spans="1:35" ht="15.75" customHeight="1" x14ac:dyDescent="0.2">
      <c r="A159" s="140" t="s">
        <v>114</v>
      </c>
      <c r="B159" s="141" t="s">
        <v>139</v>
      </c>
      <c r="C159" s="142" t="s">
        <v>256</v>
      </c>
      <c r="D159" s="143" t="s">
        <v>174</v>
      </c>
      <c r="E159" s="144"/>
      <c r="F159" s="145"/>
      <c r="G159" s="146">
        <f t="shared" si="200"/>
        <v>0</v>
      </c>
      <c r="H159" s="144"/>
      <c r="I159" s="145"/>
      <c r="J159" s="147">
        <f t="shared" si="201"/>
        <v>0</v>
      </c>
      <c r="K159" s="252"/>
      <c r="L159" s="145"/>
      <c r="M159" s="147">
        <f t="shared" si="202"/>
        <v>0</v>
      </c>
      <c r="N159" s="144"/>
      <c r="O159" s="145"/>
      <c r="P159" s="147">
        <f t="shared" si="203"/>
        <v>0</v>
      </c>
      <c r="Q159" s="252"/>
      <c r="R159" s="145"/>
      <c r="S159" s="147">
        <f t="shared" si="204"/>
        <v>0</v>
      </c>
      <c r="T159" s="144"/>
      <c r="U159" s="145"/>
      <c r="V159" s="147">
        <f t="shared" si="205"/>
        <v>0</v>
      </c>
      <c r="W159" s="252"/>
      <c r="X159" s="145"/>
      <c r="Y159" s="147">
        <f t="shared" si="206"/>
        <v>0</v>
      </c>
      <c r="Z159" s="144"/>
      <c r="AA159" s="145"/>
      <c r="AB159" s="147">
        <f t="shared" si="207"/>
        <v>0</v>
      </c>
      <c r="AC159" s="133">
        <f t="shared" si="196"/>
        <v>0</v>
      </c>
      <c r="AD159" s="134">
        <f t="shared" si="197"/>
        <v>0</v>
      </c>
      <c r="AE159" s="226">
        <f t="shared" si="198"/>
        <v>0</v>
      </c>
      <c r="AF159" s="124" t="e">
        <f t="shared" si="199"/>
        <v>#DIV/0!</v>
      </c>
      <c r="AG159" s="125"/>
      <c r="AH159" s="100"/>
      <c r="AI159" s="100"/>
    </row>
    <row r="160" spans="1:35" ht="15" customHeight="1" x14ac:dyDescent="0.2">
      <c r="A160" s="229" t="s">
        <v>257</v>
      </c>
      <c r="B160" s="230"/>
      <c r="C160" s="231"/>
      <c r="D160" s="232"/>
      <c r="E160" s="233">
        <f t="shared" ref="E160:AB160" si="208">E149</f>
        <v>1300</v>
      </c>
      <c r="F160" s="234">
        <f t="shared" si="208"/>
        <v>6.7</v>
      </c>
      <c r="G160" s="235">
        <f t="shared" si="208"/>
        <v>3200</v>
      </c>
      <c r="H160" s="158">
        <f t="shared" si="208"/>
        <v>1500</v>
      </c>
      <c r="I160" s="160">
        <f t="shared" si="208"/>
        <v>4.75</v>
      </c>
      <c r="J160" s="253">
        <f t="shared" si="208"/>
        <v>3175</v>
      </c>
      <c r="K160" s="236">
        <f t="shared" si="208"/>
        <v>0</v>
      </c>
      <c r="L160" s="234">
        <f t="shared" si="208"/>
        <v>0</v>
      </c>
      <c r="M160" s="237">
        <f t="shared" si="208"/>
        <v>0</v>
      </c>
      <c r="N160" s="233">
        <f t="shared" si="208"/>
        <v>0</v>
      </c>
      <c r="O160" s="234">
        <f t="shared" si="208"/>
        <v>0</v>
      </c>
      <c r="P160" s="237">
        <f t="shared" si="208"/>
        <v>0</v>
      </c>
      <c r="Q160" s="236">
        <f t="shared" si="208"/>
        <v>0</v>
      </c>
      <c r="R160" s="234">
        <f t="shared" si="208"/>
        <v>0</v>
      </c>
      <c r="S160" s="237">
        <f t="shared" si="208"/>
        <v>0</v>
      </c>
      <c r="T160" s="233">
        <f t="shared" si="208"/>
        <v>0</v>
      </c>
      <c r="U160" s="234">
        <f t="shared" si="208"/>
        <v>0</v>
      </c>
      <c r="V160" s="237">
        <f t="shared" si="208"/>
        <v>0</v>
      </c>
      <c r="W160" s="236">
        <f t="shared" si="208"/>
        <v>0</v>
      </c>
      <c r="X160" s="234">
        <f t="shared" si="208"/>
        <v>0</v>
      </c>
      <c r="Y160" s="237">
        <f t="shared" si="208"/>
        <v>0</v>
      </c>
      <c r="Z160" s="233">
        <f t="shared" si="208"/>
        <v>0</v>
      </c>
      <c r="AA160" s="234">
        <f t="shared" si="208"/>
        <v>0</v>
      </c>
      <c r="AB160" s="237">
        <f t="shared" si="208"/>
        <v>0</v>
      </c>
      <c r="AC160" s="233">
        <f t="shared" si="196"/>
        <v>3200</v>
      </c>
      <c r="AD160" s="238">
        <f t="shared" si="197"/>
        <v>3175</v>
      </c>
      <c r="AE160" s="237">
        <f t="shared" si="198"/>
        <v>25</v>
      </c>
      <c r="AF160" s="293">
        <f t="shared" si="199"/>
        <v>7.8125E-3</v>
      </c>
      <c r="AG160" s="240"/>
      <c r="AH160" s="100"/>
      <c r="AI160" s="100"/>
    </row>
    <row r="161" spans="1:35" ht="30" customHeight="1" x14ac:dyDescent="0.2">
      <c r="A161" s="290" t="s">
        <v>109</v>
      </c>
      <c r="B161" s="291" t="s">
        <v>36</v>
      </c>
      <c r="C161" s="168" t="s">
        <v>258</v>
      </c>
      <c r="D161" s="294"/>
      <c r="E161" s="295"/>
      <c r="F161" s="296"/>
      <c r="G161" s="296"/>
      <c r="H161" s="295"/>
      <c r="I161" s="296"/>
      <c r="J161" s="296"/>
      <c r="K161" s="296"/>
      <c r="L161" s="296"/>
      <c r="M161" s="297"/>
      <c r="N161" s="295"/>
      <c r="O161" s="296"/>
      <c r="P161" s="297"/>
      <c r="Q161" s="296"/>
      <c r="R161" s="296"/>
      <c r="S161" s="297"/>
      <c r="T161" s="295"/>
      <c r="U161" s="296"/>
      <c r="V161" s="297"/>
      <c r="W161" s="296"/>
      <c r="X161" s="296"/>
      <c r="Y161" s="297"/>
      <c r="Z161" s="295"/>
      <c r="AA161" s="296"/>
      <c r="AB161" s="296"/>
      <c r="AC161" s="284"/>
      <c r="AD161" s="285"/>
      <c r="AE161" s="285"/>
      <c r="AF161" s="298"/>
      <c r="AG161" s="299"/>
      <c r="AH161" s="100"/>
      <c r="AI161" s="100"/>
    </row>
    <row r="162" spans="1:35" ht="30" customHeight="1" x14ac:dyDescent="0.2">
      <c r="A162" s="300" t="s">
        <v>114</v>
      </c>
      <c r="B162" s="301" t="s">
        <v>115</v>
      </c>
      <c r="C162" s="302" t="s">
        <v>259</v>
      </c>
      <c r="D162" s="303"/>
      <c r="E162" s="304"/>
      <c r="F162" s="305"/>
      <c r="G162" s="306">
        <f t="shared" ref="G162:G165" si="209">E162*F162</f>
        <v>0</v>
      </c>
      <c r="H162" s="304"/>
      <c r="I162" s="305"/>
      <c r="J162" s="307">
        <f>H162*I162</f>
        <v>0</v>
      </c>
      <c r="K162" s="308"/>
      <c r="L162" s="305"/>
      <c r="M162" s="307">
        <f t="shared" ref="M162:M165" si="210">K162*L162</f>
        <v>0</v>
      </c>
      <c r="N162" s="304"/>
      <c r="O162" s="305"/>
      <c r="P162" s="307">
        <f t="shared" ref="P162:P165" si="211">N162*O162</f>
        <v>0</v>
      </c>
      <c r="Q162" s="308"/>
      <c r="R162" s="305"/>
      <c r="S162" s="307">
        <f t="shared" ref="S162:S165" si="212">Q162*R162</f>
        <v>0</v>
      </c>
      <c r="T162" s="304"/>
      <c r="U162" s="305"/>
      <c r="V162" s="307">
        <f t="shared" ref="V162:V165" si="213">T162*U162</f>
        <v>0</v>
      </c>
      <c r="W162" s="308"/>
      <c r="X162" s="305"/>
      <c r="Y162" s="307">
        <f t="shared" ref="Y162:Y165" si="214">W162*X162</f>
        <v>0</v>
      </c>
      <c r="Z162" s="304"/>
      <c r="AA162" s="305"/>
      <c r="AB162" s="307">
        <f t="shared" ref="AB162:AB165" si="215">Z162*AA162</f>
        <v>0</v>
      </c>
      <c r="AC162" s="309">
        <f t="shared" ref="AC162:AC166" si="216">G162+M162+S162+Y162</f>
        <v>0</v>
      </c>
      <c r="AD162" s="310">
        <f t="shared" ref="AD162:AD166" si="217">J162+P162+V162+AB162</f>
        <v>0</v>
      </c>
      <c r="AE162" s="311">
        <f t="shared" ref="AE162:AE166" si="218">AC162-AD162</f>
        <v>0</v>
      </c>
      <c r="AF162" s="312" t="e">
        <f t="shared" ref="AF162:AF166" si="219">AE162/AC162</f>
        <v>#DIV/0!</v>
      </c>
      <c r="AG162" s="313"/>
      <c r="AH162" s="100"/>
      <c r="AI162" s="100"/>
    </row>
    <row r="163" spans="1:35" ht="30" customHeight="1" x14ac:dyDescent="0.2">
      <c r="A163" s="114" t="s">
        <v>114</v>
      </c>
      <c r="B163" s="314" t="s">
        <v>118</v>
      </c>
      <c r="C163" s="315" t="s">
        <v>260</v>
      </c>
      <c r="D163" s="316"/>
      <c r="E163" s="118">
        <v>11</v>
      </c>
      <c r="F163" s="119">
        <v>13000</v>
      </c>
      <c r="G163" s="120">
        <f t="shared" si="209"/>
        <v>143000</v>
      </c>
      <c r="H163" s="118">
        <v>11</v>
      </c>
      <c r="I163" s="119">
        <v>9920.26</v>
      </c>
      <c r="J163" s="139">
        <f>H163*I163+0.01</f>
        <v>109122.87</v>
      </c>
      <c r="K163" s="250"/>
      <c r="L163" s="119"/>
      <c r="M163" s="139">
        <f t="shared" si="210"/>
        <v>0</v>
      </c>
      <c r="N163" s="118"/>
      <c r="O163" s="119"/>
      <c r="P163" s="139">
        <f t="shared" si="211"/>
        <v>0</v>
      </c>
      <c r="Q163" s="250"/>
      <c r="R163" s="119"/>
      <c r="S163" s="139">
        <f t="shared" si="212"/>
        <v>0</v>
      </c>
      <c r="T163" s="118"/>
      <c r="U163" s="119"/>
      <c r="V163" s="139">
        <f t="shared" si="213"/>
        <v>0</v>
      </c>
      <c r="W163" s="250"/>
      <c r="X163" s="119"/>
      <c r="Y163" s="139">
        <f t="shared" si="214"/>
        <v>0</v>
      </c>
      <c r="Z163" s="118"/>
      <c r="AA163" s="119"/>
      <c r="AB163" s="139">
        <f t="shared" si="215"/>
        <v>0</v>
      </c>
      <c r="AC163" s="121">
        <f t="shared" si="216"/>
        <v>143000</v>
      </c>
      <c r="AD163" s="122">
        <f t="shared" si="217"/>
        <v>109122.87</v>
      </c>
      <c r="AE163" s="224">
        <f t="shared" si="218"/>
        <v>33877.130000000005</v>
      </c>
      <c r="AF163" s="317">
        <f t="shared" si="219"/>
        <v>0.23690300699300704</v>
      </c>
      <c r="AG163" s="318"/>
      <c r="AH163" s="100"/>
      <c r="AI163" s="100"/>
    </row>
    <row r="164" spans="1:35" ht="30" customHeight="1" x14ac:dyDescent="0.2">
      <c r="A164" s="114" t="s">
        <v>114</v>
      </c>
      <c r="B164" s="314" t="s">
        <v>119</v>
      </c>
      <c r="C164" s="315" t="s">
        <v>261</v>
      </c>
      <c r="D164" s="316"/>
      <c r="E164" s="118"/>
      <c r="F164" s="119"/>
      <c r="G164" s="120">
        <f t="shared" si="209"/>
        <v>0</v>
      </c>
      <c r="H164" s="118"/>
      <c r="I164" s="119"/>
      <c r="J164" s="139">
        <f t="shared" ref="J164:J165" si="220">H164*I164</f>
        <v>0</v>
      </c>
      <c r="K164" s="250"/>
      <c r="L164" s="119"/>
      <c r="M164" s="139">
        <f t="shared" si="210"/>
        <v>0</v>
      </c>
      <c r="N164" s="118"/>
      <c r="O164" s="119"/>
      <c r="P164" s="139">
        <f t="shared" si="211"/>
        <v>0</v>
      </c>
      <c r="Q164" s="250"/>
      <c r="R164" s="119"/>
      <c r="S164" s="139">
        <f t="shared" si="212"/>
        <v>0</v>
      </c>
      <c r="T164" s="118"/>
      <c r="U164" s="119"/>
      <c r="V164" s="139">
        <f t="shared" si="213"/>
        <v>0</v>
      </c>
      <c r="W164" s="250"/>
      <c r="X164" s="119"/>
      <c r="Y164" s="139">
        <f t="shared" si="214"/>
        <v>0</v>
      </c>
      <c r="Z164" s="118"/>
      <c r="AA164" s="119"/>
      <c r="AB164" s="139">
        <f t="shared" si="215"/>
        <v>0</v>
      </c>
      <c r="AC164" s="121">
        <f t="shared" si="216"/>
        <v>0</v>
      </c>
      <c r="AD164" s="122">
        <f t="shared" si="217"/>
        <v>0</v>
      </c>
      <c r="AE164" s="224">
        <f t="shared" si="218"/>
        <v>0</v>
      </c>
      <c r="AF164" s="317" t="e">
        <f t="shared" si="219"/>
        <v>#DIV/0!</v>
      </c>
      <c r="AG164" s="318"/>
      <c r="AH164" s="100"/>
      <c r="AI164" s="100"/>
    </row>
    <row r="165" spans="1:35" ht="30" customHeight="1" x14ac:dyDescent="0.2">
      <c r="A165" s="140" t="s">
        <v>114</v>
      </c>
      <c r="B165" s="319" t="s">
        <v>127</v>
      </c>
      <c r="C165" s="320" t="s">
        <v>262</v>
      </c>
      <c r="D165" s="321"/>
      <c r="E165" s="144"/>
      <c r="F165" s="145"/>
      <c r="G165" s="146">
        <f t="shared" si="209"/>
        <v>0</v>
      </c>
      <c r="H165" s="144"/>
      <c r="I165" s="145"/>
      <c r="J165" s="147">
        <f t="shared" si="220"/>
        <v>0</v>
      </c>
      <c r="K165" s="252"/>
      <c r="L165" s="145"/>
      <c r="M165" s="147">
        <f t="shared" si="210"/>
        <v>0</v>
      </c>
      <c r="N165" s="144"/>
      <c r="O165" s="145"/>
      <c r="P165" s="147">
        <f t="shared" si="211"/>
        <v>0</v>
      </c>
      <c r="Q165" s="252"/>
      <c r="R165" s="145"/>
      <c r="S165" s="147">
        <f t="shared" si="212"/>
        <v>0</v>
      </c>
      <c r="T165" s="144"/>
      <c r="U165" s="145"/>
      <c r="V165" s="147">
        <f t="shared" si="213"/>
        <v>0</v>
      </c>
      <c r="W165" s="252"/>
      <c r="X165" s="145"/>
      <c r="Y165" s="147">
        <f t="shared" si="214"/>
        <v>0</v>
      </c>
      <c r="Z165" s="144"/>
      <c r="AA165" s="145"/>
      <c r="AB165" s="147">
        <f t="shared" si="215"/>
        <v>0</v>
      </c>
      <c r="AC165" s="133">
        <f t="shared" si="216"/>
        <v>0</v>
      </c>
      <c r="AD165" s="134">
        <f t="shared" si="217"/>
        <v>0</v>
      </c>
      <c r="AE165" s="226">
        <f t="shared" si="218"/>
        <v>0</v>
      </c>
      <c r="AF165" s="317" t="e">
        <f t="shared" si="219"/>
        <v>#DIV/0!</v>
      </c>
      <c r="AG165" s="318"/>
      <c r="AH165" s="100"/>
      <c r="AI165" s="100"/>
    </row>
    <row r="166" spans="1:35" ht="15" customHeight="1" x14ac:dyDescent="0.2">
      <c r="A166" s="322" t="s">
        <v>263</v>
      </c>
      <c r="B166" s="323"/>
      <c r="C166" s="324"/>
      <c r="D166" s="325"/>
      <c r="E166" s="326">
        <f t="shared" ref="E166:AB166" si="221">SUM(E162:E165)</f>
        <v>11</v>
      </c>
      <c r="F166" s="327">
        <f t="shared" si="221"/>
        <v>13000</v>
      </c>
      <c r="G166" s="328">
        <f t="shared" si="221"/>
        <v>143000</v>
      </c>
      <c r="H166" s="329">
        <f t="shared" si="221"/>
        <v>11</v>
      </c>
      <c r="I166" s="330">
        <f t="shared" si="221"/>
        <v>9920.26</v>
      </c>
      <c r="J166" s="331">
        <f t="shared" si="221"/>
        <v>109122.87</v>
      </c>
      <c r="K166" s="332">
        <f t="shared" si="221"/>
        <v>0</v>
      </c>
      <c r="L166" s="327">
        <f t="shared" si="221"/>
        <v>0</v>
      </c>
      <c r="M166" s="333">
        <f t="shared" si="221"/>
        <v>0</v>
      </c>
      <c r="N166" s="326">
        <f t="shared" si="221"/>
        <v>0</v>
      </c>
      <c r="O166" s="327">
        <f t="shared" si="221"/>
        <v>0</v>
      </c>
      <c r="P166" s="333">
        <f t="shared" si="221"/>
        <v>0</v>
      </c>
      <c r="Q166" s="332">
        <f t="shared" si="221"/>
        <v>0</v>
      </c>
      <c r="R166" s="327">
        <f t="shared" si="221"/>
        <v>0</v>
      </c>
      <c r="S166" s="333">
        <f t="shared" si="221"/>
        <v>0</v>
      </c>
      <c r="T166" s="326">
        <f t="shared" si="221"/>
        <v>0</v>
      </c>
      <c r="U166" s="327">
        <f t="shared" si="221"/>
        <v>0</v>
      </c>
      <c r="V166" s="333">
        <f t="shared" si="221"/>
        <v>0</v>
      </c>
      <c r="W166" s="332">
        <f t="shared" si="221"/>
        <v>0</v>
      </c>
      <c r="X166" s="327">
        <f t="shared" si="221"/>
        <v>0</v>
      </c>
      <c r="Y166" s="333">
        <f t="shared" si="221"/>
        <v>0</v>
      </c>
      <c r="Z166" s="326">
        <f t="shared" si="221"/>
        <v>0</v>
      </c>
      <c r="AA166" s="327">
        <f t="shared" si="221"/>
        <v>0</v>
      </c>
      <c r="AB166" s="333">
        <f t="shared" si="221"/>
        <v>0</v>
      </c>
      <c r="AC166" s="233">
        <f t="shared" si="216"/>
        <v>143000</v>
      </c>
      <c r="AD166" s="238">
        <f t="shared" si="217"/>
        <v>109122.87</v>
      </c>
      <c r="AE166" s="237">
        <f t="shared" si="218"/>
        <v>33877.130000000005</v>
      </c>
      <c r="AF166" s="293">
        <f t="shared" si="219"/>
        <v>0.23690300699300704</v>
      </c>
      <c r="AG166" s="240"/>
      <c r="AH166" s="100"/>
      <c r="AI166" s="100"/>
    </row>
    <row r="167" spans="1:35" ht="15" customHeight="1" x14ac:dyDescent="0.2">
      <c r="A167" s="290" t="s">
        <v>109</v>
      </c>
      <c r="B167" s="334" t="s">
        <v>37</v>
      </c>
      <c r="C167" s="243" t="s">
        <v>264</v>
      </c>
      <c r="D167" s="335"/>
      <c r="E167" s="90"/>
      <c r="F167" s="91"/>
      <c r="G167" s="91"/>
      <c r="H167" s="90"/>
      <c r="I167" s="91"/>
      <c r="J167" s="95"/>
      <c r="K167" s="91"/>
      <c r="L167" s="91"/>
      <c r="M167" s="95"/>
      <c r="N167" s="90"/>
      <c r="O167" s="91"/>
      <c r="P167" s="95"/>
      <c r="Q167" s="91"/>
      <c r="R167" s="91"/>
      <c r="S167" s="95"/>
      <c r="T167" s="90"/>
      <c r="U167" s="91"/>
      <c r="V167" s="95"/>
      <c r="W167" s="91"/>
      <c r="X167" s="91"/>
      <c r="Y167" s="95"/>
      <c r="Z167" s="90"/>
      <c r="AA167" s="91"/>
      <c r="AB167" s="91"/>
      <c r="AC167" s="284"/>
      <c r="AD167" s="285"/>
      <c r="AE167" s="285"/>
      <c r="AF167" s="298"/>
      <c r="AG167" s="299"/>
      <c r="AH167" s="100"/>
      <c r="AI167" s="100"/>
    </row>
    <row r="168" spans="1:35" ht="30" customHeight="1" x14ac:dyDescent="0.2">
      <c r="A168" s="336" t="s">
        <v>114</v>
      </c>
      <c r="B168" s="337" t="s">
        <v>115</v>
      </c>
      <c r="C168" s="338" t="s">
        <v>265</v>
      </c>
      <c r="D168" s="339"/>
      <c r="E168" s="340"/>
      <c r="F168" s="196"/>
      <c r="G168" s="341">
        <f t="shared" ref="G168:G169" si="222">E168*F168</f>
        <v>0</v>
      </c>
      <c r="H168" s="304"/>
      <c r="I168" s="305"/>
      <c r="J168" s="307">
        <f t="shared" ref="J168:J169" si="223">H168*I168</f>
        <v>0</v>
      </c>
      <c r="K168" s="342"/>
      <c r="L168" s="196"/>
      <c r="M168" s="343">
        <f t="shared" ref="M168:M169" si="224">K168*L168</f>
        <v>0</v>
      </c>
      <c r="N168" s="340"/>
      <c r="O168" s="196"/>
      <c r="P168" s="343">
        <f t="shared" ref="P168:P169" si="225">N168*O168</f>
        <v>0</v>
      </c>
      <c r="Q168" s="342"/>
      <c r="R168" s="196"/>
      <c r="S168" s="343">
        <f t="shared" ref="S168:S169" si="226">Q168*R168</f>
        <v>0</v>
      </c>
      <c r="T168" s="340"/>
      <c r="U168" s="196"/>
      <c r="V168" s="343">
        <f t="shared" ref="V168:V169" si="227">T168*U168</f>
        <v>0</v>
      </c>
      <c r="W168" s="342"/>
      <c r="X168" s="196"/>
      <c r="Y168" s="343">
        <f t="shared" ref="Y168:Y169" si="228">W168*X168</f>
        <v>0</v>
      </c>
      <c r="Z168" s="340"/>
      <c r="AA168" s="196"/>
      <c r="AB168" s="343">
        <f t="shared" ref="AB168:AB169" si="229">Z168*AA168</f>
        <v>0</v>
      </c>
      <c r="AC168" s="309">
        <f t="shared" ref="AC168:AC170" si="230">G168+M168+S168+Y168</f>
        <v>0</v>
      </c>
      <c r="AD168" s="310">
        <f t="shared" ref="AD168:AD170" si="231">J168+P168+V168+AB168</f>
        <v>0</v>
      </c>
      <c r="AE168" s="311">
        <f t="shared" ref="AE168:AE170" si="232">AC168-AD168</f>
        <v>0</v>
      </c>
      <c r="AF168" s="312" t="e">
        <f t="shared" ref="AF168:AF170" si="233">AE168/AC168</f>
        <v>#DIV/0!</v>
      </c>
      <c r="AG168" s="313"/>
      <c r="AH168" s="100"/>
      <c r="AI168" s="100"/>
    </row>
    <row r="169" spans="1:35" ht="30" customHeight="1" x14ac:dyDescent="0.2">
      <c r="A169" s="344" t="s">
        <v>114</v>
      </c>
      <c r="B169" s="337" t="s">
        <v>118</v>
      </c>
      <c r="C169" s="345" t="s">
        <v>266</v>
      </c>
      <c r="D169" s="129"/>
      <c r="E169" s="130"/>
      <c r="F169" s="131"/>
      <c r="G169" s="120">
        <f t="shared" si="222"/>
        <v>0</v>
      </c>
      <c r="H169" s="130"/>
      <c r="I169" s="131"/>
      <c r="J169" s="139">
        <f t="shared" si="223"/>
        <v>0</v>
      </c>
      <c r="K169" s="272"/>
      <c r="L169" s="131"/>
      <c r="M169" s="150">
        <f t="shared" si="224"/>
        <v>0</v>
      </c>
      <c r="N169" s="130"/>
      <c r="O169" s="131"/>
      <c r="P169" s="150">
        <f t="shared" si="225"/>
        <v>0</v>
      </c>
      <c r="Q169" s="272"/>
      <c r="R169" s="131"/>
      <c r="S169" s="150">
        <f t="shared" si="226"/>
        <v>0</v>
      </c>
      <c r="T169" s="130"/>
      <c r="U169" s="131"/>
      <c r="V169" s="150">
        <f t="shared" si="227"/>
        <v>0</v>
      </c>
      <c r="W169" s="272"/>
      <c r="X169" s="131"/>
      <c r="Y169" s="150">
        <f t="shared" si="228"/>
        <v>0</v>
      </c>
      <c r="Z169" s="130"/>
      <c r="AA169" s="131"/>
      <c r="AB169" s="150">
        <f t="shared" si="229"/>
        <v>0</v>
      </c>
      <c r="AC169" s="133">
        <f t="shared" si="230"/>
        <v>0</v>
      </c>
      <c r="AD169" s="134">
        <f t="shared" si="231"/>
        <v>0</v>
      </c>
      <c r="AE169" s="226">
        <f t="shared" si="232"/>
        <v>0</v>
      </c>
      <c r="AF169" s="317" t="e">
        <f t="shared" si="233"/>
        <v>#DIV/0!</v>
      </c>
      <c r="AG169" s="318"/>
      <c r="AH169" s="100"/>
      <c r="AI169" s="100"/>
    </row>
    <row r="170" spans="1:35" ht="15" customHeight="1" x14ac:dyDescent="0.2">
      <c r="A170" s="229" t="s">
        <v>267</v>
      </c>
      <c r="B170" s="230"/>
      <c r="C170" s="231"/>
      <c r="D170" s="232"/>
      <c r="E170" s="233">
        <f t="shared" ref="E170:AB170" si="234">SUM(E168:E169)</f>
        <v>0</v>
      </c>
      <c r="F170" s="234">
        <f t="shared" si="234"/>
        <v>0</v>
      </c>
      <c r="G170" s="235">
        <f t="shared" si="234"/>
        <v>0</v>
      </c>
      <c r="H170" s="158">
        <f t="shared" si="234"/>
        <v>0</v>
      </c>
      <c r="I170" s="160">
        <f t="shared" si="234"/>
        <v>0</v>
      </c>
      <c r="J170" s="253">
        <f t="shared" si="234"/>
        <v>0</v>
      </c>
      <c r="K170" s="236">
        <f t="shared" si="234"/>
        <v>0</v>
      </c>
      <c r="L170" s="234">
        <f t="shared" si="234"/>
        <v>0</v>
      </c>
      <c r="M170" s="237">
        <f t="shared" si="234"/>
        <v>0</v>
      </c>
      <c r="N170" s="233">
        <f t="shared" si="234"/>
        <v>0</v>
      </c>
      <c r="O170" s="234">
        <f t="shared" si="234"/>
        <v>0</v>
      </c>
      <c r="P170" s="237">
        <f t="shared" si="234"/>
        <v>0</v>
      </c>
      <c r="Q170" s="236">
        <f t="shared" si="234"/>
        <v>0</v>
      </c>
      <c r="R170" s="234">
        <f t="shared" si="234"/>
        <v>0</v>
      </c>
      <c r="S170" s="237">
        <f t="shared" si="234"/>
        <v>0</v>
      </c>
      <c r="T170" s="233">
        <f t="shared" si="234"/>
        <v>0</v>
      </c>
      <c r="U170" s="234">
        <f t="shared" si="234"/>
        <v>0</v>
      </c>
      <c r="V170" s="237">
        <f t="shared" si="234"/>
        <v>0</v>
      </c>
      <c r="W170" s="236">
        <f t="shared" si="234"/>
        <v>0</v>
      </c>
      <c r="X170" s="234">
        <f t="shared" si="234"/>
        <v>0</v>
      </c>
      <c r="Y170" s="237">
        <f t="shared" si="234"/>
        <v>0</v>
      </c>
      <c r="Z170" s="233">
        <f t="shared" si="234"/>
        <v>0</v>
      </c>
      <c r="AA170" s="234">
        <f t="shared" si="234"/>
        <v>0</v>
      </c>
      <c r="AB170" s="237">
        <f t="shared" si="234"/>
        <v>0</v>
      </c>
      <c r="AC170" s="158">
        <f t="shared" si="230"/>
        <v>0</v>
      </c>
      <c r="AD170" s="163">
        <f t="shared" si="231"/>
        <v>0</v>
      </c>
      <c r="AE170" s="253">
        <f t="shared" si="232"/>
        <v>0</v>
      </c>
      <c r="AF170" s="346" t="e">
        <f t="shared" si="233"/>
        <v>#DIV/0!</v>
      </c>
      <c r="AG170" s="347"/>
      <c r="AH170" s="100"/>
      <c r="AI170" s="100"/>
    </row>
    <row r="171" spans="1:35" ht="54.75" customHeight="1" x14ac:dyDescent="0.2">
      <c r="A171" s="348" t="s">
        <v>109</v>
      </c>
      <c r="B171" s="334" t="s">
        <v>38</v>
      </c>
      <c r="C171" s="243" t="s">
        <v>268</v>
      </c>
      <c r="D171" s="335"/>
      <c r="E171" s="90"/>
      <c r="F171" s="91"/>
      <c r="G171" s="91"/>
      <c r="H171" s="90"/>
      <c r="I171" s="91"/>
      <c r="J171" s="95"/>
      <c r="K171" s="91"/>
      <c r="L171" s="91"/>
      <c r="M171" s="95"/>
      <c r="N171" s="90"/>
      <c r="O171" s="91"/>
      <c r="P171" s="95"/>
      <c r="Q171" s="91"/>
      <c r="R171" s="91"/>
      <c r="S171" s="95"/>
      <c r="T171" s="90"/>
      <c r="U171" s="91"/>
      <c r="V171" s="95"/>
      <c r="W171" s="91"/>
      <c r="X171" s="91"/>
      <c r="Y171" s="95"/>
      <c r="Z171" s="90"/>
      <c r="AA171" s="91"/>
      <c r="AB171" s="95"/>
      <c r="AC171" s="284"/>
      <c r="AD171" s="285"/>
      <c r="AE171" s="285"/>
      <c r="AF171" s="298"/>
      <c r="AG171" s="299"/>
      <c r="AH171" s="100"/>
      <c r="AI171" s="100"/>
    </row>
    <row r="172" spans="1:35" ht="30" customHeight="1" x14ac:dyDescent="0.2">
      <c r="A172" s="336" t="s">
        <v>114</v>
      </c>
      <c r="B172" s="337" t="s">
        <v>115</v>
      </c>
      <c r="C172" s="338" t="s">
        <v>269</v>
      </c>
      <c r="D172" s="339" t="s">
        <v>270</v>
      </c>
      <c r="E172" s="340"/>
      <c r="F172" s="196"/>
      <c r="G172" s="341">
        <f t="shared" ref="G172:G173" si="235">E172*F172</f>
        <v>0</v>
      </c>
      <c r="H172" s="304"/>
      <c r="I172" s="305"/>
      <c r="J172" s="307">
        <f t="shared" ref="J172:J173" si="236">H172*I172</f>
        <v>0</v>
      </c>
      <c r="K172" s="342"/>
      <c r="L172" s="196"/>
      <c r="M172" s="343">
        <f t="shared" ref="M172:M173" si="237">K172*L172</f>
        <v>0</v>
      </c>
      <c r="N172" s="340"/>
      <c r="O172" s="196"/>
      <c r="P172" s="343">
        <f t="shared" ref="P172:P173" si="238">N172*O172</f>
        <v>0</v>
      </c>
      <c r="Q172" s="342"/>
      <c r="R172" s="196"/>
      <c r="S172" s="343">
        <f t="shared" ref="S172:S173" si="239">Q172*R172</f>
        <v>0</v>
      </c>
      <c r="T172" s="340"/>
      <c r="U172" s="196"/>
      <c r="V172" s="343">
        <f t="shared" ref="V172:V173" si="240">T172*U172</f>
        <v>0</v>
      </c>
      <c r="W172" s="342"/>
      <c r="X172" s="196"/>
      <c r="Y172" s="343">
        <f t="shared" ref="Y172:Y173" si="241">W172*X172</f>
        <v>0</v>
      </c>
      <c r="Z172" s="340"/>
      <c r="AA172" s="196"/>
      <c r="AB172" s="343">
        <f t="shared" ref="AB172:AB173" si="242">Z172*AA172</f>
        <v>0</v>
      </c>
      <c r="AC172" s="309">
        <f t="shared" ref="AC172:AC174" si="243">G172+M172+S172+Y172</f>
        <v>0</v>
      </c>
      <c r="AD172" s="310">
        <f t="shared" ref="AD172:AD174" si="244">J172+P172+V172+AB172</f>
        <v>0</v>
      </c>
      <c r="AE172" s="311">
        <f t="shared" ref="AE172:AE174" si="245">AC172-AD172</f>
        <v>0</v>
      </c>
      <c r="AF172" s="317" t="e">
        <f t="shared" ref="AF172:AF174" si="246">AE172/AC172</f>
        <v>#DIV/0!</v>
      </c>
      <c r="AG172" s="318"/>
      <c r="AH172" s="100"/>
      <c r="AI172" s="100"/>
    </row>
    <row r="173" spans="1:35" ht="30" customHeight="1" x14ac:dyDescent="0.2">
      <c r="A173" s="344" t="s">
        <v>114</v>
      </c>
      <c r="B173" s="337" t="s">
        <v>118</v>
      </c>
      <c r="C173" s="345" t="s">
        <v>269</v>
      </c>
      <c r="D173" s="129" t="s">
        <v>270</v>
      </c>
      <c r="E173" s="130"/>
      <c r="F173" s="131"/>
      <c r="G173" s="120">
        <f t="shared" si="235"/>
        <v>0</v>
      </c>
      <c r="H173" s="130"/>
      <c r="I173" s="131"/>
      <c r="J173" s="139">
        <f t="shared" si="236"/>
        <v>0</v>
      </c>
      <c r="K173" s="272"/>
      <c r="L173" s="131"/>
      <c r="M173" s="150">
        <f t="shared" si="237"/>
        <v>0</v>
      </c>
      <c r="N173" s="130"/>
      <c r="O173" s="131"/>
      <c r="P173" s="150">
        <f t="shared" si="238"/>
        <v>0</v>
      </c>
      <c r="Q173" s="272"/>
      <c r="R173" s="131"/>
      <c r="S173" s="150">
        <f t="shared" si="239"/>
        <v>0</v>
      </c>
      <c r="T173" s="130"/>
      <c r="U173" s="131"/>
      <c r="V173" s="150">
        <f t="shared" si="240"/>
        <v>0</v>
      </c>
      <c r="W173" s="272"/>
      <c r="X173" s="131"/>
      <c r="Y173" s="150">
        <f t="shared" si="241"/>
        <v>0</v>
      </c>
      <c r="Z173" s="130"/>
      <c r="AA173" s="131"/>
      <c r="AB173" s="150">
        <f t="shared" si="242"/>
        <v>0</v>
      </c>
      <c r="AC173" s="133">
        <f t="shared" si="243"/>
        <v>0</v>
      </c>
      <c r="AD173" s="134">
        <f t="shared" si="244"/>
        <v>0</v>
      </c>
      <c r="AE173" s="226">
        <f t="shared" si="245"/>
        <v>0</v>
      </c>
      <c r="AF173" s="317" t="e">
        <f t="shared" si="246"/>
        <v>#DIV/0!</v>
      </c>
      <c r="AG173" s="318"/>
      <c r="AH173" s="100"/>
      <c r="AI173" s="100"/>
    </row>
    <row r="174" spans="1:35" ht="42" customHeight="1" x14ac:dyDescent="0.2">
      <c r="A174" s="505" t="s">
        <v>271</v>
      </c>
      <c r="B174" s="497"/>
      <c r="C174" s="498"/>
      <c r="D174" s="349"/>
      <c r="E174" s="350">
        <f t="shared" ref="E174:AB174" si="247">SUM(E172:E173)</f>
        <v>0</v>
      </c>
      <c r="F174" s="351">
        <f t="shared" si="247"/>
        <v>0</v>
      </c>
      <c r="G174" s="352">
        <f t="shared" si="247"/>
        <v>0</v>
      </c>
      <c r="H174" s="353">
        <f t="shared" si="247"/>
        <v>0</v>
      </c>
      <c r="I174" s="354">
        <f t="shared" si="247"/>
        <v>0</v>
      </c>
      <c r="J174" s="354">
        <f t="shared" si="247"/>
        <v>0</v>
      </c>
      <c r="K174" s="355">
        <f t="shared" si="247"/>
        <v>0</v>
      </c>
      <c r="L174" s="351">
        <f t="shared" si="247"/>
        <v>0</v>
      </c>
      <c r="M174" s="351">
        <f t="shared" si="247"/>
        <v>0</v>
      </c>
      <c r="N174" s="350">
        <f t="shared" si="247"/>
        <v>0</v>
      </c>
      <c r="O174" s="351">
        <f t="shared" si="247"/>
        <v>0</v>
      </c>
      <c r="P174" s="351">
        <f t="shared" si="247"/>
        <v>0</v>
      </c>
      <c r="Q174" s="355">
        <f t="shared" si="247"/>
        <v>0</v>
      </c>
      <c r="R174" s="351">
        <f t="shared" si="247"/>
        <v>0</v>
      </c>
      <c r="S174" s="351">
        <f t="shared" si="247"/>
        <v>0</v>
      </c>
      <c r="T174" s="350">
        <f t="shared" si="247"/>
        <v>0</v>
      </c>
      <c r="U174" s="351">
        <f t="shared" si="247"/>
        <v>0</v>
      </c>
      <c r="V174" s="351">
        <f t="shared" si="247"/>
        <v>0</v>
      </c>
      <c r="W174" s="355">
        <f t="shared" si="247"/>
        <v>0</v>
      </c>
      <c r="X174" s="351">
        <f t="shared" si="247"/>
        <v>0</v>
      </c>
      <c r="Y174" s="351">
        <f t="shared" si="247"/>
        <v>0</v>
      </c>
      <c r="Z174" s="350">
        <f t="shared" si="247"/>
        <v>0</v>
      </c>
      <c r="AA174" s="351">
        <f t="shared" si="247"/>
        <v>0</v>
      </c>
      <c r="AB174" s="351">
        <f t="shared" si="247"/>
        <v>0</v>
      </c>
      <c r="AC174" s="158">
        <f t="shared" si="243"/>
        <v>0</v>
      </c>
      <c r="AD174" s="163">
        <f t="shared" si="244"/>
        <v>0</v>
      </c>
      <c r="AE174" s="253">
        <f t="shared" si="245"/>
        <v>0</v>
      </c>
      <c r="AF174" s="356" t="e">
        <f t="shared" si="246"/>
        <v>#DIV/0!</v>
      </c>
      <c r="AG174" s="357"/>
      <c r="AH174" s="100"/>
      <c r="AI174" s="100"/>
    </row>
    <row r="175" spans="1:35" ht="15.75" customHeight="1" x14ac:dyDescent="0.2">
      <c r="A175" s="241" t="s">
        <v>109</v>
      </c>
      <c r="B175" s="291" t="s">
        <v>39</v>
      </c>
      <c r="C175" s="168" t="s">
        <v>272</v>
      </c>
      <c r="D175" s="358"/>
      <c r="E175" s="359"/>
      <c r="F175" s="360"/>
      <c r="G175" s="360"/>
      <c r="H175" s="359"/>
      <c r="I175" s="360"/>
      <c r="J175" s="360"/>
      <c r="K175" s="360"/>
      <c r="L175" s="360"/>
      <c r="M175" s="361"/>
      <c r="N175" s="359"/>
      <c r="O175" s="360"/>
      <c r="P175" s="361"/>
      <c r="Q175" s="360"/>
      <c r="R175" s="360"/>
      <c r="S175" s="361"/>
      <c r="T175" s="359"/>
      <c r="U175" s="360"/>
      <c r="V175" s="361"/>
      <c r="W175" s="360"/>
      <c r="X175" s="360"/>
      <c r="Y175" s="361"/>
      <c r="Z175" s="359"/>
      <c r="AA175" s="360"/>
      <c r="AB175" s="361"/>
      <c r="AC175" s="359"/>
      <c r="AD175" s="360"/>
      <c r="AE175" s="360"/>
      <c r="AF175" s="298"/>
      <c r="AG175" s="299"/>
      <c r="AH175" s="100"/>
      <c r="AI175" s="100"/>
    </row>
    <row r="176" spans="1:35" ht="30" customHeight="1" x14ac:dyDescent="0.2">
      <c r="A176" s="300" t="s">
        <v>114</v>
      </c>
      <c r="B176" s="301" t="s">
        <v>115</v>
      </c>
      <c r="C176" s="302" t="s">
        <v>273</v>
      </c>
      <c r="D176" s="303" t="s">
        <v>274</v>
      </c>
      <c r="E176" s="304"/>
      <c r="F176" s="305"/>
      <c r="G176" s="306">
        <f t="shared" ref="G176:G178" si="248">E176*F176</f>
        <v>0</v>
      </c>
      <c r="H176" s="304"/>
      <c r="I176" s="305"/>
      <c r="J176" s="307">
        <f t="shared" ref="J176:J178" si="249">H176*I176</f>
        <v>0</v>
      </c>
      <c r="K176" s="308"/>
      <c r="L176" s="305"/>
      <c r="M176" s="307">
        <f t="shared" ref="M176:M178" si="250">K176*L176</f>
        <v>0</v>
      </c>
      <c r="N176" s="304"/>
      <c r="O176" s="305"/>
      <c r="P176" s="307">
        <f t="shared" ref="P176:P178" si="251">N176*O176</f>
        <v>0</v>
      </c>
      <c r="Q176" s="308"/>
      <c r="R176" s="305"/>
      <c r="S176" s="307">
        <f t="shared" ref="S176:S178" si="252">Q176*R176</f>
        <v>0</v>
      </c>
      <c r="T176" s="304"/>
      <c r="U176" s="305"/>
      <c r="V176" s="307">
        <f t="shared" ref="V176:V178" si="253">T176*U176</f>
        <v>0</v>
      </c>
      <c r="W176" s="308"/>
      <c r="X176" s="305"/>
      <c r="Y176" s="307">
        <f t="shared" ref="Y176:Y178" si="254">W176*X176</f>
        <v>0</v>
      </c>
      <c r="Z176" s="304"/>
      <c r="AA176" s="305"/>
      <c r="AB176" s="306">
        <f t="shared" ref="AB176:AB178" si="255">Z176*AA176</f>
        <v>0</v>
      </c>
      <c r="AC176" s="309">
        <f t="shared" ref="AC176:AC179" si="256">G176+M176+S176+Y176</f>
        <v>0</v>
      </c>
      <c r="AD176" s="362">
        <f t="shared" ref="AD176:AD179" si="257">J176+P176+V176+AB176</f>
        <v>0</v>
      </c>
      <c r="AE176" s="363">
        <f t="shared" ref="AE176:AE179" si="258">AC176-AD176</f>
        <v>0</v>
      </c>
      <c r="AF176" s="364" t="e">
        <f t="shared" ref="AF176:AF179" si="259">AE176/AC176</f>
        <v>#DIV/0!</v>
      </c>
      <c r="AG176" s="318"/>
      <c r="AH176" s="100"/>
      <c r="AI176" s="100"/>
    </row>
    <row r="177" spans="1:35" ht="30" customHeight="1" x14ac:dyDescent="0.2">
      <c r="A177" s="114" t="s">
        <v>114</v>
      </c>
      <c r="B177" s="314" t="s">
        <v>118</v>
      </c>
      <c r="C177" s="315" t="s">
        <v>275</v>
      </c>
      <c r="D177" s="316" t="s">
        <v>276</v>
      </c>
      <c r="E177" s="118"/>
      <c r="F177" s="119"/>
      <c r="G177" s="120">
        <f t="shared" si="248"/>
        <v>0</v>
      </c>
      <c r="H177" s="118"/>
      <c r="I177" s="119"/>
      <c r="J177" s="139">
        <f t="shared" si="249"/>
        <v>0</v>
      </c>
      <c r="K177" s="250"/>
      <c r="L177" s="119"/>
      <c r="M177" s="139">
        <f t="shared" si="250"/>
        <v>0</v>
      </c>
      <c r="N177" s="118"/>
      <c r="O177" s="119"/>
      <c r="P177" s="139">
        <f t="shared" si="251"/>
        <v>0</v>
      </c>
      <c r="Q177" s="250"/>
      <c r="R177" s="119"/>
      <c r="S177" s="139">
        <f t="shared" si="252"/>
        <v>0</v>
      </c>
      <c r="T177" s="118"/>
      <c r="U177" s="119"/>
      <c r="V177" s="139">
        <f t="shared" si="253"/>
        <v>0</v>
      </c>
      <c r="W177" s="250"/>
      <c r="X177" s="119"/>
      <c r="Y177" s="139">
        <f t="shared" si="254"/>
        <v>0</v>
      </c>
      <c r="Z177" s="118"/>
      <c r="AA177" s="119"/>
      <c r="AB177" s="120">
        <f t="shared" si="255"/>
        <v>0</v>
      </c>
      <c r="AC177" s="121">
        <f t="shared" si="256"/>
        <v>0</v>
      </c>
      <c r="AD177" s="365">
        <f t="shared" si="257"/>
        <v>0</v>
      </c>
      <c r="AE177" s="366">
        <f t="shared" si="258"/>
        <v>0</v>
      </c>
      <c r="AF177" s="364" t="e">
        <f t="shared" si="259"/>
        <v>#DIV/0!</v>
      </c>
      <c r="AG177" s="318"/>
      <c r="AH177" s="100"/>
      <c r="AI177" s="100"/>
    </row>
    <row r="178" spans="1:35" ht="30" customHeight="1" x14ac:dyDescent="0.2">
      <c r="A178" s="140" t="s">
        <v>114</v>
      </c>
      <c r="B178" s="319" t="s">
        <v>119</v>
      </c>
      <c r="C178" s="320" t="s">
        <v>277</v>
      </c>
      <c r="D178" s="321" t="s">
        <v>276</v>
      </c>
      <c r="E178" s="144"/>
      <c r="F178" s="145"/>
      <c r="G178" s="146">
        <f t="shared" si="248"/>
        <v>0</v>
      </c>
      <c r="H178" s="144"/>
      <c r="I178" s="145"/>
      <c r="J178" s="147">
        <f t="shared" si="249"/>
        <v>0</v>
      </c>
      <c r="K178" s="252"/>
      <c r="L178" s="145"/>
      <c r="M178" s="147">
        <f t="shared" si="250"/>
        <v>0</v>
      </c>
      <c r="N178" s="144"/>
      <c r="O178" s="145"/>
      <c r="P178" s="147">
        <f t="shared" si="251"/>
        <v>0</v>
      </c>
      <c r="Q178" s="252"/>
      <c r="R178" s="145"/>
      <c r="S178" s="147">
        <f t="shared" si="252"/>
        <v>0</v>
      </c>
      <c r="T178" s="144"/>
      <c r="U178" s="145"/>
      <c r="V178" s="147">
        <f t="shared" si="253"/>
        <v>0</v>
      </c>
      <c r="W178" s="252"/>
      <c r="X178" s="145"/>
      <c r="Y178" s="147">
        <f t="shared" si="254"/>
        <v>0</v>
      </c>
      <c r="Z178" s="144"/>
      <c r="AA178" s="145"/>
      <c r="AB178" s="146">
        <f t="shared" si="255"/>
        <v>0</v>
      </c>
      <c r="AC178" s="280">
        <f t="shared" si="256"/>
        <v>0</v>
      </c>
      <c r="AD178" s="367">
        <f t="shared" si="257"/>
        <v>0</v>
      </c>
      <c r="AE178" s="366">
        <f t="shared" si="258"/>
        <v>0</v>
      </c>
      <c r="AF178" s="364" t="e">
        <f t="shared" si="259"/>
        <v>#DIV/0!</v>
      </c>
      <c r="AG178" s="318"/>
      <c r="AH178" s="100"/>
      <c r="AI178" s="100"/>
    </row>
    <row r="179" spans="1:35" ht="15.75" customHeight="1" x14ac:dyDescent="0.2">
      <c r="A179" s="506" t="s">
        <v>278</v>
      </c>
      <c r="B179" s="507"/>
      <c r="C179" s="508"/>
      <c r="D179" s="368"/>
      <c r="E179" s="369">
        <f t="shared" ref="E179:AB179" si="260">SUM(E176:E178)</f>
        <v>0</v>
      </c>
      <c r="F179" s="370">
        <f t="shared" si="260"/>
        <v>0</v>
      </c>
      <c r="G179" s="371">
        <f t="shared" si="260"/>
        <v>0</v>
      </c>
      <c r="H179" s="372">
        <f t="shared" si="260"/>
        <v>0</v>
      </c>
      <c r="I179" s="373">
        <f t="shared" si="260"/>
        <v>0</v>
      </c>
      <c r="J179" s="373">
        <f t="shared" si="260"/>
        <v>0</v>
      </c>
      <c r="K179" s="374">
        <f t="shared" si="260"/>
        <v>0</v>
      </c>
      <c r="L179" s="370">
        <f t="shared" si="260"/>
        <v>0</v>
      </c>
      <c r="M179" s="370">
        <f t="shared" si="260"/>
        <v>0</v>
      </c>
      <c r="N179" s="369">
        <f t="shared" si="260"/>
        <v>0</v>
      </c>
      <c r="O179" s="370">
        <f t="shared" si="260"/>
        <v>0</v>
      </c>
      <c r="P179" s="370">
        <f t="shared" si="260"/>
        <v>0</v>
      </c>
      <c r="Q179" s="374">
        <f t="shared" si="260"/>
        <v>0</v>
      </c>
      <c r="R179" s="370">
        <f t="shared" si="260"/>
        <v>0</v>
      </c>
      <c r="S179" s="370">
        <f t="shared" si="260"/>
        <v>0</v>
      </c>
      <c r="T179" s="369">
        <f t="shared" si="260"/>
        <v>0</v>
      </c>
      <c r="U179" s="370">
        <f t="shared" si="260"/>
        <v>0</v>
      </c>
      <c r="V179" s="370">
        <f t="shared" si="260"/>
        <v>0</v>
      </c>
      <c r="W179" s="374">
        <f t="shared" si="260"/>
        <v>0</v>
      </c>
      <c r="X179" s="370">
        <f t="shared" si="260"/>
        <v>0</v>
      </c>
      <c r="Y179" s="370">
        <f t="shared" si="260"/>
        <v>0</v>
      </c>
      <c r="Z179" s="369">
        <f t="shared" si="260"/>
        <v>0</v>
      </c>
      <c r="AA179" s="370">
        <f t="shared" si="260"/>
        <v>0</v>
      </c>
      <c r="AB179" s="370">
        <f t="shared" si="260"/>
        <v>0</v>
      </c>
      <c r="AC179" s="329">
        <f t="shared" si="256"/>
        <v>0</v>
      </c>
      <c r="AD179" s="375">
        <f t="shared" si="257"/>
        <v>0</v>
      </c>
      <c r="AE179" s="376">
        <f t="shared" si="258"/>
        <v>0</v>
      </c>
      <c r="AF179" s="377" t="e">
        <f t="shared" si="259"/>
        <v>#DIV/0!</v>
      </c>
      <c r="AG179" s="357"/>
      <c r="AH179" s="100"/>
      <c r="AI179" s="100"/>
    </row>
    <row r="180" spans="1:35" ht="15" customHeight="1" x14ac:dyDescent="0.2">
      <c r="A180" s="241" t="s">
        <v>109</v>
      </c>
      <c r="B180" s="291" t="s">
        <v>40</v>
      </c>
      <c r="C180" s="168" t="s">
        <v>279</v>
      </c>
      <c r="D180" s="294"/>
      <c r="E180" s="295"/>
      <c r="F180" s="296"/>
      <c r="G180" s="296"/>
      <c r="H180" s="295"/>
      <c r="I180" s="296"/>
      <c r="J180" s="297"/>
      <c r="K180" s="296"/>
      <c r="L180" s="296"/>
      <c r="M180" s="297"/>
      <c r="N180" s="295"/>
      <c r="O180" s="296"/>
      <c r="P180" s="297"/>
      <c r="Q180" s="296"/>
      <c r="R180" s="296"/>
      <c r="S180" s="297"/>
      <c r="T180" s="295"/>
      <c r="U180" s="296"/>
      <c r="V180" s="297"/>
      <c r="W180" s="296"/>
      <c r="X180" s="296"/>
      <c r="Y180" s="297"/>
      <c r="Z180" s="295"/>
      <c r="AA180" s="296"/>
      <c r="AB180" s="297"/>
      <c r="AC180" s="359"/>
      <c r="AD180" s="360"/>
      <c r="AE180" s="378"/>
      <c r="AF180" s="379"/>
      <c r="AG180" s="380"/>
      <c r="AH180" s="100"/>
      <c r="AI180" s="100"/>
    </row>
    <row r="181" spans="1:35" ht="30" customHeight="1" x14ac:dyDescent="0.2">
      <c r="A181" s="300" t="s">
        <v>114</v>
      </c>
      <c r="B181" s="301" t="s">
        <v>115</v>
      </c>
      <c r="C181" s="302" t="s">
        <v>280</v>
      </c>
      <c r="D181" s="303" t="s">
        <v>281</v>
      </c>
      <c r="E181" s="304"/>
      <c r="F181" s="305"/>
      <c r="G181" s="306">
        <f t="shared" ref="G181:G184" si="261">E181*F181</f>
        <v>0</v>
      </c>
      <c r="H181" s="304"/>
      <c r="I181" s="305"/>
      <c r="J181" s="307">
        <f t="shared" ref="J181:J184" si="262">H181*I181</f>
        <v>0</v>
      </c>
      <c r="K181" s="308"/>
      <c r="L181" s="305"/>
      <c r="M181" s="307">
        <f t="shared" ref="M181:M184" si="263">K181*L181</f>
        <v>0</v>
      </c>
      <c r="N181" s="304"/>
      <c r="O181" s="305"/>
      <c r="P181" s="307">
        <f t="shared" ref="P181:P184" si="264">N181*O181</f>
        <v>0</v>
      </c>
      <c r="Q181" s="308"/>
      <c r="R181" s="305"/>
      <c r="S181" s="307">
        <f t="shared" ref="S181:S184" si="265">Q181*R181</f>
        <v>0</v>
      </c>
      <c r="T181" s="304"/>
      <c r="U181" s="305"/>
      <c r="V181" s="307">
        <f t="shared" ref="V181:V184" si="266">T181*U181</f>
        <v>0</v>
      </c>
      <c r="W181" s="308"/>
      <c r="X181" s="305"/>
      <c r="Y181" s="307">
        <f t="shared" ref="Y181:Y184" si="267">W181*X181</f>
        <v>0</v>
      </c>
      <c r="Z181" s="304"/>
      <c r="AA181" s="305"/>
      <c r="AB181" s="306">
        <f t="shared" ref="AB181:AB184" si="268">Z181*AA181</f>
        <v>0</v>
      </c>
      <c r="AC181" s="309">
        <f t="shared" ref="AC181:AC185" si="269">G181+M181+S181+Y181</f>
        <v>0</v>
      </c>
      <c r="AD181" s="362">
        <f t="shared" ref="AD181:AD185" si="270">J181+P181+V181+AB181</f>
        <v>0</v>
      </c>
      <c r="AE181" s="309">
        <f t="shared" ref="AE181:AE185" si="271">AC181-AD181</f>
        <v>0</v>
      </c>
      <c r="AF181" s="312" t="e">
        <f t="shared" ref="AF181:AF185" si="272">AE181/AC181</f>
        <v>#DIV/0!</v>
      </c>
      <c r="AG181" s="313"/>
      <c r="AH181" s="100"/>
      <c r="AI181" s="100"/>
    </row>
    <row r="182" spans="1:35" ht="30" customHeight="1" x14ac:dyDescent="0.2">
      <c r="A182" s="114" t="s">
        <v>114</v>
      </c>
      <c r="B182" s="314" t="s">
        <v>118</v>
      </c>
      <c r="C182" s="315" t="s">
        <v>282</v>
      </c>
      <c r="D182" s="316" t="s">
        <v>281</v>
      </c>
      <c r="E182" s="118"/>
      <c r="F182" s="119"/>
      <c r="G182" s="120">
        <f t="shared" si="261"/>
        <v>0</v>
      </c>
      <c r="H182" s="118"/>
      <c r="I182" s="119"/>
      <c r="J182" s="139">
        <f t="shared" si="262"/>
        <v>0</v>
      </c>
      <c r="K182" s="250"/>
      <c r="L182" s="119"/>
      <c r="M182" s="139">
        <f t="shared" si="263"/>
        <v>0</v>
      </c>
      <c r="N182" s="118"/>
      <c r="O182" s="119"/>
      <c r="P182" s="139">
        <f t="shared" si="264"/>
        <v>0</v>
      </c>
      <c r="Q182" s="250"/>
      <c r="R182" s="119"/>
      <c r="S182" s="139">
        <f t="shared" si="265"/>
        <v>0</v>
      </c>
      <c r="T182" s="118"/>
      <c r="U182" s="119"/>
      <c r="V182" s="139">
        <f t="shared" si="266"/>
        <v>0</v>
      </c>
      <c r="W182" s="250"/>
      <c r="X182" s="119"/>
      <c r="Y182" s="139">
        <f t="shared" si="267"/>
        <v>0</v>
      </c>
      <c r="Z182" s="118"/>
      <c r="AA182" s="119"/>
      <c r="AB182" s="120">
        <f t="shared" si="268"/>
        <v>0</v>
      </c>
      <c r="AC182" s="121">
        <f t="shared" si="269"/>
        <v>0</v>
      </c>
      <c r="AD182" s="365">
        <f t="shared" si="270"/>
        <v>0</v>
      </c>
      <c r="AE182" s="121">
        <f t="shared" si="271"/>
        <v>0</v>
      </c>
      <c r="AF182" s="317" t="e">
        <f t="shared" si="272"/>
        <v>#DIV/0!</v>
      </c>
      <c r="AG182" s="318"/>
      <c r="AH182" s="100"/>
      <c r="AI182" s="100"/>
    </row>
    <row r="183" spans="1:35" ht="30" customHeight="1" x14ac:dyDescent="0.2">
      <c r="A183" s="114" t="s">
        <v>114</v>
      </c>
      <c r="B183" s="314" t="s">
        <v>119</v>
      </c>
      <c r="C183" s="315" t="s">
        <v>283</v>
      </c>
      <c r="D183" s="316" t="s">
        <v>281</v>
      </c>
      <c r="E183" s="118">
        <v>1</v>
      </c>
      <c r="F183" s="119">
        <v>40000</v>
      </c>
      <c r="G183" s="120">
        <f t="shared" si="261"/>
        <v>40000</v>
      </c>
      <c r="H183" s="118">
        <v>1</v>
      </c>
      <c r="I183" s="119">
        <v>40000</v>
      </c>
      <c r="J183" s="139">
        <f t="shared" si="262"/>
        <v>40000</v>
      </c>
      <c r="K183" s="250"/>
      <c r="L183" s="119"/>
      <c r="M183" s="139">
        <f t="shared" si="263"/>
        <v>0</v>
      </c>
      <c r="N183" s="118"/>
      <c r="O183" s="119"/>
      <c r="P183" s="139">
        <f t="shared" si="264"/>
        <v>0</v>
      </c>
      <c r="Q183" s="250"/>
      <c r="R183" s="119"/>
      <c r="S183" s="139">
        <f t="shared" si="265"/>
        <v>0</v>
      </c>
      <c r="T183" s="118"/>
      <c r="U183" s="119"/>
      <c r="V183" s="139">
        <f t="shared" si="266"/>
        <v>0</v>
      </c>
      <c r="W183" s="250"/>
      <c r="X183" s="119"/>
      <c r="Y183" s="139">
        <f t="shared" si="267"/>
        <v>0</v>
      </c>
      <c r="Z183" s="118"/>
      <c r="AA183" s="119"/>
      <c r="AB183" s="120">
        <f t="shared" si="268"/>
        <v>0</v>
      </c>
      <c r="AC183" s="121">
        <f t="shared" si="269"/>
        <v>40000</v>
      </c>
      <c r="AD183" s="365">
        <f t="shared" si="270"/>
        <v>40000</v>
      </c>
      <c r="AE183" s="121">
        <f t="shared" si="271"/>
        <v>0</v>
      </c>
      <c r="AF183" s="317">
        <f t="shared" si="272"/>
        <v>0</v>
      </c>
      <c r="AG183" s="318"/>
      <c r="AH183" s="100"/>
      <c r="AI183" s="100"/>
    </row>
    <row r="184" spans="1:35" ht="30" customHeight="1" x14ac:dyDescent="0.2">
      <c r="A184" s="140" t="s">
        <v>114</v>
      </c>
      <c r="B184" s="319" t="s">
        <v>127</v>
      </c>
      <c r="C184" s="320" t="s">
        <v>284</v>
      </c>
      <c r="D184" s="321" t="s">
        <v>281</v>
      </c>
      <c r="E184" s="144"/>
      <c r="F184" s="145"/>
      <c r="G184" s="146">
        <f t="shared" si="261"/>
        <v>0</v>
      </c>
      <c r="H184" s="144"/>
      <c r="I184" s="145"/>
      <c r="J184" s="147">
        <f t="shared" si="262"/>
        <v>0</v>
      </c>
      <c r="K184" s="252"/>
      <c r="L184" s="145"/>
      <c r="M184" s="147">
        <f t="shared" si="263"/>
        <v>0</v>
      </c>
      <c r="N184" s="144"/>
      <c r="O184" s="145"/>
      <c r="P184" s="147">
        <f t="shared" si="264"/>
        <v>0</v>
      </c>
      <c r="Q184" s="252"/>
      <c r="R184" s="145"/>
      <c r="S184" s="147">
        <f t="shared" si="265"/>
        <v>0</v>
      </c>
      <c r="T184" s="144"/>
      <c r="U184" s="145"/>
      <c r="V184" s="147">
        <f t="shared" si="266"/>
        <v>0</v>
      </c>
      <c r="W184" s="252"/>
      <c r="X184" s="145"/>
      <c r="Y184" s="147">
        <f t="shared" si="267"/>
        <v>0</v>
      </c>
      <c r="Z184" s="144"/>
      <c r="AA184" s="145"/>
      <c r="AB184" s="146">
        <f t="shared" si="268"/>
        <v>0</v>
      </c>
      <c r="AC184" s="280">
        <f t="shared" si="269"/>
        <v>0</v>
      </c>
      <c r="AD184" s="367">
        <f t="shared" si="270"/>
        <v>0</v>
      </c>
      <c r="AE184" s="280">
        <f t="shared" si="271"/>
        <v>0</v>
      </c>
      <c r="AF184" s="381" t="e">
        <f t="shared" si="272"/>
        <v>#DIV/0!</v>
      </c>
      <c r="AG184" s="382"/>
      <c r="AH184" s="100"/>
      <c r="AI184" s="100"/>
    </row>
    <row r="185" spans="1:35" ht="15" customHeight="1" x14ac:dyDescent="0.2">
      <c r="A185" s="506" t="s">
        <v>285</v>
      </c>
      <c r="B185" s="507"/>
      <c r="C185" s="508"/>
      <c r="D185" s="325"/>
      <c r="E185" s="369">
        <f t="shared" ref="E185:AB185" si="273">SUM(E181:E184)</f>
        <v>1</v>
      </c>
      <c r="F185" s="370">
        <f t="shared" si="273"/>
        <v>40000</v>
      </c>
      <c r="G185" s="371">
        <f t="shared" si="273"/>
        <v>40000</v>
      </c>
      <c r="H185" s="372">
        <f t="shared" si="273"/>
        <v>1</v>
      </c>
      <c r="I185" s="373">
        <f t="shared" si="273"/>
        <v>40000</v>
      </c>
      <c r="J185" s="373">
        <f t="shared" si="273"/>
        <v>40000</v>
      </c>
      <c r="K185" s="374">
        <f t="shared" si="273"/>
        <v>0</v>
      </c>
      <c r="L185" s="370">
        <f t="shared" si="273"/>
        <v>0</v>
      </c>
      <c r="M185" s="370">
        <f t="shared" si="273"/>
        <v>0</v>
      </c>
      <c r="N185" s="369">
        <f t="shared" si="273"/>
        <v>0</v>
      </c>
      <c r="O185" s="370">
        <f t="shared" si="273"/>
        <v>0</v>
      </c>
      <c r="P185" s="370">
        <f t="shared" si="273"/>
        <v>0</v>
      </c>
      <c r="Q185" s="374">
        <f t="shared" si="273"/>
        <v>0</v>
      </c>
      <c r="R185" s="370">
        <f t="shared" si="273"/>
        <v>0</v>
      </c>
      <c r="S185" s="370">
        <f t="shared" si="273"/>
        <v>0</v>
      </c>
      <c r="T185" s="369">
        <f t="shared" si="273"/>
        <v>0</v>
      </c>
      <c r="U185" s="370">
        <f t="shared" si="273"/>
        <v>0</v>
      </c>
      <c r="V185" s="370">
        <f t="shared" si="273"/>
        <v>0</v>
      </c>
      <c r="W185" s="374">
        <f t="shared" si="273"/>
        <v>0</v>
      </c>
      <c r="X185" s="370">
        <f t="shared" si="273"/>
        <v>0</v>
      </c>
      <c r="Y185" s="370">
        <f t="shared" si="273"/>
        <v>0</v>
      </c>
      <c r="Z185" s="369">
        <f t="shared" si="273"/>
        <v>0</v>
      </c>
      <c r="AA185" s="370">
        <f t="shared" si="273"/>
        <v>0</v>
      </c>
      <c r="AB185" s="370">
        <f t="shared" si="273"/>
        <v>0</v>
      </c>
      <c r="AC185" s="329">
        <f t="shared" si="269"/>
        <v>40000</v>
      </c>
      <c r="AD185" s="375">
        <f t="shared" si="270"/>
        <v>40000</v>
      </c>
      <c r="AE185" s="383">
        <f t="shared" si="271"/>
        <v>0</v>
      </c>
      <c r="AF185" s="384">
        <f t="shared" si="272"/>
        <v>0</v>
      </c>
      <c r="AG185" s="385"/>
      <c r="AH185" s="100"/>
      <c r="AI185" s="100"/>
    </row>
    <row r="186" spans="1:35" ht="15" customHeight="1" x14ac:dyDescent="0.2">
      <c r="A186" s="386" t="s">
        <v>109</v>
      </c>
      <c r="B186" s="291" t="s">
        <v>286</v>
      </c>
      <c r="C186" s="243" t="s">
        <v>287</v>
      </c>
      <c r="D186" s="283"/>
      <c r="E186" s="284"/>
      <c r="F186" s="285"/>
      <c r="G186" s="285"/>
      <c r="H186" s="284"/>
      <c r="I186" s="285"/>
      <c r="J186" s="285"/>
      <c r="K186" s="285"/>
      <c r="L186" s="285"/>
      <c r="M186" s="286"/>
      <c r="N186" s="284"/>
      <c r="O186" s="285"/>
      <c r="P186" s="286"/>
      <c r="Q186" s="285"/>
      <c r="R186" s="285"/>
      <c r="S186" s="286"/>
      <c r="T186" s="284"/>
      <c r="U186" s="285"/>
      <c r="V186" s="286"/>
      <c r="W186" s="285"/>
      <c r="X186" s="285"/>
      <c r="Y186" s="286"/>
      <c r="Z186" s="284"/>
      <c r="AA186" s="285"/>
      <c r="AB186" s="286"/>
      <c r="AC186" s="284"/>
      <c r="AD186" s="285"/>
      <c r="AE186" s="360"/>
      <c r="AF186" s="379"/>
      <c r="AG186" s="380"/>
      <c r="AH186" s="100"/>
      <c r="AI186" s="100"/>
    </row>
    <row r="187" spans="1:35" ht="30" customHeight="1" x14ac:dyDescent="0.2">
      <c r="A187" s="101" t="s">
        <v>111</v>
      </c>
      <c r="B187" s="102" t="s">
        <v>288</v>
      </c>
      <c r="C187" s="287" t="s">
        <v>289</v>
      </c>
      <c r="D187" s="222"/>
      <c r="E187" s="245">
        <f t="shared" ref="E187:AB187" si="274">SUM(E188:E190)</f>
        <v>0</v>
      </c>
      <c r="F187" s="246">
        <f t="shared" si="274"/>
        <v>0</v>
      </c>
      <c r="G187" s="247">
        <f t="shared" si="274"/>
        <v>0</v>
      </c>
      <c r="H187" s="105">
        <f t="shared" si="274"/>
        <v>0</v>
      </c>
      <c r="I187" s="106">
        <f t="shared" si="274"/>
        <v>0</v>
      </c>
      <c r="J187" s="138">
        <f t="shared" si="274"/>
        <v>0</v>
      </c>
      <c r="K187" s="258">
        <f t="shared" si="274"/>
        <v>0</v>
      </c>
      <c r="L187" s="246">
        <f t="shared" si="274"/>
        <v>0</v>
      </c>
      <c r="M187" s="259">
        <f t="shared" si="274"/>
        <v>0</v>
      </c>
      <c r="N187" s="245">
        <f t="shared" si="274"/>
        <v>0</v>
      </c>
      <c r="O187" s="246">
        <f t="shared" si="274"/>
        <v>0</v>
      </c>
      <c r="P187" s="259">
        <f t="shared" si="274"/>
        <v>0</v>
      </c>
      <c r="Q187" s="258">
        <f t="shared" si="274"/>
        <v>0</v>
      </c>
      <c r="R187" s="246">
        <f t="shared" si="274"/>
        <v>0</v>
      </c>
      <c r="S187" s="259">
        <f t="shared" si="274"/>
        <v>0</v>
      </c>
      <c r="T187" s="245">
        <f t="shared" si="274"/>
        <v>0</v>
      </c>
      <c r="U187" s="246">
        <f t="shared" si="274"/>
        <v>0</v>
      </c>
      <c r="V187" s="259">
        <f t="shared" si="274"/>
        <v>0</v>
      </c>
      <c r="W187" s="258">
        <f t="shared" si="274"/>
        <v>0</v>
      </c>
      <c r="X187" s="246">
        <f t="shared" si="274"/>
        <v>0</v>
      </c>
      <c r="Y187" s="259">
        <f t="shared" si="274"/>
        <v>0</v>
      </c>
      <c r="Z187" s="245">
        <f t="shared" si="274"/>
        <v>0</v>
      </c>
      <c r="AA187" s="246">
        <f t="shared" si="274"/>
        <v>0</v>
      </c>
      <c r="AB187" s="259">
        <f t="shared" si="274"/>
        <v>0</v>
      </c>
      <c r="AC187" s="108">
        <f t="shared" ref="AC187:AC208" si="275">G187+M187+S187+Y187</f>
        <v>0</v>
      </c>
      <c r="AD187" s="387">
        <f t="shared" ref="AD187:AD208" si="276">J187+P187+V187+AB187</f>
        <v>0</v>
      </c>
      <c r="AE187" s="388">
        <f t="shared" ref="AE187:AE209" si="277">AC187-AD187</f>
        <v>0</v>
      </c>
      <c r="AF187" s="389" t="e">
        <f t="shared" ref="AF187:AF209" si="278">AE187/AC187</f>
        <v>#DIV/0!</v>
      </c>
      <c r="AG187" s="390"/>
      <c r="AH187" s="113"/>
      <c r="AI187" s="113"/>
    </row>
    <row r="188" spans="1:35" ht="30" customHeight="1" x14ac:dyDescent="0.2">
      <c r="A188" s="114" t="s">
        <v>114</v>
      </c>
      <c r="B188" s="115" t="s">
        <v>115</v>
      </c>
      <c r="C188" s="116" t="s">
        <v>290</v>
      </c>
      <c r="D188" s="117" t="s">
        <v>174</v>
      </c>
      <c r="E188" s="118"/>
      <c r="F188" s="119"/>
      <c r="G188" s="120">
        <f t="shared" ref="G188:G190" si="279">E188*F188</f>
        <v>0</v>
      </c>
      <c r="H188" s="118"/>
      <c r="I188" s="119"/>
      <c r="J188" s="139">
        <f t="shared" ref="J188:J190" si="280">H188*I188</f>
        <v>0</v>
      </c>
      <c r="K188" s="250"/>
      <c r="L188" s="119"/>
      <c r="M188" s="139">
        <f t="shared" ref="M188:M190" si="281">K188*L188</f>
        <v>0</v>
      </c>
      <c r="N188" s="118"/>
      <c r="O188" s="119"/>
      <c r="P188" s="139">
        <f t="shared" ref="P188:P190" si="282">N188*O188</f>
        <v>0</v>
      </c>
      <c r="Q188" s="250"/>
      <c r="R188" s="119"/>
      <c r="S188" s="139">
        <f t="shared" ref="S188:S190" si="283">Q188*R188</f>
        <v>0</v>
      </c>
      <c r="T188" s="118"/>
      <c r="U188" s="119"/>
      <c r="V188" s="139">
        <f t="shared" ref="V188:V190" si="284">T188*U188</f>
        <v>0</v>
      </c>
      <c r="W188" s="250"/>
      <c r="X188" s="119"/>
      <c r="Y188" s="139">
        <f t="shared" ref="Y188:Y190" si="285">W188*X188</f>
        <v>0</v>
      </c>
      <c r="Z188" s="118"/>
      <c r="AA188" s="119"/>
      <c r="AB188" s="139">
        <f t="shared" ref="AB188:AB190" si="286">Z188*AA188</f>
        <v>0</v>
      </c>
      <c r="AC188" s="121">
        <f t="shared" si="275"/>
        <v>0</v>
      </c>
      <c r="AD188" s="365">
        <f t="shared" si="276"/>
        <v>0</v>
      </c>
      <c r="AE188" s="121">
        <f t="shared" si="277"/>
        <v>0</v>
      </c>
      <c r="AF188" s="317" t="e">
        <f t="shared" si="278"/>
        <v>#DIV/0!</v>
      </c>
      <c r="AG188" s="318"/>
      <c r="AH188" s="100"/>
      <c r="AI188" s="100"/>
    </row>
    <row r="189" spans="1:35" ht="30" customHeight="1" x14ac:dyDescent="0.2">
      <c r="A189" s="114" t="s">
        <v>114</v>
      </c>
      <c r="B189" s="115" t="s">
        <v>118</v>
      </c>
      <c r="C189" s="116" t="s">
        <v>290</v>
      </c>
      <c r="D189" s="117" t="s">
        <v>174</v>
      </c>
      <c r="E189" s="118"/>
      <c r="F189" s="119"/>
      <c r="G189" s="120">
        <f t="shared" si="279"/>
        <v>0</v>
      </c>
      <c r="H189" s="118"/>
      <c r="I189" s="119"/>
      <c r="J189" s="139">
        <f t="shared" si="280"/>
        <v>0</v>
      </c>
      <c r="K189" s="250"/>
      <c r="L189" s="119"/>
      <c r="M189" s="139">
        <f t="shared" si="281"/>
        <v>0</v>
      </c>
      <c r="N189" s="118"/>
      <c r="O189" s="119"/>
      <c r="P189" s="139">
        <f t="shared" si="282"/>
        <v>0</v>
      </c>
      <c r="Q189" s="250"/>
      <c r="R189" s="119"/>
      <c r="S189" s="139">
        <f t="shared" si="283"/>
        <v>0</v>
      </c>
      <c r="T189" s="118"/>
      <c r="U189" s="119"/>
      <c r="V189" s="139">
        <f t="shared" si="284"/>
        <v>0</v>
      </c>
      <c r="W189" s="250"/>
      <c r="X189" s="119"/>
      <c r="Y189" s="139">
        <f t="shared" si="285"/>
        <v>0</v>
      </c>
      <c r="Z189" s="118"/>
      <c r="AA189" s="119"/>
      <c r="AB189" s="139">
        <f t="shared" si="286"/>
        <v>0</v>
      </c>
      <c r="AC189" s="121">
        <f t="shared" si="275"/>
        <v>0</v>
      </c>
      <c r="AD189" s="365">
        <f t="shared" si="276"/>
        <v>0</v>
      </c>
      <c r="AE189" s="121">
        <f t="shared" si="277"/>
        <v>0</v>
      </c>
      <c r="AF189" s="317" t="e">
        <f t="shared" si="278"/>
        <v>#DIV/0!</v>
      </c>
      <c r="AG189" s="318"/>
      <c r="AH189" s="100"/>
      <c r="AI189" s="100"/>
    </row>
    <row r="190" spans="1:35" ht="30" customHeight="1" x14ac:dyDescent="0.2">
      <c r="A190" s="126" t="s">
        <v>114</v>
      </c>
      <c r="B190" s="127" t="s">
        <v>119</v>
      </c>
      <c r="C190" s="128" t="s">
        <v>290</v>
      </c>
      <c r="D190" s="129" t="s">
        <v>174</v>
      </c>
      <c r="E190" s="130"/>
      <c r="F190" s="131"/>
      <c r="G190" s="132">
        <f t="shared" si="279"/>
        <v>0</v>
      </c>
      <c r="H190" s="130"/>
      <c r="I190" s="131"/>
      <c r="J190" s="150">
        <f t="shared" si="280"/>
        <v>0</v>
      </c>
      <c r="K190" s="272"/>
      <c r="L190" s="131"/>
      <c r="M190" s="150">
        <f t="shared" si="281"/>
        <v>0</v>
      </c>
      <c r="N190" s="130"/>
      <c r="O190" s="131"/>
      <c r="P190" s="150">
        <f t="shared" si="282"/>
        <v>0</v>
      </c>
      <c r="Q190" s="272"/>
      <c r="R190" s="131"/>
      <c r="S190" s="150">
        <f t="shared" si="283"/>
        <v>0</v>
      </c>
      <c r="T190" s="130"/>
      <c r="U190" s="131"/>
      <c r="V190" s="150">
        <f t="shared" si="284"/>
        <v>0</v>
      </c>
      <c r="W190" s="272"/>
      <c r="X190" s="131"/>
      <c r="Y190" s="150">
        <f t="shared" si="285"/>
        <v>0</v>
      </c>
      <c r="Z190" s="130"/>
      <c r="AA190" s="131"/>
      <c r="AB190" s="150">
        <f t="shared" si="286"/>
        <v>0</v>
      </c>
      <c r="AC190" s="280">
        <f t="shared" si="275"/>
        <v>0</v>
      </c>
      <c r="AD190" s="367">
        <f t="shared" si="276"/>
        <v>0</v>
      </c>
      <c r="AE190" s="133">
        <f t="shared" si="277"/>
        <v>0</v>
      </c>
      <c r="AF190" s="391" t="e">
        <f t="shared" si="278"/>
        <v>#DIV/0!</v>
      </c>
      <c r="AG190" s="392"/>
      <c r="AH190" s="100"/>
      <c r="AI190" s="100"/>
    </row>
    <row r="191" spans="1:35" ht="15" customHeight="1" x14ac:dyDescent="0.2">
      <c r="A191" s="101" t="s">
        <v>111</v>
      </c>
      <c r="B191" s="102" t="s">
        <v>291</v>
      </c>
      <c r="C191" s="288" t="s">
        <v>292</v>
      </c>
      <c r="D191" s="104"/>
      <c r="E191" s="105">
        <f t="shared" ref="E191:AB191" si="287">SUM(E192:E194)</f>
        <v>0</v>
      </c>
      <c r="F191" s="106">
        <f t="shared" si="287"/>
        <v>0</v>
      </c>
      <c r="G191" s="107">
        <f t="shared" si="287"/>
        <v>0</v>
      </c>
      <c r="H191" s="105">
        <f t="shared" si="287"/>
        <v>0</v>
      </c>
      <c r="I191" s="106">
        <f t="shared" si="287"/>
        <v>0</v>
      </c>
      <c r="J191" s="138">
        <f t="shared" si="287"/>
        <v>0</v>
      </c>
      <c r="K191" s="248">
        <f t="shared" si="287"/>
        <v>0</v>
      </c>
      <c r="L191" s="106">
        <f t="shared" si="287"/>
        <v>0</v>
      </c>
      <c r="M191" s="138">
        <f t="shared" si="287"/>
        <v>0</v>
      </c>
      <c r="N191" s="105">
        <f t="shared" si="287"/>
        <v>0</v>
      </c>
      <c r="O191" s="106">
        <f t="shared" si="287"/>
        <v>0</v>
      </c>
      <c r="P191" s="138">
        <f t="shared" si="287"/>
        <v>0</v>
      </c>
      <c r="Q191" s="248">
        <f t="shared" si="287"/>
        <v>0</v>
      </c>
      <c r="R191" s="106">
        <f t="shared" si="287"/>
        <v>0</v>
      </c>
      <c r="S191" s="138">
        <f t="shared" si="287"/>
        <v>0</v>
      </c>
      <c r="T191" s="105">
        <f t="shared" si="287"/>
        <v>0</v>
      </c>
      <c r="U191" s="106">
        <f t="shared" si="287"/>
        <v>0</v>
      </c>
      <c r="V191" s="138">
        <f t="shared" si="287"/>
        <v>0</v>
      </c>
      <c r="W191" s="248">
        <f t="shared" si="287"/>
        <v>0</v>
      </c>
      <c r="X191" s="106">
        <f t="shared" si="287"/>
        <v>0</v>
      </c>
      <c r="Y191" s="138">
        <f t="shared" si="287"/>
        <v>0</v>
      </c>
      <c r="Z191" s="105">
        <f t="shared" si="287"/>
        <v>0</v>
      </c>
      <c r="AA191" s="106">
        <f t="shared" si="287"/>
        <v>0</v>
      </c>
      <c r="AB191" s="138">
        <f t="shared" si="287"/>
        <v>0</v>
      </c>
      <c r="AC191" s="108">
        <f t="shared" si="275"/>
        <v>0</v>
      </c>
      <c r="AD191" s="387">
        <f t="shared" si="276"/>
        <v>0</v>
      </c>
      <c r="AE191" s="388">
        <f t="shared" si="277"/>
        <v>0</v>
      </c>
      <c r="AF191" s="389" t="e">
        <f t="shared" si="278"/>
        <v>#DIV/0!</v>
      </c>
      <c r="AG191" s="390"/>
      <c r="AH191" s="113"/>
      <c r="AI191" s="113"/>
    </row>
    <row r="192" spans="1:35" ht="30" customHeight="1" x14ac:dyDescent="0.2">
      <c r="A192" s="114" t="s">
        <v>114</v>
      </c>
      <c r="B192" s="115" t="s">
        <v>115</v>
      </c>
      <c r="C192" s="116" t="s">
        <v>293</v>
      </c>
      <c r="D192" s="117" t="s">
        <v>174</v>
      </c>
      <c r="E192" s="118"/>
      <c r="F192" s="119"/>
      <c r="G192" s="120">
        <f t="shared" ref="G192:G194" si="288">E192*F192</f>
        <v>0</v>
      </c>
      <c r="H192" s="118"/>
      <c r="I192" s="119"/>
      <c r="J192" s="139">
        <f t="shared" ref="J192:J194" si="289">H192*I192</f>
        <v>0</v>
      </c>
      <c r="K192" s="250"/>
      <c r="L192" s="119"/>
      <c r="M192" s="139">
        <f t="shared" ref="M192:M194" si="290">K192*L192</f>
        <v>0</v>
      </c>
      <c r="N192" s="118"/>
      <c r="O192" s="119"/>
      <c r="P192" s="139">
        <f t="shared" ref="P192:P194" si="291">N192*O192</f>
        <v>0</v>
      </c>
      <c r="Q192" s="250"/>
      <c r="R192" s="119"/>
      <c r="S192" s="139">
        <f t="shared" ref="S192:S194" si="292">Q192*R192</f>
        <v>0</v>
      </c>
      <c r="T192" s="118"/>
      <c r="U192" s="119"/>
      <c r="V192" s="139">
        <f t="shared" ref="V192:V194" si="293">T192*U192</f>
        <v>0</v>
      </c>
      <c r="W192" s="250"/>
      <c r="X192" s="119"/>
      <c r="Y192" s="139">
        <f t="shared" ref="Y192:Y194" si="294">W192*X192</f>
        <v>0</v>
      </c>
      <c r="Z192" s="118"/>
      <c r="AA192" s="119"/>
      <c r="AB192" s="139">
        <f t="shared" ref="AB192:AB194" si="295">Z192*AA192</f>
        <v>0</v>
      </c>
      <c r="AC192" s="121">
        <f t="shared" si="275"/>
        <v>0</v>
      </c>
      <c r="AD192" s="365">
        <f t="shared" si="276"/>
        <v>0</v>
      </c>
      <c r="AE192" s="121">
        <f t="shared" si="277"/>
        <v>0</v>
      </c>
      <c r="AF192" s="317" t="e">
        <f t="shared" si="278"/>
        <v>#DIV/0!</v>
      </c>
      <c r="AG192" s="318"/>
      <c r="AH192" s="100"/>
      <c r="AI192" s="100"/>
    </row>
    <row r="193" spans="1:35" ht="30" customHeight="1" x14ac:dyDescent="0.2">
      <c r="A193" s="114" t="s">
        <v>114</v>
      </c>
      <c r="B193" s="115" t="s">
        <v>118</v>
      </c>
      <c r="C193" s="116" t="s">
        <v>293</v>
      </c>
      <c r="D193" s="117" t="s">
        <v>174</v>
      </c>
      <c r="E193" s="118"/>
      <c r="F193" s="119"/>
      <c r="G193" s="120">
        <f t="shared" si="288"/>
        <v>0</v>
      </c>
      <c r="H193" s="118"/>
      <c r="I193" s="119"/>
      <c r="J193" s="139">
        <f t="shared" si="289"/>
        <v>0</v>
      </c>
      <c r="K193" s="250"/>
      <c r="L193" s="119"/>
      <c r="M193" s="139">
        <f t="shared" si="290"/>
        <v>0</v>
      </c>
      <c r="N193" s="118"/>
      <c r="O193" s="119"/>
      <c r="P193" s="139">
        <f t="shared" si="291"/>
        <v>0</v>
      </c>
      <c r="Q193" s="250"/>
      <c r="R193" s="119"/>
      <c r="S193" s="139">
        <f t="shared" si="292"/>
        <v>0</v>
      </c>
      <c r="T193" s="118"/>
      <c r="U193" s="119"/>
      <c r="V193" s="139">
        <f t="shared" si="293"/>
        <v>0</v>
      </c>
      <c r="W193" s="250"/>
      <c r="X193" s="119"/>
      <c r="Y193" s="139">
        <f t="shared" si="294"/>
        <v>0</v>
      </c>
      <c r="Z193" s="118"/>
      <c r="AA193" s="119"/>
      <c r="AB193" s="139">
        <f t="shared" si="295"/>
        <v>0</v>
      </c>
      <c r="AC193" s="121">
        <f t="shared" si="275"/>
        <v>0</v>
      </c>
      <c r="AD193" s="365">
        <f t="shared" si="276"/>
        <v>0</v>
      </c>
      <c r="AE193" s="121">
        <f t="shared" si="277"/>
        <v>0</v>
      </c>
      <c r="AF193" s="317" t="e">
        <f t="shared" si="278"/>
        <v>#DIV/0!</v>
      </c>
      <c r="AG193" s="318"/>
      <c r="AH193" s="100"/>
      <c r="AI193" s="100"/>
    </row>
    <row r="194" spans="1:35" ht="30" customHeight="1" x14ac:dyDescent="0.2">
      <c r="A194" s="126" t="s">
        <v>114</v>
      </c>
      <c r="B194" s="127" t="s">
        <v>119</v>
      </c>
      <c r="C194" s="128" t="s">
        <v>293</v>
      </c>
      <c r="D194" s="129" t="s">
        <v>174</v>
      </c>
      <c r="E194" s="130"/>
      <c r="F194" s="131"/>
      <c r="G194" s="132">
        <f t="shared" si="288"/>
        <v>0</v>
      </c>
      <c r="H194" s="130"/>
      <c r="I194" s="131"/>
      <c r="J194" s="150">
        <f t="shared" si="289"/>
        <v>0</v>
      </c>
      <c r="K194" s="272"/>
      <c r="L194" s="131"/>
      <c r="M194" s="150">
        <f t="shared" si="290"/>
        <v>0</v>
      </c>
      <c r="N194" s="130"/>
      <c r="O194" s="131"/>
      <c r="P194" s="150">
        <f t="shared" si="291"/>
        <v>0</v>
      </c>
      <c r="Q194" s="272"/>
      <c r="R194" s="131"/>
      <c r="S194" s="150">
        <f t="shared" si="292"/>
        <v>0</v>
      </c>
      <c r="T194" s="130"/>
      <c r="U194" s="131"/>
      <c r="V194" s="150">
        <f t="shared" si="293"/>
        <v>0</v>
      </c>
      <c r="W194" s="272"/>
      <c r="X194" s="131"/>
      <c r="Y194" s="150">
        <f t="shared" si="294"/>
        <v>0</v>
      </c>
      <c r="Z194" s="130"/>
      <c r="AA194" s="131"/>
      <c r="AB194" s="150">
        <f t="shared" si="295"/>
        <v>0</v>
      </c>
      <c r="AC194" s="133">
        <f t="shared" si="275"/>
        <v>0</v>
      </c>
      <c r="AD194" s="393">
        <f t="shared" si="276"/>
        <v>0</v>
      </c>
      <c r="AE194" s="133">
        <f t="shared" si="277"/>
        <v>0</v>
      </c>
      <c r="AF194" s="391" t="e">
        <f t="shared" si="278"/>
        <v>#DIV/0!</v>
      </c>
      <c r="AG194" s="392"/>
      <c r="AH194" s="100"/>
      <c r="AI194" s="100"/>
    </row>
    <row r="195" spans="1:35" ht="15" customHeight="1" x14ac:dyDescent="0.2">
      <c r="A195" s="101" t="s">
        <v>111</v>
      </c>
      <c r="B195" s="102" t="s">
        <v>294</v>
      </c>
      <c r="C195" s="288" t="s">
        <v>295</v>
      </c>
      <c r="D195" s="104"/>
      <c r="E195" s="105">
        <f t="shared" ref="E195:AB195" si="296">SUM(E196:E200)</f>
        <v>0</v>
      </c>
      <c r="F195" s="106">
        <f t="shared" si="296"/>
        <v>0</v>
      </c>
      <c r="G195" s="107">
        <f t="shared" si="296"/>
        <v>0</v>
      </c>
      <c r="H195" s="105">
        <f t="shared" si="296"/>
        <v>0</v>
      </c>
      <c r="I195" s="106">
        <f t="shared" si="296"/>
        <v>0</v>
      </c>
      <c r="J195" s="138">
        <f t="shared" si="296"/>
        <v>0</v>
      </c>
      <c r="K195" s="248">
        <f t="shared" si="296"/>
        <v>0</v>
      </c>
      <c r="L195" s="106">
        <f t="shared" si="296"/>
        <v>0</v>
      </c>
      <c r="M195" s="138">
        <f t="shared" si="296"/>
        <v>0</v>
      </c>
      <c r="N195" s="105">
        <f t="shared" si="296"/>
        <v>0</v>
      </c>
      <c r="O195" s="106">
        <f t="shared" si="296"/>
        <v>0</v>
      </c>
      <c r="P195" s="138">
        <f t="shared" si="296"/>
        <v>0</v>
      </c>
      <c r="Q195" s="248">
        <f t="shared" si="296"/>
        <v>0</v>
      </c>
      <c r="R195" s="106">
        <f t="shared" si="296"/>
        <v>0</v>
      </c>
      <c r="S195" s="138">
        <f t="shared" si="296"/>
        <v>0</v>
      </c>
      <c r="T195" s="105">
        <f t="shared" si="296"/>
        <v>0</v>
      </c>
      <c r="U195" s="106">
        <f t="shared" si="296"/>
        <v>0</v>
      </c>
      <c r="V195" s="138">
        <f t="shared" si="296"/>
        <v>0</v>
      </c>
      <c r="W195" s="248">
        <f t="shared" si="296"/>
        <v>0</v>
      </c>
      <c r="X195" s="106">
        <f t="shared" si="296"/>
        <v>0</v>
      </c>
      <c r="Y195" s="138">
        <f t="shared" si="296"/>
        <v>0</v>
      </c>
      <c r="Z195" s="105">
        <f t="shared" si="296"/>
        <v>0</v>
      </c>
      <c r="AA195" s="106">
        <f t="shared" si="296"/>
        <v>0</v>
      </c>
      <c r="AB195" s="107">
        <f t="shared" si="296"/>
        <v>0</v>
      </c>
      <c r="AC195" s="388">
        <f t="shared" si="275"/>
        <v>0</v>
      </c>
      <c r="AD195" s="394">
        <f t="shared" si="276"/>
        <v>0</v>
      </c>
      <c r="AE195" s="388">
        <f t="shared" si="277"/>
        <v>0</v>
      </c>
      <c r="AF195" s="389" t="e">
        <f t="shared" si="278"/>
        <v>#DIV/0!</v>
      </c>
      <c r="AG195" s="390"/>
      <c r="AH195" s="113"/>
      <c r="AI195" s="113"/>
    </row>
    <row r="196" spans="1:35" ht="30" customHeight="1" x14ac:dyDescent="0.2">
      <c r="A196" s="114" t="s">
        <v>114</v>
      </c>
      <c r="B196" s="115" t="s">
        <v>115</v>
      </c>
      <c r="C196" s="116" t="s">
        <v>296</v>
      </c>
      <c r="D196" s="117" t="s">
        <v>297</v>
      </c>
      <c r="E196" s="118"/>
      <c r="F196" s="119"/>
      <c r="G196" s="120">
        <f t="shared" ref="G196:G200" si="297">E196*F196</f>
        <v>0</v>
      </c>
      <c r="H196" s="118"/>
      <c r="I196" s="119"/>
      <c r="J196" s="139">
        <f t="shared" ref="J196:J200" si="298">H196*I196</f>
        <v>0</v>
      </c>
      <c r="K196" s="250"/>
      <c r="L196" s="119"/>
      <c r="M196" s="139">
        <f t="shared" ref="M196:M200" si="299">K196*L196</f>
        <v>0</v>
      </c>
      <c r="N196" s="118"/>
      <c r="O196" s="119"/>
      <c r="P196" s="139">
        <f t="shared" ref="P196:P200" si="300">N196*O196</f>
        <v>0</v>
      </c>
      <c r="Q196" s="250"/>
      <c r="R196" s="119"/>
      <c r="S196" s="139">
        <f t="shared" ref="S196:S200" si="301">Q196*R196</f>
        <v>0</v>
      </c>
      <c r="T196" s="118"/>
      <c r="U196" s="119"/>
      <c r="V196" s="139">
        <f t="shared" ref="V196:V200" si="302">T196*U196</f>
        <v>0</v>
      </c>
      <c r="W196" s="250"/>
      <c r="X196" s="119"/>
      <c r="Y196" s="139">
        <f t="shared" ref="Y196:Y200" si="303">W196*X196</f>
        <v>0</v>
      </c>
      <c r="Z196" s="118"/>
      <c r="AA196" s="119"/>
      <c r="AB196" s="120">
        <f t="shared" ref="AB196:AB200" si="304">Z196*AA196</f>
        <v>0</v>
      </c>
      <c r="AC196" s="121">
        <f t="shared" si="275"/>
        <v>0</v>
      </c>
      <c r="AD196" s="365">
        <f t="shared" si="276"/>
        <v>0</v>
      </c>
      <c r="AE196" s="121">
        <f t="shared" si="277"/>
        <v>0</v>
      </c>
      <c r="AF196" s="317" t="e">
        <f t="shared" si="278"/>
        <v>#DIV/0!</v>
      </c>
      <c r="AG196" s="318"/>
      <c r="AH196" s="100"/>
      <c r="AI196" s="100"/>
    </row>
    <row r="197" spans="1:35" ht="30" customHeight="1" x14ac:dyDescent="0.2">
      <c r="A197" s="114" t="s">
        <v>114</v>
      </c>
      <c r="B197" s="115" t="s">
        <v>118</v>
      </c>
      <c r="C197" s="116" t="s">
        <v>298</v>
      </c>
      <c r="D197" s="117" t="s">
        <v>297</v>
      </c>
      <c r="E197" s="118"/>
      <c r="F197" s="119"/>
      <c r="G197" s="120">
        <f t="shared" si="297"/>
        <v>0</v>
      </c>
      <c r="H197" s="118"/>
      <c r="I197" s="119"/>
      <c r="J197" s="139">
        <f t="shared" si="298"/>
        <v>0</v>
      </c>
      <c r="K197" s="250"/>
      <c r="L197" s="119"/>
      <c r="M197" s="139">
        <f t="shared" si="299"/>
        <v>0</v>
      </c>
      <c r="N197" s="118"/>
      <c r="O197" s="119"/>
      <c r="P197" s="139">
        <f t="shared" si="300"/>
        <v>0</v>
      </c>
      <c r="Q197" s="250"/>
      <c r="R197" s="119"/>
      <c r="S197" s="139">
        <f t="shared" si="301"/>
        <v>0</v>
      </c>
      <c r="T197" s="118"/>
      <c r="U197" s="119"/>
      <c r="V197" s="139">
        <f t="shared" si="302"/>
        <v>0</v>
      </c>
      <c r="W197" s="250"/>
      <c r="X197" s="119"/>
      <c r="Y197" s="139">
        <f t="shared" si="303"/>
        <v>0</v>
      </c>
      <c r="Z197" s="118"/>
      <c r="AA197" s="119"/>
      <c r="AB197" s="120">
        <f t="shared" si="304"/>
        <v>0</v>
      </c>
      <c r="AC197" s="121">
        <f t="shared" si="275"/>
        <v>0</v>
      </c>
      <c r="AD197" s="365">
        <f t="shared" si="276"/>
        <v>0</v>
      </c>
      <c r="AE197" s="121">
        <f t="shared" si="277"/>
        <v>0</v>
      </c>
      <c r="AF197" s="317" t="e">
        <f t="shared" si="278"/>
        <v>#DIV/0!</v>
      </c>
      <c r="AG197" s="318"/>
      <c r="AH197" s="100"/>
      <c r="AI197" s="100"/>
    </row>
    <row r="198" spans="1:35" ht="30" customHeight="1" x14ac:dyDescent="0.2">
      <c r="A198" s="114" t="s">
        <v>114</v>
      </c>
      <c r="B198" s="115" t="s">
        <v>119</v>
      </c>
      <c r="C198" s="116" t="s">
        <v>299</v>
      </c>
      <c r="D198" s="117" t="s">
        <v>297</v>
      </c>
      <c r="E198" s="118"/>
      <c r="F198" s="119"/>
      <c r="G198" s="120">
        <f t="shared" si="297"/>
        <v>0</v>
      </c>
      <c r="H198" s="118"/>
      <c r="I198" s="119"/>
      <c r="J198" s="139">
        <f t="shared" si="298"/>
        <v>0</v>
      </c>
      <c r="K198" s="250"/>
      <c r="L198" s="119"/>
      <c r="M198" s="139">
        <f t="shared" si="299"/>
        <v>0</v>
      </c>
      <c r="N198" s="118"/>
      <c r="O198" s="119"/>
      <c r="P198" s="139">
        <f t="shared" si="300"/>
        <v>0</v>
      </c>
      <c r="Q198" s="250"/>
      <c r="R198" s="119"/>
      <c r="S198" s="139">
        <f t="shared" si="301"/>
        <v>0</v>
      </c>
      <c r="T198" s="118"/>
      <c r="U198" s="119"/>
      <c r="V198" s="139">
        <f t="shared" si="302"/>
        <v>0</v>
      </c>
      <c r="W198" s="250"/>
      <c r="X198" s="119"/>
      <c r="Y198" s="139">
        <f t="shared" si="303"/>
        <v>0</v>
      </c>
      <c r="Z198" s="118"/>
      <c r="AA198" s="119"/>
      <c r="AB198" s="120">
        <f t="shared" si="304"/>
        <v>0</v>
      </c>
      <c r="AC198" s="121">
        <f t="shared" si="275"/>
        <v>0</v>
      </c>
      <c r="AD198" s="365">
        <f t="shared" si="276"/>
        <v>0</v>
      </c>
      <c r="AE198" s="121">
        <f t="shared" si="277"/>
        <v>0</v>
      </c>
      <c r="AF198" s="317" t="e">
        <f t="shared" si="278"/>
        <v>#DIV/0!</v>
      </c>
      <c r="AG198" s="318"/>
      <c r="AH198" s="100"/>
      <c r="AI198" s="100"/>
    </row>
    <row r="199" spans="1:35" ht="30" customHeight="1" x14ac:dyDescent="0.2">
      <c r="A199" s="114" t="s">
        <v>114</v>
      </c>
      <c r="B199" s="115" t="s">
        <v>127</v>
      </c>
      <c r="C199" s="116" t="s">
        <v>300</v>
      </c>
      <c r="D199" s="117" t="s">
        <v>297</v>
      </c>
      <c r="E199" s="118"/>
      <c r="F199" s="119"/>
      <c r="G199" s="120">
        <f t="shared" si="297"/>
        <v>0</v>
      </c>
      <c r="H199" s="118"/>
      <c r="I199" s="119"/>
      <c r="J199" s="139">
        <f t="shared" si="298"/>
        <v>0</v>
      </c>
      <c r="K199" s="250"/>
      <c r="L199" s="119"/>
      <c r="M199" s="139">
        <f t="shared" si="299"/>
        <v>0</v>
      </c>
      <c r="N199" s="118"/>
      <c r="O199" s="119"/>
      <c r="P199" s="139">
        <f t="shared" si="300"/>
        <v>0</v>
      </c>
      <c r="Q199" s="250"/>
      <c r="R199" s="119"/>
      <c r="S199" s="139">
        <f t="shared" si="301"/>
        <v>0</v>
      </c>
      <c r="T199" s="118"/>
      <c r="U199" s="119"/>
      <c r="V199" s="139">
        <f t="shared" si="302"/>
        <v>0</v>
      </c>
      <c r="W199" s="250"/>
      <c r="X199" s="119"/>
      <c r="Y199" s="139">
        <f t="shared" si="303"/>
        <v>0</v>
      </c>
      <c r="Z199" s="118"/>
      <c r="AA199" s="119"/>
      <c r="AB199" s="120">
        <f t="shared" si="304"/>
        <v>0</v>
      </c>
      <c r="AC199" s="121">
        <f t="shared" si="275"/>
        <v>0</v>
      </c>
      <c r="AD199" s="365">
        <f t="shared" si="276"/>
        <v>0</v>
      </c>
      <c r="AE199" s="121">
        <f t="shared" si="277"/>
        <v>0</v>
      </c>
      <c r="AF199" s="317" t="e">
        <f t="shared" si="278"/>
        <v>#DIV/0!</v>
      </c>
      <c r="AG199" s="318"/>
      <c r="AH199" s="100"/>
      <c r="AI199" s="100"/>
    </row>
    <row r="200" spans="1:35" ht="30" customHeight="1" x14ac:dyDescent="0.2">
      <c r="A200" s="140" t="s">
        <v>114</v>
      </c>
      <c r="B200" s="141" t="s">
        <v>129</v>
      </c>
      <c r="C200" s="142" t="s">
        <v>301</v>
      </c>
      <c r="D200" s="143" t="s">
        <v>297</v>
      </c>
      <c r="E200" s="144"/>
      <c r="F200" s="145"/>
      <c r="G200" s="146">
        <f t="shared" si="297"/>
        <v>0</v>
      </c>
      <c r="H200" s="144"/>
      <c r="I200" s="145"/>
      <c r="J200" s="147">
        <f t="shared" si="298"/>
        <v>0</v>
      </c>
      <c r="K200" s="252"/>
      <c r="L200" s="145"/>
      <c r="M200" s="147">
        <f t="shared" si="299"/>
        <v>0</v>
      </c>
      <c r="N200" s="144"/>
      <c r="O200" s="145"/>
      <c r="P200" s="147">
        <f t="shared" si="300"/>
        <v>0</v>
      </c>
      <c r="Q200" s="252"/>
      <c r="R200" s="145"/>
      <c r="S200" s="147">
        <f t="shared" si="301"/>
        <v>0</v>
      </c>
      <c r="T200" s="144"/>
      <c r="U200" s="145"/>
      <c r="V200" s="147">
        <f t="shared" si="302"/>
        <v>0</v>
      </c>
      <c r="W200" s="252"/>
      <c r="X200" s="145"/>
      <c r="Y200" s="147">
        <f t="shared" si="303"/>
        <v>0</v>
      </c>
      <c r="Z200" s="144"/>
      <c r="AA200" s="145"/>
      <c r="AB200" s="146">
        <f t="shared" si="304"/>
        <v>0</v>
      </c>
      <c r="AC200" s="133">
        <f t="shared" si="275"/>
        <v>0</v>
      </c>
      <c r="AD200" s="393">
        <f t="shared" si="276"/>
        <v>0</v>
      </c>
      <c r="AE200" s="133">
        <f t="shared" si="277"/>
        <v>0</v>
      </c>
      <c r="AF200" s="391" t="e">
        <f t="shared" si="278"/>
        <v>#DIV/0!</v>
      </c>
      <c r="AG200" s="392"/>
      <c r="AH200" s="100"/>
      <c r="AI200" s="100"/>
    </row>
    <row r="201" spans="1:35" ht="15" customHeight="1" x14ac:dyDescent="0.2">
      <c r="A201" s="101" t="s">
        <v>111</v>
      </c>
      <c r="B201" s="102" t="s">
        <v>302</v>
      </c>
      <c r="C201" s="288" t="s">
        <v>287</v>
      </c>
      <c r="D201" s="104"/>
      <c r="E201" s="105">
        <f t="shared" ref="E201:AB201" si="305">SUM(E202:E207)</f>
        <v>0</v>
      </c>
      <c r="F201" s="106">
        <f t="shared" si="305"/>
        <v>0</v>
      </c>
      <c r="G201" s="107">
        <f t="shared" si="305"/>
        <v>0</v>
      </c>
      <c r="H201" s="105">
        <f t="shared" si="305"/>
        <v>0</v>
      </c>
      <c r="I201" s="106">
        <f t="shared" si="305"/>
        <v>0</v>
      </c>
      <c r="J201" s="138">
        <f t="shared" si="305"/>
        <v>0</v>
      </c>
      <c r="K201" s="248">
        <f t="shared" si="305"/>
        <v>0</v>
      </c>
      <c r="L201" s="106">
        <f t="shared" si="305"/>
        <v>0</v>
      </c>
      <c r="M201" s="138">
        <f t="shared" si="305"/>
        <v>0</v>
      </c>
      <c r="N201" s="105">
        <f t="shared" si="305"/>
        <v>0</v>
      </c>
      <c r="O201" s="106">
        <f t="shared" si="305"/>
        <v>0</v>
      </c>
      <c r="P201" s="138">
        <f t="shared" si="305"/>
        <v>0</v>
      </c>
      <c r="Q201" s="248">
        <f t="shared" si="305"/>
        <v>0</v>
      </c>
      <c r="R201" s="106">
        <f t="shared" si="305"/>
        <v>0</v>
      </c>
      <c r="S201" s="138">
        <f t="shared" si="305"/>
        <v>0</v>
      </c>
      <c r="T201" s="105">
        <f t="shared" si="305"/>
        <v>0</v>
      </c>
      <c r="U201" s="106">
        <f t="shared" si="305"/>
        <v>0</v>
      </c>
      <c r="V201" s="138">
        <f t="shared" si="305"/>
        <v>0</v>
      </c>
      <c r="W201" s="248">
        <f t="shared" si="305"/>
        <v>0</v>
      </c>
      <c r="X201" s="106">
        <f t="shared" si="305"/>
        <v>0</v>
      </c>
      <c r="Y201" s="138">
        <f t="shared" si="305"/>
        <v>0</v>
      </c>
      <c r="Z201" s="105">
        <f t="shared" si="305"/>
        <v>0</v>
      </c>
      <c r="AA201" s="106">
        <f t="shared" si="305"/>
        <v>0</v>
      </c>
      <c r="AB201" s="107">
        <f t="shared" si="305"/>
        <v>0</v>
      </c>
      <c r="AC201" s="388">
        <f t="shared" si="275"/>
        <v>0</v>
      </c>
      <c r="AD201" s="394">
        <f t="shared" si="276"/>
        <v>0</v>
      </c>
      <c r="AE201" s="388">
        <f t="shared" si="277"/>
        <v>0</v>
      </c>
      <c r="AF201" s="389" t="e">
        <f t="shared" si="278"/>
        <v>#DIV/0!</v>
      </c>
      <c r="AG201" s="390"/>
      <c r="AH201" s="113"/>
      <c r="AI201" s="113"/>
    </row>
    <row r="202" spans="1:35" ht="30" customHeight="1" x14ac:dyDescent="0.2">
      <c r="A202" s="114" t="s">
        <v>114</v>
      </c>
      <c r="B202" s="115" t="s">
        <v>115</v>
      </c>
      <c r="C202" s="116" t="s">
        <v>303</v>
      </c>
      <c r="D202" s="117"/>
      <c r="E202" s="118"/>
      <c r="F202" s="119"/>
      <c r="G202" s="120">
        <f t="shared" ref="G202:G207" si="306">E202*F202</f>
        <v>0</v>
      </c>
      <c r="H202" s="118"/>
      <c r="I202" s="119"/>
      <c r="J202" s="139">
        <f t="shared" ref="J202:J207" si="307">H202*I202</f>
        <v>0</v>
      </c>
      <c r="K202" s="250"/>
      <c r="L202" s="119"/>
      <c r="M202" s="139">
        <f t="shared" ref="M202:M207" si="308">K202*L202</f>
        <v>0</v>
      </c>
      <c r="N202" s="118"/>
      <c r="O202" s="119"/>
      <c r="P202" s="139">
        <f t="shared" ref="P202:P207" si="309">N202*O202</f>
        <v>0</v>
      </c>
      <c r="Q202" s="250"/>
      <c r="R202" s="119"/>
      <c r="S202" s="139">
        <f t="shared" ref="S202:S207" si="310">Q202*R202</f>
        <v>0</v>
      </c>
      <c r="T202" s="118"/>
      <c r="U202" s="119"/>
      <c r="V202" s="139">
        <f t="shared" ref="V202:V207" si="311">T202*U202</f>
        <v>0</v>
      </c>
      <c r="W202" s="250"/>
      <c r="X202" s="119"/>
      <c r="Y202" s="139">
        <f t="shared" ref="Y202:Y207" si="312">W202*X202</f>
        <v>0</v>
      </c>
      <c r="Z202" s="118"/>
      <c r="AA202" s="119"/>
      <c r="AB202" s="120">
        <f t="shared" ref="AB202:AB207" si="313">Z202*AA202</f>
        <v>0</v>
      </c>
      <c r="AC202" s="121">
        <f t="shared" si="275"/>
        <v>0</v>
      </c>
      <c r="AD202" s="365">
        <f t="shared" si="276"/>
        <v>0</v>
      </c>
      <c r="AE202" s="121">
        <f t="shared" si="277"/>
        <v>0</v>
      </c>
      <c r="AF202" s="317" t="e">
        <f t="shared" si="278"/>
        <v>#DIV/0!</v>
      </c>
      <c r="AG202" s="318"/>
      <c r="AH202" s="100"/>
      <c r="AI202" s="100"/>
    </row>
    <row r="203" spans="1:35" ht="30" customHeight="1" x14ac:dyDescent="0.2">
      <c r="A203" s="114" t="s">
        <v>114</v>
      </c>
      <c r="B203" s="115" t="s">
        <v>118</v>
      </c>
      <c r="C203" s="116" t="s">
        <v>304</v>
      </c>
      <c r="D203" s="117"/>
      <c r="E203" s="118"/>
      <c r="F203" s="119"/>
      <c r="G203" s="120">
        <f t="shared" si="306"/>
        <v>0</v>
      </c>
      <c r="H203" s="118"/>
      <c r="I203" s="119"/>
      <c r="J203" s="139">
        <f t="shared" si="307"/>
        <v>0</v>
      </c>
      <c r="K203" s="250"/>
      <c r="L203" s="119"/>
      <c r="M203" s="139">
        <f t="shared" si="308"/>
        <v>0</v>
      </c>
      <c r="N203" s="118"/>
      <c r="O203" s="119"/>
      <c r="P203" s="139">
        <f t="shared" si="309"/>
        <v>0</v>
      </c>
      <c r="Q203" s="250"/>
      <c r="R203" s="119"/>
      <c r="S203" s="139">
        <f t="shared" si="310"/>
        <v>0</v>
      </c>
      <c r="T203" s="118"/>
      <c r="U203" s="119"/>
      <c r="V203" s="139">
        <f t="shared" si="311"/>
        <v>0</v>
      </c>
      <c r="W203" s="250"/>
      <c r="X203" s="119"/>
      <c r="Y203" s="139">
        <f t="shared" si="312"/>
        <v>0</v>
      </c>
      <c r="Z203" s="118"/>
      <c r="AA203" s="119"/>
      <c r="AB203" s="120">
        <f t="shared" si="313"/>
        <v>0</v>
      </c>
      <c r="AC203" s="121">
        <f t="shared" si="275"/>
        <v>0</v>
      </c>
      <c r="AD203" s="365">
        <f t="shared" si="276"/>
        <v>0</v>
      </c>
      <c r="AE203" s="121">
        <f t="shared" si="277"/>
        <v>0</v>
      </c>
      <c r="AF203" s="317" t="e">
        <f t="shared" si="278"/>
        <v>#DIV/0!</v>
      </c>
      <c r="AG203" s="318"/>
      <c r="AH203" s="100"/>
      <c r="AI203" s="100"/>
    </row>
    <row r="204" spans="1:35" ht="30" customHeight="1" x14ac:dyDescent="0.2">
      <c r="A204" s="114" t="s">
        <v>114</v>
      </c>
      <c r="B204" s="115" t="s">
        <v>119</v>
      </c>
      <c r="C204" s="116" t="s">
        <v>305</v>
      </c>
      <c r="D204" s="117"/>
      <c r="E204" s="118"/>
      <c r="F204" s="119"/>
      <c r="G204" s="120">
        <f t="shared" si="306"/>
        <v>0</v>
      </c>
      <c r="H204" s="118"/>
      <c r="I204" s="119"/>
      <c r="J204" s="139">
        <f t="shared" si="307"/>
        <v>0</v>
      </c>
      <c r="K204" s="250"/>
      <c r="L204" s="119"/>
      <c r="M204" s="139">
        <f t="shared" si="308"/>
        <v>0</v>
      </c>
      <c r="N204" s="118"/>
      <c r="O204" s="119"/>
      <c r="P204" s="139">
        <f t="shared" si="309"/>
        <v>0</v>
      </c>
      <c r="Q204" s="250"/>
      <c r="R204" s="119"/>
      <c r="S204" s="139">
        <f t="shared" si="310"/>
        <v>0</v>
      </c>
      <c r="T204" s="118"/>
      <c r="U204" s="119"/>
      <c r="V204" s="139">
        <f t="shared" si="311"/>
        <v>0</v>
      </c>
      <c r="W204" s="250"/>
      <c r="X204" s="119"/>
      <c r="Y204" s="139">
        <f t="shared" si="312"/>
        <v>0</v>
      </c>
      <c r="Z204" s="118"/>
      <c r="AA204" s="119"/>
      <c r="AB204" s="120">
        <f t="shared" si="313"/>
        <v>0</v>
      </c>
      <c r="AC204" s="121">
        <f t="shared" si="275"/>
        <v>0</v>
      </c>
      <c r="AD204" s="365">
        <f t="shared" si="276"/>
        <v>0</v>
      </c>
      <c r="AE204" s="121">
        <f t="shared" si="277"/>
        <v>0</v>
      </c>
      <c r="AF204" s="317" t="e">
        <f t="shared" si="278"/>
        <v>#DIV/0!</v>
      </c>
      <c r="AG204" s="318"/>
      <c r="AH204" s="100"/>
      <c r="AI204" s="100"/>
    </row>
    <row r="205" spans="1:35" ht="30" customHeight="1" x14ac:dyDescent="0.2">
      <c r="A205" s="114" t="s">
        <v>114</v>
      </c>
      <c r="B205" s="115" t="s">
        <v>127</v>
      </c>
      <c r="C205" s="116" t="s">
        <v>306</v>
      </c>
      <c r="D205" s="117"/>
      <c r="E205" s="118"/>
      <c r="F205" s="119"/>
      <c r="G205" s="120">
        <f t="shared" si="306"/>
        <v>0</v>
      </c>
      <c r="H205" s="118"/>
      <c r="I205" s="119"/>
      <c r="J205" s="139">
        <f t="shared" si="307"/>
        <v>0</v>
      </c>
      <c r="K205" s="250"/>
      <c r="L205" s="119"/>
      <c r="M205" s="139">
        <f t="shared" si="308"/>
        <v>0</v>
      </c>
      <c r="N205" s="118"/>
      <c r="O205" s="119"/>
      <c r="P205" s="139">
        <f t="shared" si="309"/>
        <v>0</v>
      </c>
      <c r="Q205" s="250"/>
      <c r="R205" s="119"/>
      <c r="S205" s="139">
        <f t="shared" si="310"/>
        <v>0</v>
      </c>
      <c r="T205" s="118"/>
      <c r="U205" s="119"/>
      <c r="V205" s="139">
        <f t="shared" si="311"/>
        <v>0</v>
      </c>
      <c r="W205" s="250"/>
      <c r="X205" s="119"/>
      <c r="Y205" s="139">
        <f t="shared" si="312"/>
        <v>0</v>
      </c>
      <c r="Z205" s="118"/>
      <c r="AA205" s="119"/>
      <c r="AB205" s="120">
        <f t="shared" si="313"/>
        <v>0</v>
      </c>
      <c r="AC205" s="121">
        <f t="shared" si="275"/>
        <v>0</v>
      </c>
      <c r="AD205" s="365">
        <f t="shared" si="276"/>
        <v>0</v>
      </c>
      <c r="AE205" s="121">
        <f t="shared" si="277"/>
        <v>0</v>
      </c>
      <c r="AF205" s="317" t="e">
        <f t="shared" si="278"/>
        <v>#DIV/0!</v>
      </c>
      <c r="AG205" s="318"/>
      <c r="AH205" s="100"/>
      <c r="AI205" s="100"/>
    </row>
    <row r="206" spans="1:35" ht="30" customHeight="1" x14ac:dyDescent="0.2">
      <c r="A206" s="114" t="s">
        <v>114</v>
      </c>
      <c r="B206" s="115" t="s">
        <v>129</v>
      </c>
      <c r="C206" s="116" t="s">
        <v>307</v>
      </c>
      <c r="D206" s="117"/>
      <c r="E206" s="118"/>
      <c r="F206" s="119"/>
      <c r="G206" s="120">
        <f t="shared" si="306"/>
        <v>0</v>
      </c>
      <c r="H206" s="118"/>
      <c r="I206" s="119"/>
      <c r="J206" s="139">
        <f t="shared" si="307"/>
        <v>0</v>
      </c>
      <c r="K206" s="250"/>
      <c r="L206" s="119"/>
      <c r="M206" s="139">
        <f t="shared" si="308"/>
        <v>0</v>
      </c>
      <c r="N206" s="118"/>
      <c r="O206" s="119"/>
      <c r="P206" s="139">
        <f t="shared" si="309"/>
        <v>0</v>
      </c>
      <c r="Q206" s="250"/>
      <c r="R206" s="119"/>
      <c r="S206" s="139">
        <f t="shared" si="310"/>
        <v>0</v>
      </c>
      <c r="T206" s="118"/>
      <c r="U206" s="119"/>
      <c r="V206" s="139">
        <f t="shared" si="311"/>
        <v>0</v>
      </c>
      <c r="W206" s="250"/>
      <c r="X206" s="119"/>
      <c r="Y206" s="139">
        <f t="shared" si="312"/>
        <v>0</v>
      </c>
      <c r="Z206" s="118"/>
      <c r="AA206" s="119"/>
      <c r="AB206" s="120">
        <f t="shared" si="313"/>
        <v>0</v>
      </c>
      <c r="AC206" s="121">
        <f t="shared" si="275"/>
        <v>0</v>
      </c>
      <c r="AD206" s="365">
        <f t="shared" si="276"/>
        <v>0</v>
      </c>
      <c r="AE206" s="121">
        <f t="shared" si="277"/>
        <v>0</v>
      </c>
      <c r="AF206" s="317" t="e">
        <f t="shared" si="278"/>
        <v>#DIV/0!</v>
      </c>
      <c r="AG206" s="318"/>
      <c r="AH206" s="100"/>
      <c r="AI206" s="100"/>
    </row>
    <row r="207" spans="1:35" ht="30" customHeight="1" x14ac:dyDescent="0.2">
      <c r="A207" s="140" t="s">
        <v>114</v>
      </c>
      <c r="B207" s="141" t="s">
        <v>131</v>
      </c>
      <c r="C207" s="116" t="s">
        <v>308</v>
      </c>
      <c r="D207" s="143"/>
      <c r="E207" s="144"/>
      <c r="F207" s="145"/>
      <c r="G207" s="146">
        <f t="shared" si="306"/>
        <v>0</v>
      </c>
      <c r="H207" s="144"/>
      <c r="I207" s="145"/>
      <c r="J207" s="147">
        <f t="shared" si="307"/>
        <v>0</v>
      </c>
      <c r="K207" s="252"/>
      <c r="L207" s="145"/>
      <c r="M207" s="147">
        <f t="shared" si="308"/>
        <v>0</v>
      </c>
      <c r="N207" s="144"/>
      <c r="O207" s="145"/>
      <c r="P207" s="147">
        <f t="shared" si="309"/>
        <v>0</v>
      </c>
      <c r="Q207" s="252"/>
      <c r="R207" s="145"/>
      <c r="S207" s="147">
        <f t="shared" si="310"/>
        <v>0</v>
      </c>
      <c r="T207" s="144"/>
      <c r="U207" s="145"/>
      <c r="V207" s="147">
        <f t="shared" si="311"/>
        <v>0</v>
      </c>
      <c r="W207" s="252"/>
      <c r="X207" s="145"/>
      <c r="Y207" s="147">
        <f t="shared" si="312"/>
        <v>0</v>
      </c>
      <c r="Z207" s="144"/>
      <c r="AA207" s="145"/>
      <c r="AB207" s="146">
        <f t="shared" si="313"/>
        <v>0</v>
      </c>
      <c r="AC207" s="280">
        <f t="shared" si="275"/>
        <v>0</v>
      </c>
      <c r="AD207" s="367">
        <f t="shared" si="276"/>
        <v>0</v>
      </c>
      <c r="AE207" s="280">
        <f t="shared" si="277"/>
        <v>0</v>
      </c>
      <c r="AF207" s="381" t="e">
        <f t="shared" si="278"/>
        <v>#DIV/0!</v>
      </c>
      <c r="AG207" s="382"/>
      <c r="AH207" s="100"/>
      <c r="AI207" s="100"/>
    </row>
    <row r="208" spans="1:35" ht="15.75" customHeight="1" x14ac:dyDescent="0.2">
      <c r="A208" s="509" t="s">
        <v>309</v>
      </c>
      <c r="B208" s="497"/>
      <c r="C208" s="500"/>
      <c r="D208" s="395"/>
      <c r="E208" s="353">
        <f t="shared" ref="E208:AB208" si="314">E201+E195+E191+E187</f>
        <v>0</v>
      </c>
      <c r="F208" s="353">
        <f t="shared" si="314"/>
        <v>0</v>
      </c>
      <c r="G208" s="353">
        <f t="shared" si="314"/>
        <v>0</v>
      </c>
      <c r="H208" s="353">
        <f t="shared" si="314"/>
        <v>0</v>
      </c>
      <c r="I208" s="353">
        <f t="shared" si="314"/>
        <v>0</v>
      </c>
      <c r="J208" s="353">
        <f t="shared" si="314"/>
        <v>0</v>
      </c>
      <c r="K208" s="396">
        <f t="shared" si="314"/>
        <v>0</v>
      </c>
      <c r="L208" s="353">
        <f t="shared" si="314"/>
        <v>0</v>
      </c>
      <c r="M208" s="353">
        <f t="shared" si="314"/>
        <v>0</v>
      </c>
      <c r="N208" s="353">
        <f t="shared" si="314"/>
        <v>0</v>
      </c>
      <c r="O208" s="353">
        <f t="shared" si="314"/>
        <v>0</v>
      </c>
      <c r="P208" s="353">
        <f t="shared" si="314"/>
        <v>0</v>
      </c>
      <c r="Q208" s="396">
        <f t="shared" si="314"/>
        <v>0</v>
      </c>
      <c r="R208" s="353">
        <f t="shared" si="314"/>
        <v>0</v>
      </c>
      <c r="S208" s="353">
        <f t="shared" si="314"/>
        <v>0</v>
      </c>
      <c r="T208" s="353">
        <f t="shared" si="314"/>
        <v>0</v>
      </c>
      <c r="U208" s="353">
        <f t="shared" si="314"/>
        <v>0</v>
      </c>
      <c r="V208" s="353">
        <f t="shared" si="314"/>
        <v>0</v>
      </c>
      <c r="W208" s="396">
        <f t="shared" si="314"/>
        <v>0</v>
      </c>
      <c r="X208" s="353">
        <f t="shared" si="314"/>
        <v>0</v>
      </c>
      <c r="Y208" s="353">
        <f t="shared" si="314"/>
        <v>0</v>
      </c>
      <c r="Z208" s="353">
        <f t="shared" si="314"/>
        <v>0</v>
      </c>
      <c r="AA208" s="353">
        <f t="shared" si="314"/>
        <v>0</v>
      </c>
      <c r="AB208" s="353">
        <f t="shared" si="314"/>
        <v>0</v>
      </c>
      <c r="AC208" s="329">
        <f t="shared" si="275"/>
        <v>0</v>
      </c>
      <c r="AD208" s="375">
        <f t="shared" si="276"/>
        <v>0</v>
      </c>
      <c r="AE208" s="383">
        <f t="shared" si="277"/>
        <v>0</v>
      </c>
      <c r="AF208" s="397" t="e">
        <f t="shared" si="278"/>
        <v>#DIV/0!</v>
      </c>
      <c r="AG208" s="398"/>
      <c r="AH208" s="100"/>
      <c r="AI208" s="100"/>
    </row>
    <row r="209" spans="1:35" ht="15.75" customHeight="1" x14ac:dyDescent="0.2">
      <c r="A209" s="399" t="s">
        <v>310</v>
      </c>
      <c r="B209" s="400"/>
      <c r="C209" s="401"/>
      <c r="D209" s="402"/>
      <c r="E209" s="403"/>
      <c r="F209" s="403"/>
      <c r="G209" s="404">
        <f>G43+G67+G87+G97+G127+G133+G147+G160+G166+G170+G174+G179+G185+G208</f>
        <v>1297978</v>
      </c>
      <c r="H209" s="405"/>
      <c r="I209" s="405"/>
      <c r="J209" s="404">
        <f>J43+J67+J87+J97+J127+J133+J147+J160+J166+J170+J174+J179+J185+J208</f>
        <v>1221213.5699999998</v>
      </c>
      <c r="K209" s="403"/>
      <c r="L209" s="403"/>
      <c r="M209" s="404">
        <f>M43+M67+M87+M97+M127+M133+M147+M160+M166+M170+M174+M179+M185+M208</f>
        <v>0</v>
      </c>
      <c r="N209" s="403"/>
      <c r="O209" s="403"/>
      <c r="P209" s="404">
        <f>P43+P67+P87+P97+P127+P133+P147+P160+P166+P170+P174+P179+P185+P208</f>
        <v>0</v>
      </c>
      <c r="Q209" s="403"/>
      <c r="R209" s="403"/>
      <c r="S209" s="404">
        <f>S43+S67+S87+S97+S127+S133+S147+S160+S166+S170+S174+S179+S185+S208</f>
        <v>0</v>
      </c>
      <c r="T209" s="403"/>
      <c r="U209" s="403"/>
      <c r="V209" s="404">
        <f>V43+V67+V87+V97+V127+V133+V147+V160+V166+V170+V174+V179+V185+V208</f>
        <v>0</v>
      </c>
      <c r="W209" s="403"/>
      <c r="X209" s="403"/>
      <c r="Y209" s="404">
        <f>Y43+Y67+Y87+Y97+Y127+Y133+Y147+Y160+Y166+Y170+Y174+Y179+Y185+Y208</f>
        <v>0</v>
      </c>
      <c r="Z209" s="403"/>
      <c r="AA209" s="403"/>
      <c r="AB209" s="404">
        <f t="shared" ref="AB209:AD209" si="315">AB43+AB67+AB87+AB97+AB127+AB133+AB147+AB160+AB166+AB170+AB174+AB179+AB185+AB208</f>
        <v>0</v>
      </c>
      <c r="AC209" s="404">
        <f t="shared" si="315"/>
        <v>1297978</v>
      </c>
      <c r="AD209" s="404">
        <f t="shared" si="315"/>
        <v>1221213.5699999998</v>
      </c>
      <c r="AE209" s="404">
        <f t="shared" si="277"/>
        <v>76764.430000000168</v>
      </c>
      <c r="AF209" s="406">
        <f t="shared" si="278"/>
        <v>5.9141549394519911E-2</v>
      </c>
      <c r="AG209" s="407"/>
      <c r="AH209" s="408"/>
      <c r="AI209" s="408"/>
    </row>
    <row r="210" spans="1:35" ht="15.75" customHeight="1" x14ac:dyDescent="0.25">
      <c r="A210" s="510"/>
      <c r="B210" s="486"/>
      <c r="C210" s="486"/>
      <c r="D210" s="409"/>
      <c r="E210" s="410"/>
      <c r="F210" s="410"/>
      <c r="G210" s="410"/>
      <c r="H210" s="410"/>
      <c r="I210" s="410"/>
      <c r="J210" s="410"/>
      <c r="K210" s="410"/>
      <c r="L210" s="410"/>
      <c r="M210" s="410"/>
      <c r="N210" s="410"/>
      <c r="O210" s="410"/>
      <c r="P210" s="410"/>
      <c r="Q210" s="410"/>
      <c r="R210" s="410"/>
      <c r="S210" s="410"/>
      <c r="T210" s="410"/>
      <c r="U210" s="410"/>
      <c r="V210" s="410"/>
      <c r="W210" s="410"/>
      <c r="X210" s="410"/>
      <c r="Y210" s="410"/>
      <c r="Z210" s="410"/>
      <c r="AA210" s="410"/>
      <c r="AB210" s="410"/>
      <c r="AC210" s="411"/>
      <c r="AD210" s="411"/>
      <c r="AE210" s="411"/>
      <c r="AF210" s="412"/>
      <c r="AG210" s="413"/>
      <c r="AH210" s="3"/>
      <c r="AI210" s="3"/>
    </row>
    <row r="211" spans="1:35" ht="15.75" customHeight="1" x14ac:dyDescent="0.25">
      <c r="A211" s="511" t="s">
        <v>311</v>
      </c>
      <c r="B211" s="497"/>
      <c r="C211" s="498"/>
      <c r="D211" s="414"/>
      <c r="E211" s="415"/>
      <c r="F211" s="415"/>
      <c r="G211" s="415">
        <f>Фінансування!C20-Витрати!G209</f>
        <v>0</v>
      </c>
      <c r="H211" s="415"/>
      <c r="I211" s="415"/>
      <c r="J211" s="415">
        <f>Фінансування!C21-Витрати!J209</f>
        <v>0</v>
      </c>
      <c r="K211" s="415"/>
      <c r="L211" s="415"/>
      <c r="M211" s="415"/>
      <c r="N211" s="415"/>
      <c r="O211" s="415"/>
      <c r="P211" s="415"/>
      <c r="Q211" s="415"/>
      <c r="R211" s="415"/>
      <c r="S211" s="415"/>
      <c r="T211" s="415"/>
      <c r="U211" s="415"/>
      <c r="V211" s="415"/>
      <c r="W211" s="415"/>
      <c r="X211" s="415"/>
      <c r="Y211" s="415"/>
      <c r="Z211" s="415"/>
      <c r="AA211" s="415"/>
      <c r="AB211" s="415"/>
      <c r="AC211" s="415">
        <f>Фінансування!N20-Витрати!AC209</f>
        <v>0</v>
      </c>
      <c r="AD211" s="415">
        <f>Фінансування!N21-Витрати!AD209</f>
        <v>0</v>
      </c>
      <c r="AE211" s="416"/>
      <c r="AF211" s="417"/>
      <c r="AG211" s="418"/>
      <c r="AH211" s="3"/>
      <c r="AI211" s="3"/>
    </row>
    <row r="212" spans="1:35" ht="15.75" customHeight="1" x14ac:dyDescent="0.2">
      <c r="A212" s="13"/>
      <c r="B212" s="419"/>
      <c r="C212" s="420"/>
      <c r="D212" s="13"/>
      <c r="E212" s="13"/>
      <c r="F212" s="13"/>
      <c r="G212" s="13"/>
      <c r="H212" s="13"/>
      <c r="I212" s="13"/>
      <c r="J212" s="13"/>
      <c r="K212" s="421"/>
      <c r="L212" s="421"/>
      <c r="M212" s="421"/>
      <c r="N212" s="421"/>
      <c r="O212" s="421"/>
      <c r="P212" s="421"/>
      <c r="Q212" s="421"/>
      <c r="R212" s="421"/>
      <c r="S212" s="421"/>
      <c r="T212" s="421"/>
      <c r="U212" s="421"/>
      <c r="V212" s="421"/>
      <c r="W212" s="421"/>
      <c r="X212" s="421"/>
      <c r="Y212" s="421"/>
      <c r="Z212" s="421"/>
      <c r="AA212" s="421"/>
      <c r="AB212" s="421"/>
      <c r="AC212" s="422"/>
      <c r="AD212" s="422"/>
      <c r="AE212" s="422"/>
      <c r="AF212" s="422"/>
      <c r="AG212" s="423"/>
    </row>
    <row r="213" spans="1:35" ht="15.75" customHeight="1" x14ac:dyDescent="0.2">
      <c r="A213" s="13"/>
      <c r="B213" s="419"/>
      <c r="C213" s="420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1"/>
      <c r="AD213" s="11"/>
      <c r="AE213" s="11"/>
      <c r="AF213" s="11"/>
      <c r="AG213" s="49"/>
    </row>
    <row r="214" spans="1:35" ht="15.75" customHeight="1" x14ac:dyDescent="0.2">
      <c r="A214" s="13"/>
      <c r="B214" s="419"/>
      <c r="C214" s="420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1"/>
      <c r="AD214" s="11"/>
      <c r="AE214" s="11"/>
      <c r="AF214" s="11"/>
      <c r="AG214" s="49"/>
    </row>
    <row r="215" spans="1:35" ht="15.75" customHeight="1" x14ac:dyDescent="0.2">
      <c r="A215" s="13"/>
      <c r="B215" s="419"/>
      <c r="C215" s="420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1"/>
      <c r="AD215" s="11"/>
      <c r="AE215" s="11"/>
      <c r="AF215" s="11"/>
      <c r="AG215" s="49"/>
    </row>
    <row r="216" spans="1:35" ht="15.75" customHeight="1" x14ac:dyDescent="0.25">
      <c r="A216" s="13"/>
      <c r="B216" s="419"/>
      <c r="C216" s="47" t="s">
        <v>312</v>
      </c>
      <c r="D216" s="424"/>
      <c r="E216" s="424"/>
      <c r="G216" s="424"/>
      <c r="H216" s="424"/>
      <c r="I216" s="424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1"/>
      <c r="AD216" s="11"/>
      <c r="AE216" s="11"/>
      <c r="AF216" s="11"/>
      <c r="AG216" s="49"/>
    </row>
    <row r="217" spans="1:35" ht="15.75" customHeight="1" x14ac:dyDescent="0.25">
      <c r="A217" s="13"/>
      <c r="B217" s="419"/>
      <c r="D217" s="47" t="s">
        <v>47</v>
      </c>
      <c r="G217" s="47" t="s">
        <v>48</v>
      </c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1"/>
      <c r="AD217" s="11"/>
      <c r="AE217" s="11"/>
      <c r="AF217" s="11"/>
      <c r="AG217" s="49"/>
    </row>
    <row r="218" spans="1:35" ht="15.75" customHeight="1" x14ac:dyDescent="0.2">
      <c r="A218" s="13"/>
      <c r="B218" s="419"/>
      <c r="C218" s="420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1"/>
      <c r="AD218" s="11"/>
      <c r="AE218" s="11"/>
      <c r="AF218" s="11"/>
      <c r="AG218" s="49"/>
    </row>
    <row r="219" spans="1:35" ht="15.75" customHeight="1" x14ac:dyDescent="0.2">
      <c r="A219" s="13"/>
      <c r="B219" s="419"/>
      <c r="C219" s="420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1"/>
      <c r="AD219" s="11"/>
      <c r="AE219" s="11"/>
      <c r="AF219" s="11"/>
      <c r="AG219" s="49"/>
    </row>
    <row r="220" spans="1:35" ht="15.75" customHeight="1" x14ac:dyDescent="0.25">
      <c r="A220" s="47"/>
      <c r="B220" s="425"/>
      <c r="C220" s="426"/>
      <c r="AG220" s="426"/>
    </row>
    <row r="221" spans="1:35" ht="15.75" customHeight="1" x14ac:dyDescent="0.25">
      <c r="A221" s="47"/>
      <c r="B221" s="425"/>
      <c r="C221" s="426"/>
      <c r="AG221" s="426"/>
    </row>
    <row r="222" spans="1:35" ht="15.75" customHeight="1" x14ac:dyDescent="0.25">
      <c r="A222" s="47"/>
      <c r="B222" s="425"/>
      <c r="C222" s="426"/>
      <c r="AG222" s="426"/>
    </row>
    <row r="223" spans="1:35" ht="15.75" customHeight="1" x14ac:dyDescent="0.25">
      <c r="A223" s="47"/>
      <c r="B223" s="425"/>
      <c r="C223" s="426"/>
      <c r="AG223" s="426"/>
    </row>
    <row r="224" spans="1:35" ht="15.75" customHeight="1" x14ac:dyDescent="0.25">
      <c r="A224" s="47"/>
      <c r="B224" s="425"/>
      <c r="C224" s="426"/>
      <c r="AG224" s="426"/>
    </row>
    <row r="225" spans="1:33" ht="15.75" customHeight="1" x14ac:dyDescent="0.25">
      <c r="A225" s="47"/>
      <c r="B225" s="425"/>
      <c r="C225" s="426"/>
      <c r="AG225" s="426"/>
    </row>
    <row r="226" spans="1:33" ht="15.75" customHeight="1" x14ac:dyDescent="0.25">
      <c r="A226" s="47"/>
      <c r="B226" s="425"/>
      <c r="C226" s="426"/>
      <c r="AG226" s="426"/>
    </row>
    <row r="227" spans="1:33" ht="15.75" customHeight="1" x14ac:dyDescent="0.25">
      <c r="A227" s="47"/>
      <c r="B227" s="425"/>
      <c r="C227" s="426"/>
      <c r="AG227" s="426"/>
    </row>
    <row r="228" spans="1:33" ht="15.75" customHeight="1" x14ac:dyDescent="0.25">
      <c r="A228" s="47"/>
      <c r="B228" s="425"/>
      <c r="C228" s="426"/>
      <c r="AG228" s="426"/>
    </row>
    <row r="229" spans="1:33" ht="15.75" customHeight="1" x14ac:dyDescent="0.25">
      <c r="A229" s="47"/>
      <c r="B229" s="425"/>
      <c r="C229" s="426"/>
      <c r="AG229" s="426"/>
    </row>
    <row r="230" spans="1:33" ht="15.75" customHeight="1" x14ac:dyDescent="0.25">
      <c r="A230" s="47"/>
      <c r="B230" s="425"/>
      <c r="C230" s="426"/>
      <c r="AG230" s="426"/>
    </row>
    <row r="231" spans="1:33" ht="15.75" customHeight="1" x14ac:dyDescent="0.25">
      <c r="A231" s="47"/>
      <c r="B231" s="425"/>
      <c r="C231" s="426"/>
      <c r="AG231" s="426"/>
    </row>
    <row r="232" spans="1:33" ht="15.75" customHeight="1" x14ac:dyDescent="0.25">
      <c r="A232" s="47"/>
      <c r="B232" s="425"/>
      <c r="C232" s="426"/>
      <c r="AG232" s="426"/>
    </row>
    <row r="233" spans="1:33" ht="15.75" customHeight="1" x14ac:dyDescent="0.25">
      <c r="A233" s="47"/>
      <c r="B233" s="425"/>
      <c r="C233" s="426"/>
      <c r="AG233" s="426"/>
    </row>
    <row r="234" spans="1:33" ht="15.75" customHeight="1" x14ac:dyDescent="0.25">
      <c r="A234" s="47"/>
      <c r="B234" s="425"/>
      <c r="C234" s="426"/>
      <c r="AG234" s="426"/>
    </row>
    <row r="235" spans="1:33" ht="15.75" customHeight="1" x14ac:dyDescent="0.25">
      <c r="A235" s="47"/>
      <c r="B235" s="425"/>
      <c r="C235" s="426"/>
      <c r="AG235" s="426"/>
    </row>
    <row r="236" spans="1:33" ht="15.75" customHeight="1" x14ac:dyDescent="0.25">
      <c r="A236" s="47"/>
      <c r="B236" s="425"/>
      <c r="C236" s="426"/>
      <c r="AG236" s="426"/>
    </row>
    <row r="237" spans="1:33" ht="15.75" customHeight="1" x14ac:dyDescent="0.25">
      <c r="A237" s="47"/>
      <c r="B237" s="425"/>
      <c r="C237" s="426"/>
      <c r="AG237" s="426"/>
    </row>
    <row r="238" spans="1:33" ht="15.75" customHeight="1" x14ac:dyDescent="0.25">
      <c r="A238" s="47"/>
      <c r="B238" s="425"/>
      <c r="C238" s="426"/>
      <c r="AG238" s="426"/>
    </row>
    <row r="239" spans="1:33" ht="15.75" customHeight="1" x14ac:dyDescent="0.25">
      <c r="A239" s="47"/>
      <c r="B239" s="425"/>
      <c r="C239" s="426"/>
      <c r="AG239" s="426"/>
    </row>
    <row r="240" spans="1:33" ht="15.75" customHeight="1" x14ac:dyDescent="0.25">
      <c r="A240" s="47"/>
      <c r="B240" s="425"/>
      <c r="C240" s="426"/>
      <c r="AG240" s="426"/>
    </row>
    <row r="241" spans="1:33" ht="15.75" customHeight="1" x14ac:dyDescent="0.25">
      <c r="A241" s="47"/>
      <c r="B241" s="425"/>
      <c r="C241" s="426"/>
      <c r="AG241" s="426"/>
    </row>
    <row r="242" spans="1:33" ht="15.75" customHeight="1" x14ac:dyDescent="0.25">
      <c r="A242" s="47"/>
      <c r="B242" s="425"/>
      <c r="C242" s="426"/>
      <c r="AG242" s="426"/>
    </row>
    <row r="243" spans="1:33" ht="15.75" customHeight="1" x14ac:dyDescent="0.25">
      <c r="A243" s="47"/>
      <c r="B243" s="425"/>
      <c r="C243" s="426"/>
      <c r="AG243" s="426"/>
    </row>
    <row r="244" spans="1:33" ht="15.75" customHeight="1" x14ac:dyDescent="0.25">
      <c r="A244" s="47"/>
      <c r="B244" s="425"/>
      <c r="C244" s="426"/>
      <c r="AG244" s="426"/>
    </row>
    <row r="245" spans="1:33" ht="15.75" customHeight="1" x14ac:dyDescent="0.25">
      <c r="A245" s="47"/>
      <c r="B245" s="425"/>
      <c r="C245" s="426"/>
      <c r="AG245" s="426"/>
    </row>
    <row r="246" spans="1:33" ht="15.75" customHeight="1" x14ac:dyDescent="0.25">
      <c r="A246" s="47"/>
      <c r="B246" s="425"/>
      <c r="C246" s="426"/>
      <c r="AG246" s="426"/>
    </row>
    <row r="247" spans="1:33" ht="15.75" customHeight="1" x14ac:dyDescent="0.25">
      <c r="A247" s="47"/>
      <c r="B247" s="425"/>
      <c r="C247" s="426"/>
      <c r="AG247" s="426"/>
    </row>
    <row r="248" spans="1:33" ht="15.75" customHeight="1" x14ac:dyDescent="0.25">
      <c r="A248" s="47"/>
      <c r="B248" s="425"/>
      <c r="C248" s="426"/>
      <c r="AG248" s="426"/>
    </row>
    <row r="249" spans="1:33" ht="15.75" customHeight="1" x14ac:dyDescent="0.25">
      <c r="A249" s="47"/>
      <c r="B249" s="425"/>
      <c r="C249" s="426"/>
      <c r="AG249" s="426"/>
    </row>
    <row r="250" spans="1:33" ht="15.75" customHeight="1" x14ac:dyDescent="0.25">
      <c r="A250" s="47"/>
      <c r="B250" s="425"/>
      <c r="C250" s="426"/>
      <c r="AG250" s="426"/>
    </row>
    <row r="251" spans="1:33" ht="15.75" customHeight="1" x14ac:dyDescent="0.25">
      <c r="A251" s="47"/>
      <c r="B251" s="425"/>
      <c r="C251" s="426"/>
      <c r="AG251" s="426"/>
    </row>
    <row r="252" spans="1:33" ht="15.75" customHeight="1" x14ac:dyDescent="0.25">
      <c r="A252" s="47"/>
      <c r="B252" s="425"/>
      <c r="C252" s="426"/>
      <c r="AG252" s="426"/>
    </row>
    <row r="253" spans="1:33" ht="15.75" customHeight="1" x14ac:dyDescent="0.25">
      <c r="A253" s="47"/>
      <c r="B253" s="425"/>
      <c r="C253" s="426"/>
      <c r="AG253" s="426"/>
    </row>
    <row r="254" spans="1:33" ht="15.75" customHeight="1" x14ac:dyDescent="0.25">
      <c r="A254" s="47"/>
      <c r="B254" s="425"/>
      <c r="C254" s="426"/>
      <c r="AG254" s="426"/>
    </row>
    <row r="255" spans="1:33" ht="15.75" customHeight="1" x14ac:dyDescent="0.25">
      <c r="A255" s="47"/>
      <c r="B255" s="425"/>
      <c r="C255" s="426"/>
      <c r="AG255" s="426"/>
    </row>
    <row r="256" spans="1:33" ht="15.75" customHeight="1" x14ac:dyDescent="0.25">
      <c r="A256" s="47"/>
      <c r="B256" s="425"/>
      <c r="C256" s="426"/>
      <c r="AG256" s="426"/>
    </row>
    <row r="257" spans="1:33" ht="15.75" customHeight="1" x14ac:dyDescent="0.25">
      <c r="A257" s="47"/>
      <c r="B257" s="425"/>
      <c r="C257" s="426"/>
      <c r="AG257" s="426"/>
    </row>
    <row r="258" spans="1:33" ht="15.75" customHeight="1" x14ac:dyDescent="0.25">
      <c r="A258" s="47"/>
      <c r="B258" s="425"/>
      <c r="C258" s="426"/>
      <c r="AG258" s="426"/>
    </row>
    <row r="259" spans="1:33" ht="15.75" customHeight="1" x14ac:dyDescent="0.25">
      <c r="A259" s="47"/>
      <c r="B259" s="425"/>
      <c r="C259" s="426"/>
      <c r="AG259" s="426"/>
    </row>
    <row r="260" spans="1:33" ht="15.75" customHeight="1" x14ac:dyDescent="0.25">
      <c r="A260" s="47"/>
      <c r="B260" s="425"/>
      <c r="C260" s="426"/>
      <c r="AG260" s="426"/>
    </row>
    <row r="261" spans="1:33" ht="15.75" customHeight="1" x14ac:dyDescent="0.25">
      <c r="A261" s="47"/>
      <c r="B261" s="425"/>
      <c r="C261" s="426"/>
      <c r="AG261" s="426"/>
    </row>
    <row r="262" spans="1:33" ht="15.75" customHeight="1" x14ac:dyDescent="0.25">
      <c r="A262" s="47"/>
      <c r="B262" s="425"/>
      <c r="C262" s="426"/>
      <c r="AG262" s="426"/>
    </row>
    <row r="263" spans="1:33" ht="15.75" customHeight="1" x14ac:dyDescent="0.25">
      <c r="A263" s="47"/>
      <c r="B263" s="425"/>
      <c r="C263" s="426"/>
      <c r="AG263" s="426"/>
    </row>
    <row r="264" spans="1:33" ht="15.75" customHeight="1" x14ac:dyDescent="0.25">
      <c r="A264" s="47"/>
      <c r="B264" s="425"/>
      <c r="C264" s="426"/>
      <c r="AG264" s="426"/>
    </row>
    <row r="265" spans="1:33" ht="15.75" customHeight="1" x14ac:dyDescent="0.25">
      <c r="A265" s="47"/>
      <c r="B265" s="425"/>
      <c r="C265" s="426"/>
      <c r="AG265" s="426"/>
    </row>
    <row r="266" spans="1:33" ht="15.75" customHeight="1" x14ac:dyDescent="0.25">
      <c r="A266" s="47"/>
      <c r="B266" s="425"/>
      <c r="C266" s="426"/>
      <c r="AG266" s="426"/>
    </row>
    <row r="267" spans="1:33" ht="15.75" customHeight="1" x14ac:dyDescent="0.25">
      <c r="A267" s="47"/>
      <c r="B267" s="425"/>
      <c r="C267" s="426"/>
      <c r="AG267" s="426"/>
    </row>
    <row r="268" spans="1:33" ht="15.75" customHeight="1" x14ac:dyDescent="0.25">
      <c r="A268" s="47"/>
      <c r="B268" s="425"/>
      <c r="C268" s="426"/>
      <c r="AG268" s="426"/>
    </row>
    <row r="269" spans="1:33" ht="15.75" customHeight="1" x14ac:dyDescent="0.25">
      <c r="A269" s="47"/>
      <c r="B269" s="425"/>
      <c r="C269" s="426"/>
      <c r="AG269" s="426"/>
    </row>
    <row r="270" spans="1:33" ht="15.75" customHeight="1" x14ac:dyDescent="0.25">
      <c r="A270" s="47"/>
      <c r="B270" s="425"/>
      <c r="C270" s="426"/>
      <c r="AG270" s="426"/>
    </row>
    <row r="271" spans="1:33" ht="15.75" customHeight="1" x14ac:dyDescent="0.25">
      <c r="A271" s="47"/>
      <c r="B271" s="425"/>
      <c r="C271" s="426"/>
      <c r="AG271" s="426"/>
    </row>
    <row r="272" spans="1:33" ht="15.75" customHeight="1" x14ac:dyDescent="0.25">
      <c r="A272" s="47"/>
      <c r="B272" s="425"/>
      <c r="C272" s="426"/>
      <c r="AG272" s="426"/>
    </row>
    <row r="273" spans="1:33" ht="15.75" customHeight="1" x14ac:dyDescent="0.25">
      <c r="A273" s="47"/>
      <c r="B273" s="425"/>
      <c r="C273" s="426"/>
      <c r="AG273" s="426"/>
    </row>
    <row r="274" spans="1:33" ht="15.75" customHeight="1" x14ac:dyDescent="0.25">
      <c r="A274" s="47"/>
      <c r="B274" s="425"/>
      <c r="C274" s="426"/>
      <c r="AG274" s="426"/>
    </row>
    <row r="275" spans="1:33" ht="15.75" customHeight="1" x14ac:dyDescent="0.25">
      <c r="A275" s="47"/>
      <c r="B275" s="425"/>
      <c r="C275" s="426"/>
      <c r="AG275" s="426"/>
    </row>
    <row r="276" spans="1:33" ht="15.75" customHeight="1" x14ac:dyDescent="0.25">
      <c r="A276" s="47"/>
      <c r="B276" s="425"/>
      <c r="C276" s="426"/>
      <c r="AG276" s="426"/>
    </row>
    <row r="277" spans="1:33" ht="15.75" customHeight="1" x14ac:dyDescent="0.25">
      <c r="A277" s="47"/>
      <c r="B277" s="425"/>
      <c r="C277" s="426"/>
      <c r="AG277" s="426"/>
    </row>
    <row r="278" spans="1:33" ht="15.75" customHeight="1" x14ac:dyDescent="0.25">
      <c r="A278" s="47"/>
      <c r="B278" s="425"/>
      <c r="C278" s="426"/>
      <c r="AG278" s="426"/>
    </row>
    <row r="279" spans="1:33" ht="15.75" customHeight="1" x14ac:dyDescent="0.25">
      <c r="A279" s="47"/>
      <c r="B279" s="425"/>
      <c r="C279" s="426"/>
      <c r="AG279" s="426"/>
    </row>
    <row r="280" spans="1:33" ht="15.75" customHeight="1" x14ac:dyDescent="0.25">
      <c r="A280" s="47"/>
      <c r="B280" s="425"/>
      <c r="C280" s="426"/>
      <c r="AG280" s="426"/>
    </row>
    <row r="281" spans="1:33" ht="15.75" customHeight="1" x14ac:dyDescent="0.25">
      <c r="A281" s="47"/>
      <c r="B281" s="425"/>
      <c r="C281" s="426"/>
      <c r="AG281" s="426"/>
    </row>
    <row r="282" spans="1:33" ht="15.75" customHeight="1" x14ac:dyDescent="0.25">
      <c r="A282" s="47"/>
      <c r="B282" s="425"/>
      <c r="C282" s="426"/>
      <c r="AG282" s="426"/>
    </row>
    <row r="283" spans="1:33" ht="15.75" customHeight="1" x14ac:dyDescent="0.25">
      <c r="A283" s="47"/>
      <c r="B283" s="425"/>
      <c r="C283" s="426"/>
      <c r="AG283" s="426"/>
    </row>
    <row r="284" spans="1:33" ht="15.75" customHeight="1" x14ac:dyDescent="0.25">
      <c r="A284" s="47"/>
      <c r="B284" s="425"/>
      <c r="C284" s="426"/>
      <c r="AG284" s="426"/>
    </row>
    <row r="285" spans="1:33" ht="15.75" customHeight="1" x14ac:dyDescent="0.25">
      <c r="A285" s="47"/>
      <c r="B285" s="425"/>
      <c r="C285" s="426"/>
      <c r="AG285" s="426"/>
    </row>
    <row r="286" spans="1:33" ht="15.75" customHeight="1" x14ac:dyDescent="0.25">
      <c r="A286" s="47"/>
      <c r="B286" s="425"/>
      <c r="C286" s="426"/>
      <c r="AG286" s="426"/>
    </row>
    <row r="287" spans="1:33" ht="15.75" customHeight="1" x14ac:dyDescent="0.25">
      <c r="A287" s="47"/>
      <c r="B287" s="425"/>
      <c r="C287" s="426"/>
      <c r="AG287" s="426"/>
    </row>
    <row r="288" spans="1:33" ht="15.75" customHeight="1" x14ac:dyDescent="0.25">
      <c r="A288" s="47"/>
      <c r="B288" s="425"/>
      <c r="C288" s="426"/>
      <c r="AG288" s="426"/>
    </row>
    <row r="289" spans="1:33" ht="15.75" customHeight="1" x14ac:dyDescent="0.25">
      <c r="A289" s="47"/>
      <c r="B289" s="425"/>
      <c r="C289" s="426"/>
      <c r="AG289" s="426"/>
    </row>
    <row r="290" spans="1:33" ht="15.75" customHeight="1" x14ac:dyDescent="0.25">
      <c r="A290" s="47"/>
      <c r="B290" s="425"/>
      <c r="C290" s="426"/>
      <c r="AG290" s="426"/>
    </row>
    <row r="291" spans="1:33" ht="15.75" customHeight="1" x14ac:dyDescent="0.25">
      <c r="A291" s="47"/>
      <c r="B291" s="425"/>
      <c r="C291" s="426"/>
      <c r="AG291" s="426"/>
    </row>
    <row r="292" spans="1:33" ht="15.75" customHeight="1" x14ac:dyDescent="0.25">
      <c r="A292" s="47"/>
      <c r="B292" s="425"/>
      <c r="C292" s="426"/>
      <c r="AG292" s="426"/>
    </row>
    <row r="293" spans="1:33" ht="15.75" customHeight="1" x14ac:dyDescent="0.25">
      <c r="A293" s="47"/>
      <c r="B293" s="425"/>
      <c r="C293" s="426"/>
      <c r="AG293" s="426"/>
    </row>
    <row r="294" spans="1:33" ht="15.75" customHeight="1" x14ac:dyDescent="0.25">
      <c r="A294" s="47"/>
      <c r="B294" s="425"/>
      <c r="C294" s="426"/>
      <c r="AG294" s="426"/>
    </row>
    <row r="295" spans="1:33" ht="15.75" customHeight="1" x14ac:dyDescent="0.25">
      <c r="A295" s="47"/>
      <c r="B295" s="425"/>
      <c r="C295" s="426"/>
      <c r="AG295" s="426"/>
    </row>
    <row r="296" spans="1:33" ht="15.75" customHeight="1" x14ac:dyDescent="0.25">
      <c r="A296" s="47"/>
      <c r="B296" s="425"/>
      <c r="C296" s="426"/>
      <c r="AG296" s="426"/>
    </row>
    <row r="297" spans="1:33" ht="15.75" customHeight="1" x14ac:dyDescent="0.25">
      <c r="A297" s="47"/>
      <c r="B297" s="425"/>
      <c r="C297" s="426"/>
      <c r="AG297" s="426"/>
    </row>
    <row r="298" spans="1:33" ht="15.75" customHeight="1" x14ac:dyDescent="0.25">
      <c r="A298" s="47"/>
      <c r="B298" s="425"/>
      <c r="C298" s="426"/>
      <c r="AG298" s="426"/>
    </row>
    <row r="299" spans="1:33" ht="15.75" customHeight="1" x14ac:dyDescent="0.25">
      <c r="A299" s="47"/>
      <c r="B299" s="425"/>
      <c r="C299" s="426"/>
      <c r="AG299" s="426"/>
    </row>
    <row r="300" spans="1:33" ht="15.75" customHeight="1" x14ac:dyDescent="0.25">
      <c r="A300" s="47"/>
      <c r="B300" s="425"/>
      <c r="C300" s="426"/>
      <c r="AG300" s="426"/>
    </row>
    <row r="301" spans="1:33" ht="15.75" customHeight="1" x14ac:dyDescent="0.25">
      <c r="A301" s="47"/>
      <c r="B301" s="425"/>
      <c r="C301" s="426"/>
      <c r="AG301" s="426"/>
    </row>
    <row r="302" spans="1:33" ht="15.75" customHeight="1" x14ac:dyDescent="0.25">
      <c r="A302" s="47"/>
      <c r="B302" s="425"/>
      <c r="C302" s="426"/>
      <c r="AG302" s="426"/>
    </row>
    <row r="303" spans="1:33" ht="15.75" customHeight="1" x14ac:dyDescent="0.25">
      <c r="A303" s="47"/>
      <c r="B303" s="425"/>
      <c r="C303" s="426"/>
      <c r="AG303" s="426"/>
    </row>
    <row r="304" spans="1:33" ht="15.75" customHeight="1" x14ac:dyDescent="0.25">
      <c r="A304" s="47"/>
      <c r="B304" s="425"/>
      <c r="C304" s="426"/>
      <c r="AG304" s="426"/>
    </row>
    <row r="305" spans="1:33" ht="15.75" customHeight="1" x14ac:dyDescent="0.25">
      <c r="A305" s="47"/>
      <c r="B305" s="425"/>
      <c r="C305" s="426"/>
      <c r="AG305" s="426"/>
    </row>
    <row r="306" spans="1:33" ht="15.75" customHeight="1" x14ac:dyDescent="0.25">
      <c r="A306" s="47"/>
      <c r="B306" s="425"/>
      <c r="C306" s="426"/>
      <c r="AG306" s="426"/>
    </row>
    <row r="307" spans="1:33" ht="15.75" customHeight="1" x14ac:dyDescent="0.25">
      <c r="A307" s="47"/>
      <c r="B307" s="425"/>
      <c r="C307" s="426"/>
      <c r="AG307" s="426"/>
    </row>
    <row r="308" spans="1:33" ht="15.75" customHeight="1" x14ac:dyDescent="0.25">
      <c r="A308" s="47"/>
      <c r="B308" s="425"/>
      <c r="C308" s="426"/>
      <c r="AG308" s="426"/>
    </row>
    <row r="309" spans="1:33" ht="15.75" customHeight="1" x14ac:dyDescent="0.25">
      <c r="A309" s="47"/>
      <c r="B309" s="425"/>
      <c r="C309" s="426"/>
      <c r="AG309" s="426"/>
    </row>
    <row r="310" spans="1:33" ht="15.75" customHeight="1" x14ac:dyDescent="0.25">
      <c r="A310" s="47"/>
      <c r="B310" s="425"/>
      <c r="C310" s="426"/>
      <c r="AG310" s="426"/>
    </row>
    <row r="311" spans="1:33" ht="15.75" customHeight="1" x14ac:dyDescent="0.25">
      <c r="A311" s="47"/>
      <c r="B311" s="425"/>
      <c r="C311" s="426"/>
      <c r="AG311" s="426"/>
    </row>
    <row r="312" spans="1:33" ht="15.75" customHeight="1" x14ac:dyDescent="0.25">
      <c r="A312" s="47"/>
      <c r="B312" s="425"/>
      <c r="C312" s="426"/>
      <c r="AG312" s="426"/>
    </row>
    <row r="313" spans="1:33" ht="15.75" customHeight="1" x14ac:dyDescent="0.25">
      <c r="A313" s="47"/>
      <c r="B313" s="425"/>
      <c r="C313" s="426"/>
      <c r="AG313" s="426"/>
    </row>
    <row r="314" spans="1:33" ht="15.75" customHeight="1" x14ac:dyDescent="0.25">
      <c r="A314" s="47"/>
      <c r="B314" s="425"/>
      <c r="C314" s="426"/>
      <c r="AG314" s="426"/>
    </row>
    <row r="315" spans="1:33" ht="15.75" customHeight="1" x14ac:dyDescent="0.25">
      <c r="A315" s="47"/>
      <c r="B315" s="425"/>
      <c r="C315" s="426"/>
      <c r="AG315" s="426"/>
    </row>
    <row r="316" spans="1:33" ht="15.75" customHeight="1" x14ac:dyDescent="0.25">
      <c r="A316" s="47"/>
      <c r="B316" s="425"/>
      <c r="C316" s="426"/>
      <c r="AG316" s="426"/>
    </row>
    <row r="317" spans="1:33" ht="15.75" customHeight="1" x14ac:dyDescent="0.25">
      <c r="A317" s="47"/>
      <c r="B317" s="425"/>
      <c r="C317" s="426"/>
      <c r="AG317" s="426"/>
    </row>
    <row r="318" spans="1:33" ht="15.75" customHeight="1" x14ac:dyDescent="0.25">
      <c r="A318" s="47"/>
      <c r="B318" s="425"/>
      <c r="C318" s="426"/>
      <c r="AG318" s="426"/>
    </row>
    <row r="319" spans="1:33" ht="15.75" customHeight="1" x14ac:dyDescent="0.25">
      <c r="A319" s="47"/>
      <c r="B319" s="425"/>
      <c r="C319" s="426"/>
      <c r="AG319" s="426"/>
    </row>
    <row r="320" spans="1:33" ht="15.75" customHeight="1" x14ac:dyDescent="0.25">
      <c r="A320" s="47"/>
      <c r="B320" s="425"/>
      <c r="C320" s="426"/>
      <c r="AG320" s="426"/>
    </row>
    <row r="321" spans="1:33" ht="15.75" customHeight="1" x14ac:dyDescent="0.25">
      <c r="A321" s="47"/>
      <c r="B321" s="425"/>
      <c r="C321" s="426"/>
      <c r="AG321" s="426"/>
    </row>
    <row r="322" spans="1:33" ht="15.75" customHeight="1" x14ac:dyDescent="0.25">
      <c r="A322" s="47"/>
      <c r="B322" s="425"/>
      <c r="C322" s="426"/>
      <c r="AG322" s="426"/>
    </row>
    <row r="323" spans="1:33" ht="15.75" customHeight="1" x14ac:dyDescent="0.25">
      <c r="A323" s="47"/>
      <c r="B323" s="425"/>
      <c r="C323" s="426"/>
      <c r="AG323" s="426"/>
    </row>
    <row r="324" spans="1:33" ht="15.75" customHeight="1" x14ac:dyDescent="0.25">
      <c r="A324" s="47"/>
      <c r="B324" s="425"/>
      <c r="C324" s="426"/>
      <c r="AG324" s="426"/>
    </row>
    <row r="325" spans="1:33" ht="15.75" customHeight="1" x14ac:dyDescent="0.25">
      <c r="A325" s="47"/>
      <c r="B325" s="425"/>
      <c r="C325" s="426"/>
      <c r="AG325" s="426"/>
    </row>
    <row r="326" spans="1:33" ht="15.75" customHeight="1" x14ac:dyDescent="0.25">
      <c r="A326" s="47"/>
      <c r="B326" s="425"/>
      <c r="C326" s="426"/>
      <c r="AG326" s="426"/>
    </row>
    <row r="327" spans="1:33" ht="15.75" customHeight="1" x14ac:dyDescent="0.25">
      <c r="A327" s="47"/>
      <c r="B327" s="425"/>
      <c r="C327" s="426"/>
      <c r="AG327" s="426"/>
    </row>
    <row r="328" spans="1:33" ht="15.75" customHeight="1" x14ac:dyDescent="0.25">
      <c r="A328" s="47"/>
      <c r="B328" s="425"/>
      <c r="C328" s="426"/>
      <c r="AG328" s="426"/>
    </row>
    <row r="329" spans="1:33" ht="15.75" customHeight="1" x14ac:dyDescent="0.25">
      <c r="A329" s="47"/>
      <c r="B329" s="425"/>
      <c r="C329" s="426"/>
      <c r="AG329" s="426"/>
    </row>
    <row r="330" spans="1:33" ht="15.75" customHeight="1" x14ac:dyDescent="0.25">
      <c r="A330" s="47"/>
      <c r="B330" s="425"/>
      <c r="C330" s="426"/>
      <c r="AG330" s="426"/>
    </row>
    <row r="331" spans="1:33" ht="15.75" customHeight="1" x14ac:dyDescent="0.25">
      <c r="A331" s="47"/>
      <c r="B331" s="425"/>
      <c r="C331" s="426"/>
      <c r="AG331" s="426"/>
    </row>
    <row r="332" spans="1:33" ht="15.75" customHeight="1" x14ac:dyDescent="0.25">
      <c r="A332" s="47"/>
      <c r="B332" s="425"/>
      <c r="C332" s="426"/>
      <c r="AG332" s="426"/>
    </row>
    <row r="333" spans="1:33" ht="15.75" customHeight="1" x14ac:dyDescent="0.25">
      <c r="A333" s="47"/>
      <c r="B333" s="425"/>
      <c r="C333" s="426"/>
      <c r="AG333" s="426"/>
    </row>
    <row r="334" spans="1:33" ht="15.75" customHeight="1" x14ac:dyDescent="0.25">
      <c r="A334" s="47"/>
      <c r="B334" s="425"/>
      <c r="C334" s="426"/>
      <c r="AG334" s="426"/>
    </row>
    <row r="335" spans="1:33" ht="15.75" customHeight="1" x14ac:dyDescent="0.25">
      <c r="A335" s="47"/>
      <c r="B335" s="425"/>
      <c r="C335" s="426"/>
      <c r="AG335" s="426"/>
    </row>
    <row r="336" spans="1:33" ht="15.75" customHeight="1" x14ac:dyDescent="0.25">
      <c r="A336" s="47"/>
      <c r="B336" s="425"/>
      <c r="C336" s="426"/>
      <c r="AG336" s="426"/>
    </row>
    <row r="337" spans="1:33" ht="15.75" customHeight="1" x14ac:dyDescent="0.25">
      <c r="A337" s="47"/>
      <c r="B337" s="425"/>
      <c r="C337" s="426"/>
      <c r="AG337" s="426"/>
    </row>
    <row r="338" spans="1:33" ht="15.75" customHeight="1" x14ac:dyDescent="0.25">
      <c r="A338" s="47"/>
      <c r="B338" s="425"/>
      <c r="C338" s="426"/>
      <c r="AG338" s="426"/>
    </row>
    <row r="339" spans="1:33" ht="15.75" customHeight="1" x14ac:dyDescent="0.25">
      <c r="A339" s="47"/>
      <c r="B339" s="425"/>
      <c r="C339" s="426"/>
      <c r="AG339" s="426"/>
    </row>
    <row r="340" spans="1:33" ht="15.75" customHeight="1" x14ac:dyDescent="0.25">
      <c r="A340" s="47"/>
      <c r="B340" s="425"/>
      <c r="C340" s="426"/>
      <c r="AG340" s="426"/>
    </row>
    <row r="341" spans="1:33" ht="15.75" customHeight="1" x14ac:dyDescent="0.25">
      <c r="A341" s="47"/>
      <c r="B341" s="425"/>
      <c r="C341" s="426"/>
      <c r="AG341" s="426"/>
    </row>
    <row r="342" spans="1:33" ht="15.75" customHeight="1" x14ac:dyDescent="0.25">
      <c r="A342" s="47"/>
      <c r="B342" s="425"/>
      <c r="C342" s="426"/>
      <c r="AG342" s="426"/>
    </row>
    <row r="343" spans="1:33" ht="15.75" customHeight="1" x14ac:dyDescent="0.25">
      <c r="A343" s="47"/>
      <c r="B343" s="425"/>
      <c r="C343" s="426"/>
      <c r="AG343" s="426"/>
    </row>
    <row r="344" spans="1:33" ht="15.75" customHeight="1" x14ac:dyDescent="0.25">
      <c r="A344" s="47"/>
      <c r="B344" s="425"/>
      <c r="C344" s="426"/>
      <c r="AG344" s="426"/>
    </row>
    <row r="345" spans="1:33" ht="15.75" customHeight="1" x14ac:dyDescent="0.25">
      <c r="A345" s="47"/>
      <c r="B345" s="425"/>
      <c r="C345" s="426"/>
      <c r="AG345" s="426"/>
    </row>
    <row r="346" spans="1:33" ht="15.75" customHeight="1" x14ac:dyDescent="0.25">
      <c r="A346" s="47"/>
      <c r="B346" s="425"/>
      <c r="C346" s="426"/>
      <c r="AG346" s="426"/>
    </row>
    <row r="347" spans="1:33" ht="15.75" customHeight="1" x14ac:dyDescent="0.25">
      <c r="A347" s="47"/>
      <c r="B347" s="425"/>
      <c r="C347" s="426"/>
      <c r="AG347" s="426"/>
    </row>
    <row r="348" spans="1:33" ht="15.75" customHeight="1" x14ac:dyDescent="0.25">
      <c r="A348" s="47"/>
      <c r="B348" s="425"/>
      <c r="C348" s="426"/>
      <c r="AG348" s="426"/>
    </row>
    <row r="349" spans="1:33" ht="15.75" customHeight="1" x14ac:dyDescent="0.25">
      <c r="A349" s="47"/>
      <c r="B349" s="425"/>
      <c r="C349" s="426"/>
      <c r="AG349" s="426"/>
    </row>
    <row r="350" spans="1:33" ht="15.75" customHeight="1" x14ac:dyDescent="0.25">
      <c r="A350" s="47"/>
      <c r="B350" s="425"/>
      <c r="C350" s="426"/>
      <c r="AG350" s="426"/>
    </row>
    <row r="351" spans="1:33" ht="15.75" customHeight="1" x14ac:dyDescent="0.25">
      <c r="A351" s="47"/>
      <c r="B351" s="425"/>
      <c r="C351" s="426"/>
      <c r="AG351" s="426"/>
    </row>
    <row r="352" spans="1:33" ht="15.75" customHeight="1" x14ac:dyDescent="0.25">
      <c r="A352" s="47"/>
      <c r="B352" s="425"/>
      <c r="C352" s="426"/>
      <c r="AG352" s="426"/>
    </row>
    <row r="353" spans="1:33" ht="15.75" customHeight="1" x14ac:dyDescent="0.25">
      <c r="A353" s="47"/>
      <c r="B353" s="425"/>
      <c r="C353" s="426"/>
      <c r="AG353" s="426"/>
    </row>
    <row r="354" spans="1:33" ht="15.75" customHeight="1" x14ac:dyDescent="0.25">
      <c r="A354" s="47"/>
      <c r="B354" s="425"/>
      <c r="C354" s="426"/>
      <c r="AG354" s="426"/>
    </row>
    <row r="355" spans="1:33" ht="15.75" customHeight="1" x14ac:dyDescent="0.25">
      <c r="A355" s="47"/>
      <c r="B355" s="425"/>
      <c r="C355" s="426"/>
      <c r="AG355" s="426"/>
    </row>
    <row r="356" spans="1:33" ht="15.75" customHeight="1" x14ac:dyDescent="0.25">
      <c r="A356" s="47"/>
      <c r="B356" s="425"/>
      <c r="C356" s="426"/>
      <c r="AG356" s="426"/>
    </row>
    <row r="357" spans="1:33" ht="15.75" customHeight="1" x14ac:dyDescent="0.25">
      <c r="A357" s="47"/>
      <c r="B357" s="425"/>
      <c r="C357" s="426"/>
      <c r="AG357" s="426"/>
    </row>
    <row r="358" spans="1:33" ht="15.75" customHeight="1" x14ac:dyDescent="0.25">
      <c r="A358" s="47"/>
      <c r="B358" s="425"/>
      <c r="C358" s="426"/>
      <c r="AG358" s="426"/>
    </row>
    <row r="359" spans="1:33" ht="15.75" customHeight="1" x14ac:dyDescent="0.25">
      <c r="A359" s="47"/>
      <c r="B359" s="425"/>
      <c r="C359" s="426"/>
      <c r="AG359" s="426"/>
    </row>
    <row r="360" spans="1:33" ht="15.75" customHeight="1" x14ac:dyDescent="0.25">
      <c r="A360" s="47"/>
      <c r="B360" s="425"/>
      <c r="C360" s="426"/>
      <c r="AG360" s="426"/>
    </row>
    <row r="361" spans="1:33" ht="15.75" customHeight="1" x14ac:dyDescent="0.25">
      <c r="A361" s="47"/>
      <c r="B361" s="425"/>
      <c r="C361" s="426"/>
      <c r="AG361" s="426"/>
    </row>
    <row r="362" spans="1:33" ht="15.75" customHeight="1" x14ac:dyDescent="0.25">
      <c r="A362" s="47"/>
      <c r="B362" s="425"/>
      <c r="C362" s="426"/>
      <c r="AG362" s="426"/>
    </row>
    <row r="363" spans="1:33" ht="15.75" customHeight="1" x14ac:dyDescent="0.25">
      <c r="A363" s="47"/>
      <c r="B363" s="425"/>
      <c r="C363" s="426"/>
      <c r="AG363" s="426"/>
    </row>
    <row r="364" spans="1:33" ht="15.75" customHeight="1" x14ac:dyDescent="0.25">
      <c r="A364" s="47"/>
      <c r="B364" s="425"/>
      <c r="C364" s="426"/>
      <c r="AG364" s="426"/>
    </row>
    <row r="365" spans="1:33" ht="15.75" customHeight="1" x14ac:dyDescent="0.25">
      <c r="A365" s="47"/>
      <c r="B365" s="425"/>
      <c r="C365" s="426"/>
      <c r="AG365" s="426"/>
    </row>
    <row r="366" spans="1:33" ht="15.75" customHeight="1" x14ac:dyDescent="0.25">
      <c r="A366" s="47"/>
      <c r="B366" s="425"/>
      <c r="C366" s="426"/>
      <c r="AG366" s="426"/>
    </row>
    <row r="367" spans="1:33" ht="15.75" customHeight="1" x14ac:dyDescent="0.25">
      <c r="A367" s="47"/>
      <c r="B367" s="425"/>
      <c r="C367" s="426"/>
      <c r="AG367" s="426"/>
    </row>
    <row r="368" spans="1:33" ht="15.75" customHeight="1" x14ac:dyDescent="0.25">
      <c r="A368" s="47"/>
      <c r="B368" s="425"/>
      <c r="C368" s="426"/>
      <c r="AG368" s="426"/>
    </row>
    <row r="369" spans="1:33" ht="15.75" customHeight="1" x14ac:dyDescent="0.25">
      <c r="A369" s="47"/>
      <c r="B369" s="425"/>
      <c r="C369" s="426"/>
      <c r="AG369" s="426"/>
    </row>
    <row r="370" spans="1:33" ht="15.75" customHeight="1" x14ac:dyDescent="0.25">
      <c r="A370" s="47"/>
      <c r="B370" s="425"/>
      <c r="C370" s="426"/>
      <c r="AG370" s="426"/>
    </row>
    <row r="371" spans="1:33" ht="15.75" customHeight="1" x14ac:dyDescent="0.25">
      <c r="A371" s="47"/>
      <c r="B371" s="425"/>
      <c r="C371" s="426"/>
      <c r="AG371" s="426"/>
    </row>
    <row r="372" spans="1:33" ht="15.75" customHeight="1" x14ac:dyDescent="0.25">
      <c r="A372" s="47"/>
      <c r="B372" s="425"/>
      <c r="C372" s="426"/>
      <c r="AG372" s="426"/>
    </row>
    <row r="373" spans="1:33" ht="15.75" customHeight="1" x14ac:dyDescent="0.25">
      <c r="A373" s="47"/>
      <c r="B373" s="425"/>
      <c r="C373" s="426"/>
      <c r="AG373" s="426"/>
    </row>
    <row r="374" spans="1:33" ht="15.75" customHeight="1" x14ac:dyDescent="0.25">
      <c r="A374" s="47"/>
      <c r="B374" s="425"/>
      <c r="C374" s="426"/>
      <c r="AG374" s="426"/>
    </row>
    <row r="375" spans="1:33" ht="15.75" customHeight="1" x14ac:dyDescent="0.25">
      <c r="A375" s="47"/>
      <c r="B375" s="425"/>
      <c r="C375" s="426"/>
      <c r="AG375" s="426"/>
    </row>
    <row r="376" spans="1:33" ht="15.75" customHeight="1" x14ac:dyDescent="0.25">
      <c r="A376" s="47"/>
      <c r="B376" s="425"/>
      <c r="C376" s="426"/>
      <c r="AG376" s="426"/>
    </row>
    <row r="377" spans="1:33" ht="15.75" customHeight="1" x14ac:dyDescent="0.25">
      <c r="A377" s="47"/>
      <c r="B377" s="425"/>
      <c r="C377" s="426"/>
      <c r="AG377" s="426"/>
    </row>
    <row r="378" spans="1:33" ht="15.75" customHeight="1" x14ac:dyDescent="0.25">
      <c r="A378" s="47"/>
      <c r="B378" s="425"/>
      <c r="C378" s="426"/>
      <c r="AG378" s="426"/>
    </row>
    <row r="379" spans="1:33" ht="15.75" customHeight="1" x14ac:dyDescent="0.25">
      <c r="A379" s="47"/>
      <c r="B379" s="425"/>
      <c r="C379" s="426"/>
      <c r="AG379" s="426"/>
    </row>
    <row r="380" spans="1:33" ht="15.75" customHeight="1" x14ac:dyDescent="0.25">
      <c r="A380" s="47"/>
      <c r="B380" s="425"/>
      <c r="C380" s="426"/>
      <c r="AG380" s="426"/>
    </row>
    <row r="381" spans="1:33" ht="15.75" customHeight="1" x14ac:dyDescent="0.25">
      <c r="A381" s="47"/>
      <c r="B381" s="425"/>
      <c r="C381" s="426"/>
      <c r="AG381" s="426"/>
    </row>
    <row r="382" spans="1:33" ht="15.75" customHeight="1" x14ac:dyDescent="0.25">
      <c r="A382" s="47"/>
      <c r="B382" s="425"/>
      <c r="C382" s="426"/>
      <c r="AG382" s="426"/>
    </row>
    <row r="383" spans="1:33" ht="15.75" customHeight="1" x14ac:dyDescent="0.25">
      <c r="A383" s="47"/>
      <c r="B383" s="425"/>
      <c r="C383" s="426"/>
      <c r="AG383" s="426"/>
    </row>
    <row r="384" spans="1:33" ht="15.75" customHeight="1" x14ac:dyDescent="0.25">
      <c r="A384" s="47"/>
      <c r="B384" s="425"/>
      <c r="C384" s="426"/>
      <c r="AG384" s="426"/>
    </row>
    <row r="385" spans="1:33" ht="15.75" customHeight="1" x14ac:dyDescent="0.25">
      <c r="A385" s="47"/>
      <c r="B385" s="425"/>
      <c r="C385" s="426"/>
      <c r="AG385" s="426"/>
    </row>
    <row r="386" spans="1:33" ht="15.75" customHeight="1" x14ac:dyDescent="0.25">
      <c r="A386" s="47"/>
      <c r="B386" s="425"/>
      <c r="C386" s="426"/>
      <c r="AG386" s="426"/>
    </row>
    <row r="387" spans="1:33" ht="15.75" customHeight="1" x14ac:dyDescent="0.25">
      <c r="A387" s="47"/>
      <c r="B387" s="425"/>
      <c r="C387" s="426"/>
      <c r="AG387" s="426"/>
    </row>
    <row r="388" spans="1:33" ht="15.75" customHeight="1" x14ac:dyDescent="0.25">
      <c r="A388" s="47"/>
      <c r="B388" s="425"/>
      <c r="C388" s="426"/>
      <c r="AG388" s="426"/>
    </row>
    <row r="389" spans="1:33" ht="15.75" customHeight="1" x14ac:dyDescent="0.25">
      <c r="A389" s="47"/>
      <c r="B389" s="425"/>
      <c r="C389" s="426"/>
      <c r="AG389" s="426"/>
    </row>
    <row r="390" spans="1:33" ht="15.75" customHeight="1" x14ac:dyDescent="0.25">
      <c r="A390" s="47"/>
      <c r="B390" s="425"/>
      <c r="C390" s="426"/>
      <c r="AG390" s="426"/>
    </row>
    <row r="391" spans="1:33" ht="15.75" customHeight="1" x14ac:dyDescent="0.25">
      <c r="A391" s="47"/>
      <c r="B391" s="425"/>
      <c r="C391" s="426"/>
      <c r="AG391" s="426"/>
    </row>
    <row r="392" spans="1:33" ht="15.75" customHeight="1" x14ac:dyDescent="0.25">
      <c r="A392" s="47"/>
      <c r="B392" s="425"/>
      <c r="C392" s="426"/>
      <c r="AG392" s="426"/>
    </row>
    <row r="393" spans="1:33" ht="15.75" customHeight="1" x14ac:dyDescent="0.25">
      <c r="A393" s="47"/>
      <c r="B393" s="425"/>
      <c r="C393" s="426"/>
      <c r="AG393" s="426"/>
    </row>
    <row r="394" spans="1:33" ht="15.75" customHeight="1" x14ac:dyDescent="0.25">
      <c r="A394" s="47"/>
      <c r="B394" s="425"/>
      <c r="C394" s="426"/>
      <c r="AG394" s="426"/>
    </row>
    <row r="395" spans="1:33" ht="15.75" customHeight="1" x14ac:dyDescent="0.25">
      <c r="A395" s="47"/>
      <c r="B395" s="425"/>
      <c r="C395" s="426"/>
      <c r="AG395" s="426"/>
    </row>
    <row r="396" spans="1:33" ht="15.75" customHeight="1" x14ac:dyDescent="0.25">
      <c r="A396" s="47"/>
      <c r="B396" s="425"/>
      <c r="C396" s="426"/>
      <c r="AG396" s="426"/>
    </row>
    <row r="397" spans="1:33" ht="15.75" customHeight="1" x14ac:dyDescent="0.25">
      <c r="A397" s="47"/>
      <c r="B397" s="425"/>
      <c r="C397" s="426"/>
      <c r="AG397" s="426"/>
    </row>
    <row r="398" spans="1:33" ht="15.75" customHeight="1" x14ac:dyDescent="0.25">
      <c r="A398" s="47"/>
      <c r="B398" s="425"/>
      <c r="C398" s="426"/>
      <c r="AG398" s="426"/>
    </row>
    <row r="399" spans="1:33" ht="15.75" customHeight="1" x14ac:dyDescent="0.25">
      <c r="A399" s="47"/>
      <c r="B399" s="425"/>
      <c r="C399" s="426"/>
      <c r="AG399" s="426"/>
    </row>
    <row r="400" spans="1:33" ht="15.75" customHeight="1" x14ac:dyDescent="0.25">
      <c r="A400" s="47"/>
      <c r="B400" s="425"/>
      <c r="C400" s="426"/>
      <c r="AG400" s="426"/>
    </row>
    <row r="401" spans="1:33" ht="15.75" customHeight="1" x14ac:dyDescent="0.25">
      <c r="A401" s="47"/>
      <c r="B401" s="425"/>
      <c r="C401" s="426"/>
      <c r="AG401" s="426"/>
    </row>
    <row r="402" spans="1:33" ht="15.75" customHeight="1" x14ac:dyDescent="0.25">
      <c r="A402" s="47"/>
      <c r="B402" s="425"/>
      <c r="C402" s="426"/>
      <c r="AG402" s="426"/>
    </row>
    <row r="403" spans="1:33" ht="15.75" customHeight="1" x14ac:dyDescent="0.25">
      <c r="A403" s="47"/>
      <c r="B403" s="425"/>
      <c r="C403" s="426"/>
      <c r="AG403" s="426"/>
    </row>
    <row r="404" spans="1:33" ht="15.75" customHeight="1" x14ac:dyDescent="0.25">
      <c r="A404" s="47"/>
      <c r="B404" s="425"/>
      <c r="C404" s="426"/>
      <c r="AG404" s="426"/>
    </row>
    <row r="405" spans="1:33" ht="15.75" customHeight="1" x14ac:dyDescent="0.25">
      <c r="A405" s="47"/>
      <c r="B405" s="425"/>
      <c r="C405" s="426"/>
      <c r="AG405" s="426"/>
    </row>
    <row r="406" spans="1:33" ht="15.75" customHeight="1" x14ac:dyDescent="0.25">
      <c r="A406" s="47"/>
      <c r="B406" s="425"/>
      <c r="C406" s="426"/>
      <c r="AG406" s="426"/>
    </row>
    <row r="407" spans="1:33" ht="15.75" customHeight="1" x14ac:dyDescent="0.25">
      <c r="A407" s="47"/>
      <c r="B407" s="425"/>
      <c r="C407" s="426"/>
      <c r="AG407" s="426"/>
    </row>
    <row r="408" spans="1:33" ht="15.75" customHeight="1" x14ac:dyDescent="0.25">
      <c r="A408" s="47"/>
      <c r="B408" s="425"/>
      <c r="C408" s="426"/>
      <c r="AG408" s="426"/>
    </row>
    <row r="409" spans="1:33" ht="15.75" customHeight="1" x14ac:dyDescent="0.25">
      <c r="A409" s="47"/>
      <c r="B409" s="425"/>
      <c r="C409" s="426"/>
      <c r="AG409" s="426"/>
    </row>
    <row r="410" spans="1:33" ht="15.75" customHeight="1" x14ac:dyDescent="0.25">
      <c r="A410" s="47"/>
      <c r="B410" s="425"/>
      <c r="C410" s="426"/>
      <c r="AG410" s="426"/>
    </row>
    <row r="411" spans="1:33" ht="15.75" customHeight="1" x14ac:dyDescent="0.25">
      <c r="A411" s="47"/>
      <c r="B411" s="425"/>
      <c r="C411" s="426"/>
      <c r="AG411" s="426"/>
    </row>
    <row r="412" spans="1:33" ht="15.75" customHeight="1" x14ac:dyDescent="0.25">
      <c r="A412" s="47"/>
      <c r="B412" s="425"/>
      <c r="C412" s="426"/>
      <c r="AG412" s="426"/>
    </row>
    <row r="413" spans="1:33" ht="15.75" customHeight="1" x14ac:dyDescent="0.25">
      <c r="A413" s="47"/>
      <c r="B413" s="425"/>
      <c r="C413" s="426"/>
      <c r="AG413" s="426"/>
    </row>
    <row r="414" spans="1:33" ht="15.75" customHeight="1" x14ac:dyDescent="0.25">
      <c r="A414" s="47"/>
      <c r="B414" s="425"/>
      <c r="C414" s="426"/>
      <c r="AG414" s="426"/>
    </row>
    <row r="415" spans="1:33" ht="15.75" customHeight="1" x14ac:dyDescent="0.25">
      <c r="A415" s="47"/>
      <c r="B415" s="425"/>
      <c r="C415" s="426"/>
      <c r="AG415" s="426"/>
    </row>
    <row r="416" spans="1:33" ht="15.75" customHeight="1" x14ac:dyDescent="0.25">
      <c r="A416" s="47"/>
      <c r="B416" s="425"/>
      <c r="C416" s="426"/>
      <c r="AG416" s="426"/>
    </row>
    <row r="417" spans="1:33" ht="15.75" customHeight="1" x14ac:dyDescent="0.25">
      <c r="A417" s="47"/>
      <c r="B417" s="425"/>
      <c r="C417" s="426"/>
      <c r="AG417" s="426"/>
    </row>
    <row r="418" spans="1:33" ht="15.75" customHeight="1" x14ac:dyDescent="0.2"/>
    <row r="419" spans="1:33" ht="15.75" customHeight="1" x14ac:dyDescent="0.2"/>
    <row r="420" spans="1:33" ht="15.75" customHeight="1" x14ac:dyDescent="0.2"/>
    <row r="421" spans="1:33" ht="15.75" customHeight="1" x14ac:dyDescent="0.2"/>
    <row r="422" spans="1:33" ht="15.75" customHeight="1" x14ac:dyDescent="0.2"/>
    <row r="423" spans="1:33" ht="15.75" customHeight="1" x14ac:dyDescent="0.2"/>
    <row r="424" spans="1:33" ht="15.75" customHeight="1" x14ac:dyDescent="0.2"/>
    <row r="425" spans="1:33" ht="15.75" customHeight="1" x14ac:dyDescent="0.2"/>
    <row r="426" spans="1:33" ht="15.75" customHeight="1" x14ac:dyDescent="0.2"/>
    <row r="427" spans="1:33" ht="15.75" customHeight="1" x14ac:dyDescent="0.2"/>
    <row r="428" spans="1:33" ht="15.75" customHeight="1" x14ac:dyDescent="0.2"/>
    <row r="429" spans="1:33" ht="15.75" customHeight="1" x14ac:dyDescent="0.2"/>
    <row r="430" spans="1:33" ht="15.75" customHeight="1" x14ac:dyDescent="0.2"/>
    <row r="431" spans="1:33" ht="15.75" customHeight="1" x14ac:dyDescent="0.2"/>
    <row r="432" spans="1:33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9:AF9" xr:uid="{00000000-0009-0000-0000-000001000000}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208:C208"/>
    <mergeCell ref="A210:C210"/>
    <mergeCell ref="A211:C211"/>
    <mergeCell ref="K7:M7"/>
    <mergeCell ref="N7:P7"/>
    <mergeCell ref="E7:G7"/>
    <mergeCell ref="H7:J7"/>
    <mergeCell ref="A174:C174"/>
    <mergeCell ref="A179:C179"/>
    <mergeCell ref="A185:C185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.27559055118110232" right="0" top="0.35433070866141736" bottom="0.35433070866141736" header="0" footer="0"/>
  <pageSetup paperSize="9" scale="3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012"/>
  <sheetViews>
    <sheetView workbookViewId="0">
      <pane ySplit="8" topLeftCell="A9" activePane="bottomLeft" state="frozen"/>
      <selection pane="bottomLeft" activeCell="B10" sqref="B10"/>
    </sheetView>
  </sheetViews>
  <sheetFormatPr defaultColWidth="12.625" defaultRowHeight="15" customHeight="1" x14ac:dyDescent="0.2"/>
  <cols>
    <col min="1" max="1" width="11.625" customWidth="1"/>
    <col min="2" max="2" width="18" customWidth="1"/>
    <col min="3" max="3" width="11.625" customWidth="1"/>
    <col min="4" max="4" width="24" customWidth="1"/>
    <col min="5" max="5" width="13.875" customWidth="1"/>
    <col min="6" max="6" width="19.75" customWidth="1"/>
    <col min="7" max="7" width="21.625" customWidth="1"/>
    <col min="8" max="8" width="11" customWidth="1"/>
    <col min="9" max="9" width="24.25" customWidth="1"/>
    <col min="10" max="10" width="7.875" customWidth="1"/>
    <col min="11" max="25" width="7.625" customWidth="1"/>
  </cols>
  <sheetData>
    <row r="1" spans="1:25" ht="18.75" x14ac:dyDescent="0.25">
      <c r="A1" s="525" t="s">
        <v>313</v>
      </c>
      <c r="B1" s="486"/>
      <c r="C1" s="486"/>
      <c r="D1" s="486"/>
      <c r="E1" s="486"/>
      <c r="F1" s="486"/>
      <c r="G1" s="486"/>
      <c r="H1" s="486"/>
      <c r="I1" s="486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x14ac:dyDescent="0.25">
      <c r="A2" s="526" t="s">
        <v>314</v>
      </c>
      <c r="B2" s="486"/>
      <c r="C2" s="486"/>
      <c r="D2" s="486"/>
      <c r="E2" s="486"/>
      <c r="F2" s="486"/>
      <c r="G2" s="486"/>
      <c r="H2" s="486"/>
      <c r="I2" s="486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8.75" x14ac:dyDescent="0.25">
      <c r="A3" s="525" t="s">
        <v>315</v>
      </c>
      <c r="B3" s="486"/>
      <c r="C3" s="486"/>
      <c r="D3" s="486"/>
      <c r="E3" s="486"/>
      <c r="F3" s="486"/>
      <c r="G3" s="486"/>
      <c r="H3" s="486"/>
      <c r="I3" s="486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x14ac:dyDescent="0.25">
      <c r="A4" s="42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x14ac:dyDescent="0.25">
      <c r="A5" s="42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x14ac:dyDescent="0.25">
      <c r="A6" s="428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42.75" customHeight="1" x14ac:dyDescent="0.25">
      <c r="A7" s="527" t="s">
        <v>316</v>
      </c>
      <c r="B7" s="528"/>
      <c r="C7" s="529"/>
      <c r="D7" s="530" t="s">
        <v>317</v>
      </c>
      <c r="E7" s="528"/>
      <c r="F7" s="528"/>
      <c r="G7" s="528"/>
      <c r="H7" s="528"/>
      <c r="I7" s="529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ht="42.75" x14ac:dyDescent="0.25">
      <c r="A8" s="429" t="s">
        <v>318</v>
      </c>
      <c r="B8" s="430" t="s">
        <v>55</v>
      </c>
      <c r="C8" s="430" t="s">
        <v>319</v>
      </c>
      <c r="D8" s="431" t="s">
        <v>320</v>
      </c>
      <c r="E8" s="430" t="s">
        <v>319</v>
      </c>
      <c r="F8" s="431" t="s">
        <v>321</v>
      </c>
      <c r="G8" s="432" t="s">
        <v>322</v>
      </c>
      <c r="H8" s="430" t="s">
        <v>323</v>
      </c>
      <c r="I8" s="431" t="s">
        <v>324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ht="28.5" x14ac:dyDescent="0.25">
      <c r="A9" s="433" t="s">
        <v>122</v>
      </c>
      <c r="B9" s="434" t="s">
        <v>123</v>
      </c>
      <c r="C9" s="434">
        <f>SUM(C10:C95)</f>
        <v>711339.47</v>
      </c>
      <c r="D9" s="434"/>
      <c r="E9" s="434">
        <f>SUM(E10:E95)</f>
        <v>711339.47</v>
      </c>
      <c r="F9" s="435"/>
      <c r="G9" s="434"/>
      <c r="H9" s="434">
        <f>SUM(H12:H95)</f>
        <v>458149.47</v>
      </c>
      <c r="I9" s="434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30" x14ac:dyDescent="0.25">
      <c r="A10" s="520" t="s">
        <v>115</v>
      </c>
      <c r="B10" s="523" t="s">
        <v>325</v>
      </c>
      <c r="C10" s="524">
        <f>E10</f>
        <v>54000</v>
      </c>
      <c r="D10" s="524" t="s">
        <v>326</v>
      </c>
      <c r="E10" s="524">
        <v>54000</v>
      </c>
      <c r="F10" s="524" t="s">
        <v>327</v>
      </c>
      <c r="G10" s="531" t="s">
        <v>328</v>
      </c>
      <c r="H10" s="438">
        <v>43470</v>
      </c>
      <c r="I10" s="439" t="s">
        <v>329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45" x14ac:dyDescent="0.25">
      <c r="A11" s="521"/>
      <c r="B11" s="521"/>
      <c r="C11" s="521"/>
      <c r="D11" s="521"/>
      <c r="E11" s="521"/>
      <c r="F11" s="521"/>
      <c r="G11" s="521"/>
      <c r="H11" s="438">
        <v>9720</v>
      </c>
      <c r="I11" s="439" t="s">
        <v>330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45" x14ac:dyDescent="0.25">
      <c r="A12" s="522"/>
      <c r="B12" s="522"/>
      <c r="C12" s="522"/>
      <c r="D12" s="522"/>
      <c r="E12" s="522"/>
      <c r="F12" s="522"/>
      <c r="G12" s="522"/>
      <c r="H12" s="228">
        <v>810</v>
      </c>
      <c r="I12" s="439" t="s">
        <v>331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30" x14ac:dyDescent="0.25">
      <c r="A13" s="520" t="s">
        <v>118</v>
      </c>
      <c r="B13" s="523" t="s">
        <v>332</v>
      </c>
      <c r="C13" s="524">
        <f>E13</f>
        <v>42000</v>
      </c>
      <c r="D13" s="524" t="s">
        <v>333</v>
      </c>
      <c r="E13" s="524">
        <v>42000</v>
      </c>
      <c r="F13" s="524" t="s">
        <v>334</v>
      </c>
      <c r="G13" s="524" t="s">
        <v>335</v>
      </c>
      <c r="H13" s="228">
        <v>33810</v>
      </c>
      <c r="I13" s="228" t="s">
        <v>336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1:25" ht="45" x14ac:dyDescent="0.25">
      <c r="A14" s="521"/>
      <c r="B14" s="521"/>
      <c r="C14" s="521"/>
      <c r="D14" s="521"/>
      <c r="E14" s="521"/>
      <c r="F14" s="521"/>
      <c r="G14" s="521"/>
      <c r="H14" s="228">
        <v>7560</v>
      </c>
      <c r="I14" s="228" t="s">
        <v>337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5" ht="45" x14ac:dyDescent="0.25">
      <c r="A15" s="522"/>
      <c r="B15" s="522"/>
      <c r="C15" s="522"/>
      <c r="D15" s="522"/>
      <c r="E15" s="522"/>
      <c r="F15" s="522"/>
      <c r="G15" s="522"/>
      <c r="H15" s="228">
        <v>630</v>
      </c>
      <c r="I15" s="228" t="s">
        <v>338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ht="30" x14ac:dyDescent="0.25">
      <c r="A16" s="520" t="s">
        <v>119</v>
      </c>
      <c r="B16" s="523" t="s">
        <v>339</v>
      </c>
      <c r="C16" s="524">
        <f>E16</f>
        <v>28000</v>
      </c>
      <c r="D16" s="524" t="s">
        <v>340</v>
      </c>
      <c r="E16" s="524">
        <v>28000</v>
      </c>
      <c r="F16" s="524" t="s">
        <v>341</v>
      </c>
      <c r="G16" s="524" t="s">
        <v>335</v>
      </c>
      <c r="H16" s="228">
        <v>22540</v>
      </c>
      <c r="I16" s="228" t="s">
        <v>342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pans="1:25" ht="45" x14ac:dyDescent="0.25">
      <c r="A17" s="521"/>
      <c r="B17" s="521"/>
      <c r="C17" s="521"/>
      <c r="D17" s="521"/>
      <c r="E17" s="521"/>
      <c r="F17" s="521"/>
      <c r="G17" s="521"/>
      <c r="H17" s="228">
        <v>5040</v>
      </c>
      <c r="I17" s="228" t="s">
        <v>343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spans="1:25" ht="45" x14ac:dyDescent="0.25">
      <c r="A18" s="522"/>
      <c r="B18" s="522"/>
      <c r="C18" s="522"/>
      <c r="D18" s="522"/>
      <c r="E18" s="522"/>
      <c r="F18" s="522"/>
      <c r="G18" s="522"/>
      <c r="H18" s="228">
        <v>420</v>
      </c>
      <c r="I18" s="228" t="s">
        <v>344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45" x14ac:dyDescent="0.25">
      <c r="A19" s="520" t="s">
        <v>127</v>
      </c>
      <c r="B19" s="523" t="s">
        <v>345</v>
      </c>
      <c r="C19" s="524">
        <f>E19</f>
        <v>38000</v>
      </c>
      <c r="D19" s="524" t="s">
        <v>346</v>
      </c>
      <c r="E19" s="524">
        <v>38000</v>
      </c>
      <c r="F19" s="524" t="s">
        <v>347</v>
      </c>
      <c r="G19" s="524" t="s">
        <v>348</v>
      </c>
      <c r="H19" s="228">
        <v>30590</v>
      </c>
      <c r="I19" s="228" t="s">
        <v>349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ht="45" x14ac:dyDescent="0.25">
      <c r="A20" s="521"/>
      <c r="B20" s="521"/>
      <c r="C20" s="521"/>
      <c r="D20" s="521"/>
      <c r="E20" s="521"/>
      <c r="F20" s="521"/>
      <c r="G20" s="521"/>
      <c r="H20" s="228">
        <v>6840</v>
      </c>
      <c r="I20" s="228" t="s">
        <v>350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5" ht="15.75" customHeight="1" x14ac:dyDescent="0.25">
      <c r="A21" s="522"/>
      <c r="B21" s="522"/>
      <c r="C21" s="522"/>
      <c r="D21" s="522"/>
      <c r="E21" s="522"/>
      <c r="F21" s="522"/>
      <c r="G21" s="522"/>
      <c r="H21" s="228">
        <v>570</v>
      </c>
      <c r="I21" s="228" t="s">
        <v>351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534" t="s">
        <v>129</v>
      </c>
      <c r="B22" s="532" t="s">
        <v>352</v>
      </c>
      <c r="C22" s="533">
        <f>E22</f>
        <v>45000</v>
      </c>
      <c r="D22" s="533" t="s">
        <v>353</v>
      </c>
      <c r="E22" s="533">
        <v>45000</v>
      </c>
      <c r="F22" s="533" t="s">
        <v>354</v>
      </c>
      <c r="G22" s="533"/>
      <c r="H22" s="228"/>
      <c r="I22" s="228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25" ht="15.75" customHeight="1" x14ac:dyDescent="0.25">
      <c r="A23" s="521"/>
      <c r="B23" s="521"/>
      <c r="C23" s="521"/>
      <c r="D23" s="521"/>
      <c r="E23" s="521"/>
      <c r="F23" s="521"/>
      <c r="G23" s="521"/>
      <c r="H23" s="228"/>
      <c r="I23" s="228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25" ht="15.75" customHeight="1" x14ac:dyDescent="0.25">
      <c r="A24" s="522"/>
      <c r="B24" s="522"/>
      <c r="C24" s="522"/>
      <c r="D24" s="522"/>
      <c r="E24" s="522"/>
      <c r="F24" s="522"/>
      <c r="G24" s="522"/>
      <c r="H24" s="228"/>
      <c r="I24" s="228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25" ht="15.75" customHeight="1" x14ac:dyDescent="0.25">
      <c r="A25" s="520" t="s">
        <v>131</v>
      </c>
      <c r="B25" s="523" t="s">
        <v>352</v>
      </c>
      <c r="C25" s="524">
        <f>E25</f>
        <v>42000</v>
      </c>
      <c r="D25" s="524" t="s">
        <v>355</v>
      </c>
      <c r="E25" s="524">
        <v>42000</v>
      </c>
      <c r="F25" s="524" t="s">
        <v>356</v>
      </c>
      <c r="G25" s="524"/>
      <c r="H25" s="228"/>
      <c r="I25" s="228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1:25" ht="15.75" customHeight="1" x14ac:dyDescent="0.25">
      <c r="A26" s="521"/>
      <c r="B26" s="521"/>
      <c r="C26" s="521"/>
      <c r="D26" s="521"/>
      <c r="E26" s="521"/>
      <c r="F26" s="521"/>
      <c r="G26" s="521"/>
      <c r="H26" s="228"/>
      <c r="I26" s="228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25" ht="37.5" customHeight="1" x14ac:dyDescent="0.25">
      <c r="A27" s="522"/>
      <c r="B27" s="522"/>
      <c r="C27" s="522"/>
      <c r="D27" s="522"/>
      <c r="E27" s="522"/>
      <c r="F27" s="522"/>
      <c r="G27" s="522"/>
      <c r="H27" s="228"/>
      <c r="I27" s="228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25" ht="15.75" customHeight="1" x14ac:dyDescent="0.25">
      <c r="A28" s="537" t="s">
        <v>133</v>
      </c>
      <c r="B28" s="535" t="s">
        <v>357</v>
      </c>
      <c r="C28" s="536">
        <f>E28</f>
        <v>34000</v>
      </c>
      <c r="D28" s="536" t="s">
        <v>358</v>
      </c>
      <c r="E28" s="536">
        <v>34000</v>
      </c>
      <c r="F28" s="536" t="s">
        <v>359</v>
      </c>
      <c r="G28" s="536" t="s">
        <v>360</v>
      </c>
      <c r="H28" s="440">
        <v>27370</v>
      </c>
      <c r="I28" s="228" t="s">
        <v>361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5.75" customHeight="1" x14ac:dyDescent="0.25">
      <c r="A29" s="521"/>
      <c r="B29" s="521"/>
      <c r="C29" s="521"/>
      <c r="D29" s="521"/>
      <c r="E29" s="521"/>
      <c r="F29" s="521"/>
      <c r="G29" s="521"/>
      <c r="H29" s="440">
        <v>6120</v>
      </c>
      <c r="I29" s="228" t="s">
        <v>362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25" ht="15.75" customHeight="1" x14ac:dyDescent="0.25">
      <c r="A30" s="522"/>
      <c r="B30" s="522"/>
      <c r="C30" s="522"/>
      <c r="D30" s="522"/>
      <c r="E30" s="522"/>
      <c r="F30" s="522"/>
      <c r="G30" s="522"/>
      <c r="H30" s="440">
        <v>510</v>
      </c>
      <c r="I30" s="228" t="s">
        <v>363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25" ht="15.75" customHeight="1" x14ac:dyDescent="0.25">
      <c r="A31" s="520" t="s">
        <v>135</v>
      </c>
      <c r="B31" s="523" t="s">
        <v>364</v>
      </c>
      <c r="C31" s="524">
        <f>E31</f>
        <v>51000</v>
      </c>
      <c r="D31" s="524" t="s">
        <v>365</v>
      </c>
      <c r="E31" s="524">
        <v>51000</v>
      </c>
      <c r="F31" s="524" t="s">
        <v>366</v>
      </c>
      <c r="G31" s="524"/>
      <c r="H31" s="228"/>
      <c r="I31" s="228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25" ht="15.75" customHeight="1" x14ac:dyDescent="0.25">
      <c r="A32" s="521"/>
      <c r="B32" s="521"/>
      <c r="C32" s="521"/>
      <c r="D32" s="521"/>
      <c r="E32" s="521"/>
      <c r="F32" s="521"/>
      <c r="G32" s="521"/>
      <c r="H32" s="228"/>
      <c r="I32" s="228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:25" ht="15.75" customHeight="1" x14ac:dyDescent="0.25">
      <c r="A33" s="522"/>
      <c r="B33" s="522"/>
      <c r="C33" s="522"/>
      <c r="D33" s="522"/>
      <c r="E33" s="522"/>
      <c r="F33" s="522"/>
      <c r="G33" s="522"/>
      <c r="H33" s="228"/>
      <c r="I33" s="228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:25" ht="15.75" customHeight="1" x14ac:dyDescent="0.25">
      <c r="A34" s="520" t="s">
        <v>137</v>
      </c>
      <c r="B34" s="523" t="s">
        <v>367</v>
      </c>
      <c r="C34" s="524">
        <f>E34</f>
        <v>36000</v>
      </c>
      <c r="D34" s="524" t="s">
        <v>368</v>
      </c>
      <c r="E34" s="524">
        <v>36000</v>
      </c>
      <c r="F34" s="524" t="s">
        <v>369</v>
      </c>
      <c r="G34" s="524" t="s">
        <v>370</v>
      </c>
      <c r="H34" s="440">
        <v>28980</v>
      </c>
      <c r="I34" s="228" t="s">
        <v>371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:25" ht="15.75" customHeight="1" x14ac:dyDescent="0.25">
      <c r="A35" s="521"/>
      <c r="B35" s="521"/>
      <c r="C35" s="521"/>
      <c r="D35" s="521"/>
      <c r="E35" s="521"/>
      <c r="F35" s="521"/>
      <c r="G35" s="521"/>
      <c r="H35" s="440">
        <v>6480</v>
      </c>
      <c r="I35" s="228" t="s">
        <v>372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:25" ht="15.75" customHeight="1" x14ac:dyDescent="0.25">
      <c r="A36" s="522"/>
      <c r="B36" s="522"/>
      <c r="C36" s="522"/>
      <c r="D36" s="522"/>
      <c r="E36" s="522"/>
      <c r="F36" s="522"/>
      <c r="G36" s="522"/>
      <c r="H36" s="228">
        <v>540</v>
      </c>
      <c r="I36" s="228" t="s">
        <v>373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:25" ht="15.75" customHeight="1" x14ac:dyDescent="0.25">
      <c r="A37" s="520" t="s">
        <v>139</v>
      </c>
      <c r="B37" s="523" t="s">
        <v>374</v>
      </c>
      <c r="C37" s="524">
        <f>E37</f>
        <v>38000</v>
      </c>
      <c r="D37" s="524" t="s">
        <v>375</v>
      </c>
      <c r="E37" s="524">
        <v>38000</v>
      </c>
      <c r="F37" s="524" t="s">
        <v>376</v>
      </c>
      <c r="G37" s="524"/>
      <c r="H37" s="228"/>
      <c r="I37" s="228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25" ht="15.75" customHeight="1" x14ac:dyDescent="0.25">
      <c r="A38" s="521"/>
      <c r="B38" s="521"/>
      <c r="C38" s="521"/>
      <c r="D38" s="521"/>
      <c r="E38" s="521"/>
      <c r="F38" s="521"/>
      <c r="G38" s="521"/>
      <c r="H38" s="228"/>
      <c r="I38" s="228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25" ht="15.75" customHeight="1" x14ac:dyDescent="0.25">
      <c r="A39" s="522"/>
      <c r="B39" s="522"/>
      <c r="C39" s="522"/>
      <c r="D39" s="522"/>
      <c r="E39" s="522"/>
      <c r="F39" s="522"/>
      <c r="G39" s="522"/>
      <c r="H39" s="228"/>
      <c r="I39" s="228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25" ht="15.75" customHeight="1" x14ac:dyDescent="0.25">
      <c r="A40" s="520" t="s">
        <v>141</v>
      </c>
      <c r="B40" s="523" t="s">
        <v>377</v>
      </c>
      <c r="C40" s="524">
        <f>E40</f>
        <v>72000</v>
      </c>
      <c r="D40" s="524" t="s">
        <v>378</v>
      </c>
      <c r="E40" s="524">
        <v>72000</v>
      </c>
      <c r="F40" s="524" t="s">
        <v>379</v>
      </c>
      <c r="G40" s="524" t="s">
        <v>380</v>
      </c>
      <c r="H40" s="228">
        <v>57960</v>
      </c>
      <c r="I40" s="228" t="s">
        <v>381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 x14ac:dyDescent="0.25">
      <c r="A41" s="521"/>
      <c r="B41" s="521"/>
      <c r="C41" s="521"/>
      <c r="D41" s="521"/>
      <c r="E41" s="521"/>
      <c r="F41" s="521"/>
      <c r="G41" s="521"/>
      <c r="H41" s="228">
        <v>12960</v>
      </c>
      <c r="I41" s="228" t="s">
        <v>382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:25" ht="15.75" customHeight="1" x14ac:dyDescent="0.25">
      <c r="A42" s="522"/>
      <c r="B42" s="522"/>
      <c r="C42" s="522"/>
      <c r="D42" s="522"/>
      <c r="E42" s="522"/>
      <c r="F42" s="522"/>
      <c r="G42" s="522"/>
      <c r="H42" s="228">
        <v>1080</v>
      </c>
      <c r="I42" s="228" t="s">
        <v>383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:25" ht="15.75" customHeight="1" x14ac:dyDescent="0.25">
      <c r="A43" s="520" t="s">
        <v>143</v>
      </c>
      <c r="B43" s="523" t="s">
        <v>384</v>
      </c>
      <c r="C43" s="524">
        <f>E43</f>
        <v>30000</v>
      </c>
      <c r="D43" s="524" t="s">
        <v>385</v>
      </c>
      <c r="E43" s="524">
        <v>30000</v>
      </c>
      <c r="F43" s="524" t="s">
        <v>386</v>
      </c>
      <c r="G43" s="524" t="s">
        <v>387</v>
      </c>
      <c r="H43" s="228">
        <v>24150</v>
      </c>
      <c r="I43" s="228" t="s">
        <v>388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:25" ht="15.75" customHeight="1" x14ac:dyDescent="0.25">
      <c r="A44" s="521"/>
      <c r="B44" s="521"/>
      <c r="C44" s="521"/>
      <c r="D44" s="521"/>
      <c r="E44" s="521"/>
      <c r="F44" s="521"/>
      <c r="G44" s="521"/>
      <c r="H44" s="228">
        <v>5400</v>
      </c>
      <c r="I44" s="228" t="s">
        <v>389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:25" ht="15.75" customHeight="1" x14ac:dyDescent="0.25">
      <c r="A45" s="522"/>
      <c r="B45" s="522"/>
      <c r="C45" s="522"/>
      <c r="D45" s="522"/>
      <c r="E45" s="522"/>
      <c r="F45" s="522"/>
      <c r="G45" s="522"/>
      <c r="H45" s="228">
        <v>450</v>
      </c>
      <c r="I45" s="228" t="s">
        <v>390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5.75" customHeight="1" x14ac:dyDescent="0.25">
      <c r="A46" s="441" t="s">
        <v>145</v>
      </c>
      <c r="B46" s="442"/>
      <c r="C46" s="228"/>
      <c r="D46" s="443"/>
      <c r="E46" s="228"/>
      <c r="F46" s="228"/>
      <c r="G46" s="228"/>
      <c r="H46" s="228"/>
      <c r="I46" s="228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:25" ht="15.75" customHeight="1" x14ac:dyDescent="0.25">
      <c r="A47" s="444" t="s">
        <v>146</v>
      </c>
      <c r="B47" s="442" t="s">
        <v>391</v>
      </c>
      <c r="C47" s="228">
        <f t="shared" ref="C47:C48" si="0">E47</f>
        <v>0</v>
      </c>
      <c r="D47" s="228"/>
      <c r="E47" s="228"/>
      <c r="F47" s="228"/>
      <c r="G47" s="228"/>
      <c r="H47" s="228"/>
      <c r="I47" s="228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:25" ht="15.75" customHeight="1" x14ac:dyDescent="0.25">
      <c r="A48" s="520" t="s">
        <v>148</v>
      </c>
      <c r="B48" s="523" t="s">
        <v>392</v>
      </c>
      <c r="C48" s="524">
        <f t="shared" si="0"/>
        <v>54000</v>
      </c>
      <c r="D48" s="524" t="s">
        <v>393</v>
      </c>
      <c r="E48" s="524">
        <v>54000</v>
      </c>
      <c r="F48" s="524" t="s">
        <v>394</v>
      </c>
      <c r="G48" s="524" t="s">
        <v>335</v>
      </c>
      <c r="H48" s="228">
        <v>43470</v>
      </c>
      <c r="I48" s="228" t="s">
        <v>395</v>
      </c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1:25" ht="15.75" customHeight="1" x14ac:dyDescent="0.25">
      <c r="A49" s="521"/>
      <c r="B49" s="521"/>
      <c r="C49" s="521"/>
      <c r="D49" s="521"/>
      <c r="E49" s="521"/>
      <c r="F49" s="521"/>
      <c r="G49" s="521"/>
      <c r="H49" s="228">
        <v>9720</v>
      </c>
      <c r="I49" s="228" t="s">
        <v>396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1:25" ht="15.75" customHeight="1" x14ac:dyDescent="0.25">
      <c r="A50" s="522"/>
      <c r="B50" s="522"/>
      <c r="C50" s="522"/>
      <c r="D50" s="522"/>
      <c r="E50" s="522"/>
      <c r="F50" s="522"/>
      <c r="G50" s="522"/>
      <c r="H50" s="228">
        <v>810</v>
      </c>
      <c r="I50" s="228" t="s">
        <v>397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1:25" ht="15.75" customHeight="1" x14ac:dyDescent="0.25">
      <c r="A51" s="520" t="s">
        <v>150</v>
      </c>
      <c r="B51" s="523" t="s">
        <v>398</v>
      </c>
      <c r="C51" s="524">
        <f>E51</f>
        <v>24000</v>
      </c>
      <c r="D51" s="524" t="s">
        <v>399</v>
      </c>
      <c r="E51" s="524">
        <v>24000</v>
      </c>
      <c r="F51" s="524" t="s">
        <v>400</v>
      </c>
      <c r="G51" s="524"/>
      <c r="H51" s="228"/>
      <c r="I51" s="228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1:25" ht="15.75" customHeight="1" x14ac:dyDescent="0.25">
      <c r="A52" s="521"/>
      <c r="B52" s="521"/>
      <c r="C52" s="521"/>
      <c r="D52" s="521"/>
      <c r="E52" s="521"/>
      <c r="F52" s="521"/>
      <c r="G52" s="521"/>
      <c r="H52" s="228"/>
      <c r="I52" s="228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spans="1:25" ht="15.75" customHeight="1" x14ac:dyDescent="0.25">
      <c r="A53" s="522"/>
      <c r="B53" s="522"/>
      <c r="C53" s="522"/>
      <c r="D53" s="522"/>
      <c r="E53" s="522"/>
      <c r="F53" s="522"/>
      <c r="G53" s="522"/>
      <c r="H53" s="228"/>
      <c r="I53" s="228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1:25" ht="15.75" customHeight="1" x14ac:dyDescent="0.25">
      <c r="A54" s="520" t="s">
        <v>152</v>
      </c>
      <c r="B54" s="523" t="s">
        <v>401</v>
      </c>
      <c r="C54" s="524">
        <f>E54</f>
        <v>16000</v>
      </c>
      <c r="D54" s="524" t="s">
        <v>402</v>
      </c>
      <c r="E54" s="524">
        <v>16000</v>
      </c>
      <c r="F54" s="524" t="s">
        <v>403</v>
      </c>
      <c r="G54" s="524" t="s">
        <v>404</v>
      </c>
      <c r="H54" s="228">
        <v>12880</v>
      </c>
      <c r="I54" s="228" t="s">
        <v>405</v>
      </c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</row>
    <row r="55" spans="1:25" ht="15.75" customHeight="1" x14ac:dyDescent="0.25">
      <c r="A55" s="521"/>
      <c r="B55" s="521"/>
      <c r="C55" s="521"/>
      <c r="D55" s="521"/>
      <c r="E55" s="521"/>
      <c r="F55" s="521"/>
      <c r="G55" s="521"/>
      <c r="H55" s="228">
        <v>2880</v>
      </c>
      <c r="I55" s="228" t="s">
        <v>406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ht="15.75" customHeight="1" x14ac:dyDescent="0.25">
      <c r="A56" s="522"/>
      <c r="B56" s="522"/>
      <c r="C56" s="522"/>
      <c r="D56" s="522"/>
      <c r="E56" s="522"/>
      <c r="F56" s="522"/>
      <c r="G56" s="522"/>
      <c r="H56" s="228">
        <v>240</v>
      </c>
      <c r="I56" s="228" t="s">
        <v>407</v>
      </c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1:25" ht="15.75" customHeight="1" x14ac:dyDescent="0.25">
      <c r="A57" s="520" t="s">
        <v>154</v>
      </c>
      <c r="B57" s="523" t="s">
        <v>408</v>
      </c>
      <c r="C57" s="524">
        <f>E57</f>
        <v>16000</v>
      </c>
      <c r="D57" s="524" t="s">
        <v>409</v>
      </c>
      <c r="E57" s="524">
        <v>16000</v>
      </c>
      <c r="F57" s="524" t="s">
        <v>410</v>
      </c>
      <c r="G57" s="524" t="s">
        <v>335</v>
      </c>
      <c r="H57" s="228">
        <v>12880</v>
      </c>
      <c r="I57" s="228" t="s">
        <v>411</v>
      </c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:25" ht="15.75" customHeight="1" x14ac:dyDescent="0.25">
      <c r="A58" s="521"/>
      <c r="B58" s="521"/>
      <c r="C58" s="521"/>
      <c r="D58" s="521"/>
      <c r="E58" s="521"/>
      <c r="F58" s="521"/>
      <c r="G58" s="521"/>
      <c r="H58" s="228">
        <v>2880</v>
      </c>
      <c r="I58" s="228" t="s">
        <v>412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:25" ht="15.75" customHeight="1" x14ac:dyDescent="0.25">
      <c r="A59" s="522"/>
      <c r="B59" s="522"/>
      <c r="C59" s="522"/>
      <c r="D59" s="522"/>
      <c r="E59" s="522"/>
      <c r="F59" s="522"/>
      <c r="G59" s="522"/>
      <c r="H59" s="228">
        <v>240</v>
      </c>
      <c r="I59" s="228" t="s">
        <v>413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:25" ht="15.75" customHeight="1" x14ac:dyDescent="0.25">
      <c r="A60" s="520" t="s">
        <v>156</v>
      </c>
      <c r="B60" s="523" t="s">
        <v>414</v>
      </c>
      <c r="C60" s="524">
        <f>E60+E66</f>
        <v>30486.49</v>
      </c>
      <c r="D60" s="524" t="s">
        <v>415</v>
      </c>
      <c r="E60" s="524">
        <v>9987.25</v>
      </c>
      <c r="F60" s="524" t="s">
        <v>416</v>
      </c>
      <c r="G60" s="524" t="s">
        <v>417</v>
      </c>
      <c r="H60" s="228">
        <v>3571.78</v>
      </c>
      <c r="I60" s="228" t="s">
        <v>418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:25" ht="36" customHeight="1" x14ac:dyDescent="0.25">
      <c r="A61" s="521"/>
      <c r="B61" s="521"/>
      <c r="C61" s="521"/>
      <c r="D61" s="521"/>
      <c r="E61" s="521"/>
      <c r="F61" s="521"/>
      <c r="G61" s="521"/>
      <c r="H61" s="228">
        <v>798.66</v>
      </c>
      <c r="I61" s="228" t="s">
        <v>419</v>
      </c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1:25" ht="50.25" customHeight="1" x14ac:dyDescent="0.25">
      <c r="A62" s="521"/>
      <c r="B62" s="521"/>
      <c r="C62" s="521"/>
      <c r="D62" s="521"/>
      <c r="E62" s="521"/>
      <c r="F62" s="521"/>
      <c r="G62" s="522"/>
      <c r="H62" s="228">
        <v>66.56</v>
      </c>
      <c r="I62" s="228" t="s">
        <v>420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5.75" customHeight="1" x14ac:dyDescent="0.25">
      <c r="A63" s="521"/>
      <c r="B63" s="521"/>
      <c r="C63" s="521"/>
      <c r="D63" s="521"/>
      <c r="E63" s="521"/>
      <c r="F63" s="521"/>
      <c r="G63" s="524" t="s">
        <v>421</v>
      </c>
      <c r="H63" s="445">
        <v>999.05</v>
      </c>
      <c r="I63" s="446" t="s">
        <v>422</v>
      </c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1:25" ht="15.75" customHeight="1" x14ac:dyDescent="0.25">
      <c r="A64" s="521"/>
      <c r="B64" s="521"/>
      <c r="C64" s="521"/>
      <c r="D64" s="521"/>
      <c r="E64" s="521"/>
      <c r="F64" s="521"/>
      <c r="G64" s="521"/>
      <c r="H64" s="447">
        <v>83.25</v>
      </c>
      <c r="I64" s="448" t="s">
        <v>423</v>
      </c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</row>
    <row r="65" spans="1:25" ht="15.75" customHeight="1" x14ac:dyDescent="0.25">
      <c r="A65" s="521"/>
      <c r="B65" s="521"/>
      <c r="C65" s="521"/>
      <c r="D65" s="522"/>
      <c r="E65" s="522"/>
      <c r="F65" s="522"/>
      <c r="G65" s="522"/>
      <c r="H65" s="447">
        <v>4467.95</v>
      </c>
      <c r="I65" s="448" t="s">
        <v>424</v>
      </c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:25" ht="15.75" customHeight="1" x14ac:dyDescent="0.25">
      <c r="A66" s="521"/>
      <c r="B66" s="521"/>
      <c r="C66" s="521"/>
      <c r="D66" s="524" t="s">
        <v>415</v>
      </c>
      <c r="E66" s="524">
        <v>20499.240000000002</v>
      </c>
      <c r="F66" s="524" t="s">
        <v>425</v>
      </c>
      <c r="G66" s="524" t="s">
        <v>426</v>
      </c>
      <c r="H66" s="228">
        <v>7132.57</v>
      </c>
      <c r="I66" s="228" t="s">
        <v>427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</row>
    <row r="67" spans="1:25" ht="15.75" customHeight="1" x14ac:dyDescent="0.25">
      <c r="A67" s="521"/>
      <c r="B67" s="521"/>
      <c r="C67" s="521"/>
      <c r="D67" s="521"/>
      <c r="E67" s="521"/>
      <c r="F67" s="521"/>
      <c r="G67" s="521"/>
      <c r="H67" s="228">
        <v>1594.86</v>
      </c>
      <c r="I67" s="228" t="s">
        <v>428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1:25" ht="15" customHeight="1" x14ac:dyDescent="0.25">
      <c r="A68" s="521"/>
      <c r="B68" s="521"/>
      <c r="C68" s="521"/>
      <c r="D68" s="521"/>
      <c r="E68" s="521"/>
      <c r="F68" s="521"/>
      <c r="G68" s="522"/>
      <c r="H68" s="228">
        <v>132.9</v>
      </c>
      <c r="I68" s="228" t="s">
        <v>429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1:25" ht="28.5" customHeight="1" x14ac:dyDescent="0.25">
      <c r="A69" s="521"/>
      <c r="B69" s="521"/>
      <c r="C69" s="521"/>
      <c r="D69" s="521"/>
      <c r="E69" s="521"/>
      <c r="F69" s="521"/>
      <c r="G69" s="541" t="s">
        <v>430</v>
      </c>
      <c r="H69" s="445">
        <v>2095</v>
      </c>
      <c r="I69" s="446" t="s">
        <v>431</v>
      </c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1:25" ht="28.5" customHeight="1" x14ac:dyDescent="0.25">
      <c r="A70" s="521"/>
      <c r="B70" s="521"/>
      <c r="C70" s="521"/>
      <c r="D70" s="521"/>
      <c r="E70" s="521"/>
      <c r="F70" s="521"/>
      <c r="G70" s="521"/>
      <c r="H70" s="447">
        <v>174.58</v>
      </c>
      <c r="I70" s="448" t="s">
        <v>432</v>
      </c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:25" ht="28.5" customHeight="1" x14ac:dyDescent="0.25">
      <c r="A71" s="522"/>
      <c r="B71" s="522"/>
      <c r="C71" s="522"/>
      <c r="D71" s="522"/>
      <c r="E71" s="522"/>
      <c r="F71" s="522"/>
      <c r="G71" s="522"/>
      <c r="H71" s="447">
        <v>9369.33</v>
      </c>
      <c r="I71" s="448" t="s">
        <v>433</v>
      </c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25" ht="51.75" customHeight="1" x14ac:dyDescent="0.25">
      <c r="A72" s="520" t="s">
        <v>159</v>
      </c>
      <c r="B72" s="523" t="s">
        <v>434</v>
      </c>
      <c r="C72" s="524">
        <f>E72+E78</f>
        <v>32356.49</v>
      </c>
      <c r="D72" s="524" t="s">
        <v>435</v>
      </c>
      <c r="E72" s="524">
        <v>10499.25</v>
      </c>
      <c r="F72" s="524" t="s">
        <v>436</v>
      </c>
      <c r="G72" s="524" t="s">
        <v>437</v>
      </c>
      <c r="H72" s="228">
        <v>4100.67</v>
      </c>
      <c r="I72" s="228" t="s">
        <v>438</v>
      </c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1:25" ht="60" customHeight="1" x14ac:dyDescent="0.25">
      <c r="A73" s="521"/>
      <c r="B73" s="521"/>
      <c r="C73" s="521"/>
      <c r="D73" s="521"/>
      <c r="E73" s="521"/>
      <c r="F73" s="521"/>
      <c r="G73" s="521"/>
      <c r="H73" s="228">
        <v>916.92</v>
      </c>
      <c r="I73" s="228" t="s">
        <v>439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</row>
    <row r="74" spans="1:25" ht="58.5" customHeight="1" x14ac:dyDescent="0.25">
      <c r="A74" s="521"/>
      <c r="B74" s="521"/>
      <c r="C74" s="521"/>
      <c r="D74" s="521"/>
      <c r="E74" s="521"/>
      <c r="F74" s="521"/>
      <c r="G74" s="522"/>
      <c r="H74" s="228">
        <v>76.41</v>
      </c>
      <c r="I74" s="228" t="s">
        <v>440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</row>
    <row r="75" spans="1:25" ht="60.75" customHeight="1" x14ac:dyDescent="0.25">
      <c r="A75" s="521"/>
      <c r="B75" s="521"/>
      <c r="C75" s="521"/>
      <c r="D75" s="521"/>
      <c r="E75" s="521"/>
      <c r="F75" s="521"/>
      <c r="G75" s="524" t="s">
        <v>441</v>
      </c>
      <c r="H75" s="445">
        <v>972.95</v>
      </c>
      <c r="I75" s="446" t="s">
        <v>442</v>
      </c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:25" ht="60.75" customHeight="1" x14ac:dyDescent="0.25">
      <c r="A76" s="521"/>
      <c r="B76" s="521"/>
      <c r="C76" s="521"/>
      <c r="D76" s="521"/>
      <c r="E76" s="521"/>
      <c r="F76" s="521"/>
      <c r="G76" s="521"/>
      <c r="H76" s="447">
        <v>81.08</v>
      </c>
      <c r="I76" s="448" t="s">
        <v>443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</row>
    <row r="77" spans="1:25" ht="94.5" customHeight="1" x14ac:dyDescent="0.25">
      <c r="A77" s="521"/>
      <c r="B77" s="521"/>
      <c r="C77" s="521"/>
      <c r="D77" s="522"/>
      <c r="E77" s="522"/>
      <c r="F77" s="522"/>
      <c r="G77" s="522"/>
      <c r="H77" s="447">
        <v>4351.22</v>
      </c>
      <c r="I77" s="448" t="s">
        <v>444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</row>
    <row r="78" spans="1:25" ht="37.5" customHeight="1" x14ac:dyDescent="0.25">
      <c r="A78" s="521"/>
      <c r="B78" s="521"/>
      <c r="C78" s="521"/>
      <c r="D78" s="524" t="s">
        <v>435</v>
      </c>
      <c r="E78" s="524">
        <v>21857.24</v>
      </c>
      <c r="F78" s="524" t="s">
        <v>445</v>
      </c>
      <c r="G78" s="524" t="s">
        <v>446</v>
      </c>
      <c r="H78" s="228">
        <v>8213.68</v>
      </c>
      <c r="I78" s="228" t="s">
        <v>447</v>
      </c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</row>
    <row r="79" spans="1:25" ht="58.5" customHeight="1" x14ac:dyDescent="0.25">
      <c r="A79" s="521"/>
      <c r="B79" s="521"/>
      <c r="C79" s="521"/>
      <c r="D79" s="521"/>
      <c r="E79" s="521"/>
      <c r="F79" s="521"/>
      <c r="G79" s="521"/>
      <c r="H79" s="228">
        <v>1836.6</v>
      </c>
      <c r="I79" s="228" t="s">
        <v>448</v>
      </c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</row>
    <row r="80" spans="1:25" ht="47.25" customHeight="1" x14ac:dyDescent="0.25">
      <c r="A80" s="521"/>
      <c r="B80" s="521"/>
      <c r="C80" s="521"/>
      <c r="D80" s="521"/>
      <c r="E80" s="521"/>
      <c r="F80" s="521"/>
      <c r="G80" s="522"/>
      <c r="H80" s="228">
        <v>153.05000000000001</v>
      </c>
      <c r="I80" s="228" t="s">
        <v>449</v>
      </c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</row>
    <row r="81" spans="1:25" ht="57.75" customHeight="1" x14ac:dyDescent="0.25">
      <c r="A81" s="521"/>
      <c r="B81" s="521"/>
      <c r="C81" s="521"/>
      <c r="D81" s="521"/>
      <c r="E81" s="521"/>
      <c r="F81" s="521"/>
      <c r="G81" s="524" t="s">
        <v>430</v>
      </c>
      <c r="H81" s="445">
        <v>2097.6999999999998</v>
      </c>
      <c r="I81" s="446" t="s">
        <v>442</v>
      </c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</row>
    <row r="82" spans="1:25" ht="57.75" customHeight="1" x14ac:dyDescent="0.25">
      <c r="A82" s="521"/>
      <c r="B82" s="521"/>
      <c r="C82" s="521"/>
      <c r="D82" s="521"/>
      <c r="E82" s="521"/>
      <c r="F82" s="521"/>
      <c r="G82" s="521"/>
      <c r="H82" s="447">
        <v>174.81</v>
      </c>
      <c r="I82" s="448" t="s">
        <v>443</v>
      </c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</row>
    <row r="83" spans="1:25" ht="92.25" customHeight="1" x14ac:dyDescent="0.25">
      <c r="A83" s="522"/>
      <c r="B83" s="522"/>
      <c r="C83" s="522"/>
      <c r="D83" s="522"/>
      <c r="E83" s="522"/>
      <c r="F83" s="522"/>
      <c r="G83" s="522"/>
      <c r="H83" s="447">
        <v>9381.4</v>
      </c>
      <c r="I83" s="448" t="s">
        <v>450</v>
      </c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</row>
    <row r="84" spans="1:25" ht="30.75" customHeight="1" x14ac:dyDescent="0.25">
      <c r="A84" s="520" t="s">
        <v>161</v>
      </c>
      <c r="B84" s="523" t="s">
        <v>451</v>
      </c>
      <c r="C84" s="524">
        <f>E84+E90</f>
        <v>28496.49</v>
      </c>
      <c r="D84" s="524" t="s">
        <v>452</v>
      </c>
      <c r="E84" s="524">
        <v>9247.25</v>
      </c>
      <c r="F84" s="524" t="s">
        <v>453</v>
      </c>
      <c r="G84" s="542" t="s">
        <v>454</v>
      </c>
      <c r="H84" s="228">
        <v>3028.41</v>
      </c>
      <c r="I84" s="228" t="s">
        <v>455</v>
      </c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</row>
    <row r="85" spans="1:25" ht="39.75" customHeight="1" x14ac:dyDescent="0.25">
      <c r="A85" s="521"/>
      <c r="B85" s="521"/>
      <c r="C85" s="521"/>
      <c r="D85" s="521"/>
      <c r="E85" s="521"/>
      <c r="F85" s="521"/>
      <c r="G85" s="543"/>
      <c r="H85" s="449">
        <v>677.16</v>
      </c>
      <c r="I85" s="228" t="s">
        <v>456</v>
      </c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</row>
    <row r="86" spans="1:25" ht="51" customHeight="1" x14ac:dyDescent="0.25">
      <c r="A86" s="521"/>
      <c r="B86" s="521"/>
      <c r="C86" s="521"/>
      <c r="D86" s="521"/>
      <c r="E86" s="521"/>
      <c r="F86" s="521"/>
      <c r="G86" s="544"/>
      <c r="H86" s="228">
        <v>56.43</v>
      </c>
      <c r="I86" s="228" t="s">
        <v>457</v>
      </c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</row>
    <row r="87" spans="1:25" ht="45.75" customHeight="1" x14ac:dyDescent="0.25">
      <c r="A87" s="521"/>
      <c r="B87" s="521"/>
      <c r="C87" s="521"/>
      <c r="D87" s="521"/>
      <c r="E87" s="521"/>
      <c r="F87" s="521"/>
      <c r="G87" s="524" t="s">
        <v>458</v>
      </c>
      <c r="H87" s="445">
        <v>987.35</v>
      </c>
      <c r="I87" s="446" t="s">
        <v>442</v>
      </c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</row>
    <row r="88" spans="1:25" ht="45.75" customHeight="1" x14ac:dyDescent="0.25">
      <c r="A88" s="521"/>
      <c r="B88" s="521"/>
      <c r="C88" s="521"/>
      <c r="D88" s="521"/>
      <c r="E88" s="521"/>
      <c r="F88" s="521"/>
      <c r="G88" s="521"/>
      <c r="H88" s="447">
        <v>82.28</v>
      </c>
      <c r="I88" s="448" t="s">
        <v>443</v>
      </c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</row>
    <row r="89" spans="1:25" ht="89.25" customHeight="1" x14ac:dyDescent="0.25">
      <c r="A89" s="521"/>
      <c r="B89" s="521"/>
      <c r="C89" s="521"/>
      <c r="D89" s="522"/>
      <c r="E89" s="522"/>
      <c r="F89" s="522"/>
      <c r="G89" s="522"/>
      <c r="H89" s="447">
        <v>4415.62</v>
      </c>
      <c r="I89" s="448" t="s">
        <v>459</v>
      </c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</row>
    <row r="90" spans="1:25" ht="45.75" customHeight="1" x14ac:dyDescent="0.25">
      <c r="A90" s="521"/>
      <c r="B90" s="521"/>
      <c r="C90" s="521"/>
      <c r="D90" s="524" t="s">
        <v>452</v>
      </c>
      <c r="E90" s="524">
        <v>19249.240000000002</v>
      </c>
      <c r="F90" s="524" t="s">
        <v>460</v>
      </c>
      <c r="G90" s="524" t="s">
        <v>461</v>
      </c>
      <c r="H90" s="228">
        <v>6065.94</v>
      </c>
      <c r="I90" s="228" t="s">
        <v>462</v>
      </c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ht="28.5" customHeight="1" x14ac:dyDescent="0.25">
      <c r="A91" s="521"/>
      <c r="B91" s="521"/>
      <c r="C91" s="521"/>
      <c r="D91" s="521"/>
      <c r="E91" s="521"/>
      <c r="F91" s="521"/>
      <c r="G91" s="521"/>
      <c r="H91" s="228">
        <v>1356.36</v>
      </c>
      <c r="I91" s="228" t="s">
        <v>463</v>
      </c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</row>
    <row r="92" spans="1:25" ht="43.5" customHeight="1" x14ac:dyDescent="0.25">
      <c r="A92" s="521"/>
      <c r="B92" s="521"/>
      <c r="C92" s="521"/>
      <c r="D92" s="521"/>
      <c r="E92" s="521"/>
      <c r="F92" s="521"/>
      <c r="G92" s="522"/>
      <c r="H92" s="228">
        <v>113.03</v>
      </c>
      <c r="I92" s="228" t="s">
        <v>464</v>
      </c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</row>
    <row r="93" spans="1:25" ht="45.75" customHeight="1" x14ac:dyDescent="0.25">
      <c r="A93" s="521"/>
      <c r="B93" s="521"/>
      <c r="C93" s="521"/>
      <c r="D93" s="521"/>
      <c r="E93" s="521"/>
      <c r="F93" s="521"/>
      <c r="G93" s="524" t="s">
        <v>465</v>
      </c>
      <c r="H93" s="445">
        <v>2108.5</v>
      </c>
      <c r="I93" s="446" t="s">
        <v>442</v>
      </c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</row>
    <row r="94" spans="1:25" ht="45.75" customHeight="1" x14ac:dyDescent="0.25">
      <c r="A94" s="521"/>
      <c r="B94" s="521"/>
      <c r="C94" s="521"/>
      <c r="D94" s="521"/>
      <c r="E94" s="521"/>
      <c r="F94" s="521"/>
      <c r="G94" s="521"/>
      <c r="H94" s="447">
        <v>175.71</v>
      </c>
      <c r="I94" s="448" t="s">
        <v>443</v>
      </c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</row>
    <row r="95" spans="1:25" ht="87" customHeight="1" x14ac:dyDescent="0.25">
      <c r="A95" s="522"/>
      <c r="B95" s="522"/>
      <c r="C95" s="522"/>
      <c r="D95" s="522"/>
      <c r="E95" s="522"/>
      <c r="F95" s="522"/>
      <c r="G95" s="522"/>
      <c r="H95" s="447">
        <v>9429.7000000000007</v>
      </c>
      <c r="I95" s="448" t="s">
        <v>466</v>
      </c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</row>
    <row r="96" spans="1:25" ht="45.75" customHeight="1" x14ac:dyDescent="0.25">
      <c r="A96" s="450" t="s">
        <v>165</v>
      </c>
      <c r="B96" s="451" t="s">
        <v>166</v>
      </c>
      <c r="C96" s="451">
        <f>SUM(C97:C121)</f>
        <v>145176.23000000001</v>
      </c>
      <c r="D96" s="451"/>
      <c r="E96" s="451">
        <f>SUM(E97:E121)</f>
        <v>145176.23000000001</v>
      </c>
      <c r="F96" s="451"/>
      <c r="G96" s="451"/>
      <c r="H96" s="451">
        <f>SUM(H97:H121)</f>
        <v>101176.23</v>
      </c>
      <c r="I96" s="451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</row>
    <row r="97" spans="1:25" ht="65.25" customHeight="1" x14ac:dyDescent="0.25">
      <c r="A97" s="452" t="s">
        <v>115</v>
      </c>
      <c r="B97" s="228" t="s">
        <v>467</v>
      </c>
      <c r="C97" s="228">
        <f t="shared" ref="C97:C100" si="1">E97</f>
        <v>11880</v>
      </c>
      <c r="D97" s="228" t="s">
        <v>468</v>
      </c>
      <c r="E97" s="440">
        <f>54000*22%</f>
        <v>11880</v>
      </c>
      <c r="F97" s="228" t="s">
        <v>469</v>
      </c>
      <c r="G97" s="228" t="s">
        <v>469</v>
      </c>
      <c r="H97" s="440">
        <v>11880</v>
      </c>
      <c r="I97" s="453" t="s">
        <v>470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</row>
    <row r="98" spans="1:25" ht="15.75" customHeight="1" x14ac:dyDescent="0.25">
      <c r="A98" s="452" t="s">
        <v>118</v>
      </c>
      <c r="B98" s="228" t="s">
        <v>467</v>
      </c>
      <c r="C98" s="228">
        <f t="shared" si="1"/>
        <v>9240</v>
      </c>
      <c r="D98" s="228" t="s">
        <v>471</v>
      </c>
      <c r="E98" s="440">
        <v>9240</v>
      </c>
      <c r="F98" s="228" t="s">
        <v>472</v>
      </c>
      <c r="G98" s="228" t="s">
        <v>472</v>
      </c>
      <c r="H98" s="440">
        <v>9240</v>
      </c>
      <c r="I98" s="440" t="s">
        <v>473</v>
      </c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</row>
    <row r="99" spans="1:25" ht="15.75" customHeight="1" x14ac:dyDescent="0.25">
      <c r="A99" s="454" t="s">
        <v>119</v>
      </c>
      <c r="B99" s="228" t="s">
        <v>467</v>
      </c>
      <c r="C99" s="228">
        <f t="shared" si="1"/>
        <v>6160</v>
      </c>
      <c r="D99" s="228" t="s">
        <v>474</v>
      </c>
      <c r="E99" s="228">
        <v>6160</v>
      </c>
      <c r="F99" s="228" t="s">
        <v>475</v>
      </c>
      <c r="G99" s="228" t="s">
        <v>475</v>
      </c>
      <c r="H99" s="228">
        <v>6160</v>
      </c>
      <c r="I99" s="440" t="s">
        <v>476</v>
      </c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</row>
    <row r="100" spans="1:25" ht="15.75" customHeight="1" x14ac:dyDescent="0.25">
      <c r="A100" s="538" t="s">
        <v>127</v>
      </c>
      <c r="B100" s="228" t="s">
        <v>467</v>
      </c>
      <c r="C100" s="524">
        <f t="shared" si="1"/>
        <v>8360</v>
      </c>
      <c r="D100" s="524" t="s">
        <v>477</v>
      </c>
      <c r="E100" s="524">
        <f>6908+1452</f>
        <v>8360</v>
      </c>
      <c r="F100" s="228" t="s">
        <v>478</v>
      </c>
      <c r="G100" s="228" t="s">
        <v>478</v>
      </c>
      <c r="H100" s="228">
        <v>6908</v>
      </c>
      <c r="I100" s="440" t="s">
        <v>479</v>
      </c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</row>
    <row r="101" spans="1:25" ht="15.75" customHeight="1" x14ac:dyDescent="0.25">
      <c r="A101" s="522"/>
      <c r="B101" s="228" t="s">
        <v>467</v>
      </c>
      <c r="C101" s="522"/>
      <c r="D101" s="522"/>
      <c r="E101" s="522"/>
      <c r="F101" s="228" t="s">
        <v>480</v>
      </c>
      <c r="G101" s="228" t="s">
        <v>480</v>
      </c>
      <c r="H101" s="228">
        <v>1452</v>
      </c>
      <c r="I101" s="440" t="s">
        <v>481</v>
      </c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</row>
    <row r="102" spans="1:25" ht="15.75" customHeight="1" x14ac:dyDescent="0.25">
      <c r="A102" s="454" t="s">
        <v>129</v>
      </c>
      <c r="B102" s="228" t="s">
        <v>467</v>
      </c>
      <c r="C102" s="228">
        <f t="shared" ref="C102:C107" si="2">E102</f>
        <v>9900</v>
      </c>
      <c r="D102" s="439" t="s">
        <v>353</v>
      </c>
      <c r="E102" s="228">
        <f>45000*22%</f>
        <v>9900</v>
      </c>
      <c r="F102" s="439" t="s">
        <v>354</v>
      </c>
      <c r="G102" s="228"/>
      <c r="H102" s="228"/>
      <c r="I102" s="228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spans="1:25" ht="15.75" customHeight="1" x14ac:dyDescent="0.25">
      <c r="A103" s="454" t="s">
        <v>131</v>
      </c>
      <c r="B103" s="228" t="s">
        <v>467</v>
      </c>
      <c r="C103" s="228">
        <f t="shared" si="2"/>
        <v>9240</v>
      </c>
      <c r="D103" s="228" t="s">
        <v>482</v>
      </c>
      <c r="E103" s="228">
        <f>42000*22%</f>
        <v>9240</v>
      </c>
      <c r="F103" s="439" t="s">
        <v>356</v>
      </c>
      <c r="G103" s="228"/>
      <c r="H103" s="228"/>
      <c r="I103" s="228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1:25" ht="58.5" customHeight="1" x14ac:dyDescent="0.25">
      <c r="A104" s="456" t="s">
        <v>133</v>
      </c>
      <c r="B104" s="440" t="s">
        <v>467</v>
      </c>
      <c r="C104" s="440">
        <f t="shared" si="2"/>
        <v>7480</v>
      </c>
      <c r="D104" s="440" t="s">
        <v>483</v>
      </c>
      <c r="E104" s="440">
        <v>7480</v>
      </c>
      <c r="F104" s="440" t="s">
        <v>484</v>
      </c>
      <c r="G104" s="440" t="s">
        <v>484</v>
      </c>
      <c r="H104" s="440">
        <v>7480</v>
      </c>
      <c r="I104" s="440" t="s">
        <v>485</v>
      </c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</row>
    <row r="105" spans="1:25" ht="15.75" customHeight="1" x14ac:dyDescent="0.25">
      <c r="A105" s="454" t="s">
        <v>135</v>
      </c>
      <c r="B105" s="228" t="s">
        <v>467</v>
      </c>
      <c r="C105" s="228">
        <f t="shared" si="2"/>
        <v>11220</v>
      </c>
      <c r="D105" s="228" t="s">
        <v>486</v>
      </c>
      <c r="E105" s="228">
        <v>11220</v>
      </c>
      <c r="F105" s="439" t="s">
        <v>366</v>
      </c>
      <c r="G105" s="228"/>
      <c r="H105" s="228"/>
      <c r="I105" s="228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</row>
    <row r="106" spans="1:25" ht="15.75" customHeight="1" x14ac:dyDescent="0.25">
      <c r="A106" s="454" t="s">
        <v>137</v>
      </c>
      <c r="B106" s="228" t="s">
        <v>467</v>
      </c>
      <c r="C106" s="228">
        <f t="shared" si="2"/>
        <v>7920</v>
      </c>
      <c r="D106" s="228" t="s">
        <v>487</v>
      </c>
      <c r="E106" s="228">
        <v>7920</v>
      </c>
      <c r="F106" s="228" t="s">
        <v>488</v>
      </c>
      <c r="G106" s="228" t="s">
        <v>488</v>
      </c>
      <c r="H106" s="228">
        <v>7920</v>
      </c>
      <c r="I106" s="440" t="s">
        <v>489</v>
      </c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</row>
    <row r="107" spans="1:25" ht="15.75" customHeight="1" x14ac:dyDescent="0.25">
      <c r="A107" s="454" t="s">
        <v>139</v>
      </c>
      <c r="B107" s="228" t="s">
        <v>467</v>
      </c>
      <c r="C107" s="228">
        <f t="shared" si="2"/>
        <v>8360</v>
      </c>
      <c r="D107" s="228" t="s">
        <v>490</v>
      </c>
      <c r="E107" s="228">
        <f>38000*22%</f>
        <v>8360</v>
      </c>
      <c r="F107" s="439" t="s">
        <v>376</v>
      </c>
      <c r="G107" s="228"/>
      <c r="H107" s="228"/>
      <c r="I107" s="228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</row>
    <row r="108" spans="1:25" ht="15.75" customHeight="1" x14ac:dyDescent="0.25">
      <c r="A108" s="454" t="s">
        <v>141</v>
      </c>
      <c r="B108" s="228" t="s">
        <v>467</v>
      </c>
      <c r="C108" s="228">
        <v>15840</v>
      </c>
      <c r="D108" s="228" t="s">
        <v>491</v>
      </c>
      <c r="E108" s="228">
        <v>15840</v>
      </c>
      <c r="F108" s="228" t="s">
        <v>492</v>
      </c>
      <c r="G108" s="228" t="s">
        <v>492</v>
      </c>
      <c r="H108" s="228">
        <v>15840</v>
      </c>
      <c r="I108" s="440" t="s">
        <v>493</v>
      </c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</row>
    <row r="109" spans="1:25" ht="15.75" customHeight="1" x14ac:dyDescent="0.25">
      <c r="A109" s="455" t="s">
        <v>143</v>
      </c>
      <c r="B109" s="228" t="s">
        <v>467</v>
      </c>
      <c r="C109" s="228">
        <f>E109</f>
        <v>6600</v>
      </c>
      <c r="D109" s="228" t="s">
        <v>494</v>
      </c>
      <c r="E109" s="228">
        <v>6600</v>
      </c>
      <c r="F109" s="228" t="s">
        <v>495</v>
      </c>
      <c r="G109" s="228" t="s">
        <v>495</v>
      </c>
      <c r="H109" s="228">
        <v>6600</v>
      </c>
      <c r="I109" s="440" t="s">
        <v>496</v>
      </c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</row>
    <row r="110" spans="1:25" ht="15.75" customHeight="1" x14ac:dyDescent="0.25">
      <c r="A110" s="454" t="s">
        <v>145</v>
      </c>
      <c r="B110" s="228" t="s">
        <v>467</v>
      </c>
      <c r="C110" s="228"/>
      <c r="D110" s="228"/>
      <c r="E110" s="228"/>
      <c r="F110" s="228"/>
      <c r="G110" s="228"/>
      <c r="H110" s="228"/>
      <c r="I110" s="440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</row>
    <row r="111" spans="1:25" ht="15.75" customHeight="1" x14ac:dyDescent="0.25">
      <c r="A111" s="454" t="s">
        <v>146</v>
      </c>
      <c r="B111" s="228" t="s">
        <v>467</v>
      </c>
      <c r="C111" s="228"/>
      <c r="D111" s="228"/>
      <c r="E111" s="228"/>
      <c r="F111" s="228"/>
      <c r="G111" s="228"/>
      <c r="H111" s="228"/>
      <c r="I111" s="440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</row>
    <row r="112" spans="1:25" ht="15.75" customHeight="1" x14ac:dyDescent="0.25">
      <c r="A112" s="454" t="s">
        <v>148</v>
      </c>
      <c r="B112" s="228" t="s">
        <v>467</v>
      </c>
      <c r="C112" s="228">
        <f t="shared" ref="C112:C115" si="3">E112</f>
        <v>11880</v>
      </c>
      <c r="D112" s="228" t="s">
        <v>497</v>
      </c>
      <c r="E112" s="228">
        <v>11880</v>
      </c>
      <c r="F112" s="228" t="s">
        <v>498</v>
      </c>
      <c r="G112" s="228" t="s">
        <v>498</v>
      </c>
      <c r="H112" s="228">
        <v>11880</v>
      </c>
      <c r="I112" s="228" t="s">
        <v>499</v>
      </c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</row>
    <row r="113" spans="1:25" ht="15.75" customHeight="1" x14ac:dyDescent="0.25">
      <c r="A113" s="454" t="s">
        <v>150</v>
      </c>
      <c r="B113" s="228" t="s">
        <v>467</v>
      </c>
      <c r="C113" s="228">
        <f t="shared" si="3"/>
        <v>5280</v>
      </c>
      <c r="D113" s="228" t="s">
        <v>500</v>
      </c>
      <c r="E113" s="228">
        <f>24000*22%</f>
        <v>5280</v>
      </c>
      <c r="F113" s="439" t="s">
        <v>400</v>
      </c>
      <c r="G113" s="228"/>
      <c r="H113" s="228"/>
      <c r="I113" s="228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</row>
    <row r="114" spans="1:25" ht="15.75" customHeight="1" x14ac:dyDescent="0.25">
      <c r="A114" s="454" t="s">
        <v>152</v>
      </c>
      <c r="B114" s="228" t="s">
        <v>467</v>
      </c>
      <c r="C114" s="228">
        <f t="shared" si="3"/>
        <v>3520</v>
      </c>
      <c r="D114" s="228" t="s">
        <v>501</v>
      </c>
      <c r="E114" s="228">
        <v>3520</v>
      </c>
      <c r="F114" s="228" t="s">
        <v>502</v>
      </c>
      <c r="G114" s="228" t="s">
        <v>503</v>
      </c>
      <c r="H114" s="228">
        <v>3520</v>
      </c>
      <c r="I114" s="228" t="s">
        <v>504</v>
      </c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</row>
    <row r="115" spans="1:25" ht="15.75" customHeight="1" x14ac:dyDescent="0.25">
      <c r="A115" s="454" t="s">
        <v>154</v>
      </c>
      <c r="B115" s="228" t="s">
        <v>467</v>
      </c>
      <c r="C115" s="228">
        <f t="shared" si="3"/>
        <v>3520</v>
      </c>
      <c r="D115" s="228" t="s">
        <v>505</v>
      </c>
      <c r="E115" s="228">
        <v>3520</v>
      </c>
      <c r="F115" s="228" t="s">
        <v>506</v>
      </c>
      <c r="G115" s="228" t="s">
        <v>506</v>
      </c>
      <c r="H115" s="228">
        <v>3520</v>
      </c>
      <c r="I115" s="228" t="s">
        <v>507</v>
      </c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</row>
    <row r="116" spans="1:25" ht="15.75" customHeight="1" x14ac:dyDescent="0.25">
      <c r="A116" s="538" t="s">
        <v>156</v>
      </c>
      <c r="B116" s="228" t="s">
        <v>467</v>
      </c>
      <c r="C116" s="524">
        <f>E116+E117</f>
        <v>2925.41</v>
      </c>
      <c r="D116" s="524" t="s">
        <v>508</v>
      </c>
      <c r="E116" s="228">
        <v>976.14</v>
      </c>
      <c r="F116" s="228" t="s">
        <v>509</v>
      </c>
      <c r="G116" s="228" t="s">
        <v>509</v>
      </c>
      <c r="H116" s="228">
        <v>976.14</v>
      </c>
      <c r="I116" s="228" t="s">
        <v>510</v>
      </c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</row>
    <row r="117" spans="1:25" ht="95.25" customHeight="1" x14ac:dyDescent="0.25">
      <c r="A117" s="522"/>
      <c r="B117" s="228" t="s">
        <v>467</v>
      </c>
      <c r="C117" s="522"/>
      <c r="D117" s="522"/>
      <c r="E117" s="228">
        <v>1949.27</v>
      </c>
      <c r="F117" s="228" t="s">
        <v>511</v>
      </c>
      <c r="G117" s="228" t="s">
        <v>511</v>
      </c>
      <c r="H117" s="228">
        <v>1949.27</v>
      </c>
      <c r="I117" s="228" t="s">
        <v>512</v>
      </c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</row>
    <row r="118" spans="1:25" ht="15.75" customHeight="1" x14ac:dyDescent="0.25">
      <c r="A118" s="538" t="s">
        <v>159</v>
      </c>
      <c r="B118" s="228" t="s">
        <v>467</v>
      </c>
      <c r="C118" s="524">
        <f>E118+E119</f>
        <v>3365.41</v>
      </c>
      <c r="D118" s="524" t="s">
        <v>513</v>
      </c>
      <c r="E118" s="228">
        <v>1120.68</v>
      </c>
      <c r="F118" s="228" t="s">
        <v>514</v>
      </c>
      <c r="G118" s="228" t="s">
        <v>515</v>
      </c>
      <c r="H118" s="228">
        <v>1120.68</v>
      </c>
      <c r="I118" s="228" t="s">
        <v>510</v>
      </c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</row>
    <row r="119" spans="1:25" ht="15.75" customHeight="1" x14ac:dyDescent="0.25">
      <c r="A119" s="522"/>
      <c r="B119" s="228" t="s">
        <v>467</v>
      </c>
      <c r="C119" s="522"/>
      <c r="D119" s="522"/>
      <c r="E119" s="228">
        <v>2244.73</v>
      </c>
      <c r="F119" s="228" t="s">
        <v>516</v>
      </c>
      <c r="G119" s="228" t="s">
        <v>516</v>
      </c>
      <c r="H119" s="228">
        <v>2244.73</v>
      </c>
      <c r="I119" s="228" t="s">
        <v>512</v>
      </c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</row>
    <row r="120" spans="1:25" ht="15.75" customHeight="1" x14ac:dyDescent="0.25">
      <c r="A120" s="538" t="s">
        <v>161</v>
      </c>
      <c r="B120" s="228" t="s">
        <v>467</v>
      </c>
      <c r="C120" s="524">
        <f>E120+E121</f>
        <v>2485.41</v>
      </c>
      <c r="D120" s="524" t="s">
        <v>517</v>
      </c>
      <c r="E120" s="228">
        <v>827.64</v>
      </c>
      <c r="F120" s="228" t="s">
        <v>518</v>
      </c>
      <c r="G120" s="228" t="s">
        <v>518</v>
      </c>
      <c r="H120" s="228">
        <v>827.64</v>
      </c>
      <c r="I120" s="228" t="s">
        <v>519</v>
      </c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</row>
    <row r="121" spans="1:25" ht="15.75" customHeight="1" x14ac:dyDescent="0.25">
      <c r="A121" s="522"/>
      <c r="B121" s="228" t="s">
        <v>467</v>
      </c>
      <c r="C121" s="522"/>
      <c r="D121" s="522"/>
      <c r="E121" s="228">
        <v>1657.77</v>
      </c>
      <c r="F121" s="228" t="s">
        <v>520</v>
      </c>
      <c r="G121" s="228" t="s">
        <v>520</v>
      </c>
      <c r="H121" s="228">
        <v>1657.77</v>
      </c>
      <c r="I121" s="228" t="s">
        <v>521</v>
      </c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</row>
    <row r="122" spans="1:25" ht="52.5" customHeight="1" x14ac:dyDescent="0.25">
      <c r="A122" s="457" t="s">
        <v>175</v>
      </c>
      <c r="B122" s="458" t="s">
        <v>176</v>
      </c>
      <c r="C122" s="458">
        <f>SUM(C123:C132)</f>
        <v>17540</v>
      </c>
      <c r="D122" s="458"/>
      <c r="E122" s="458">
        <f>SUM(E123:E132)</f>
        <v>17540</v>
      </c>
      <c r="F122" s="458"/>
      <c r="G122" s="458"/>
      <c r="H122" s="458">
        <f>SUM(H123:H132)</f>
        <v>17540</v>
      </c>
      <c r="I122" s="458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</row>
    <row r="123" spans="1:25" ht="15.75" customHeight="1" x14ac:dyDescent="0.25">
      <c r="A123" s="454"/>
      <c r="B123" s="228" t="s">
        <v>177</v>
      </c>
      <c r="C123" s="228">
        <f t="shared" ref="C123:C132" si="4">E123</f>
        <v>1080</v>
      </c>
      <c r="D123" s="228" t="s">
        <v>177</v>
      </c>
      <c r="E123" s="228">
        <v>1080</v>
      </c>
      <c r="F123" s="228" t="s">
        <v>522</v>
      </c>
      <c r="G123" s="228" t="s">
        <v>523</v>
      </c>
      <c r="H123" s="228">
        <v>1080</v>
      </c>
      <c r="I123" s="228" t="s">
        <v>524</v>
      </c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</row>
    <row r="124" spans="1:25" ht="15.75" customHeight="1" x14ac:dyDescent="0.25">
      <c r="A124" s="454"/>
      <c r="B124" s="228" t="s">
        <v>182</v>
      </c>
      <c r="C124" s="228">
        <f t="shared" si="4"/>
        <v>1060</v>
      </c>
      <c r="D124" s="228" t="s">
        <v>182</v>
      </c>
      <c r="E124" s="228">
        <v>1060</v>
      </c>
      <c r="F124" s="228" t="s">
        <v>522</v>
      </c>
      <c r="G124" s="228" t="s">
        <v>525</v>
      </c>
      <c r="H124" s="228">
        <v>1060</v>
      </c>
      <c r="I124" s="228" t="s">
        <v>526</v>
      </c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</row>
    <row r="125" spans="1:25" ht="15.75" customHeight="1" x14ac:dyDescent="0.25">
      <c r="A125" s="454"/>
      <c r="B125" s="228" t="s">
        <v>179</v>
      </c>
      <c r="C125" s="228">
        <f t="shared" si="4"/>
        <v>2140</v>
      </c>
      <c r="D125" s="228" t="s">
        <v>179</v>
      </c>
      <c r="E125" s="228">
        <f>400+1140+600</f>
        <v>2140</v>
      </c>
      <c r="F125" s="228" t="s">
        <v>527</v>
      </c>
      <c r="G125" s="228" t="s">
        <v>528</v>
      </c>
      <c r="H125" s="228">
        <f>400+1140+600</f>
        <v>2140</v>
      </c>
      <c r="I125" s="440" t="s">
        <v>529</v>
      </c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</row>
    <row r="126" spans="1:25" ht="15.75" customHeight="1" x14ac:dyDescent="0.25">
      <c r="A126" s="454"/>
      <c r="B126" s="228" t="s">
        <v>183</v>
      </c>
      <c r="C126" s="228">
        <f t="shared" si="4"/>
        <v>2490</v>
      </c>
      <c r="D126" s="228" t="s">
        <v>183</v>
      </c>
      <c r="E126" s="228">
        <f>400+1040+550+500</f>
        <v>2490</v>
      </c>
      <c r="F126" s="228" t="s">
        <v>527</v>
      </c>
      <c r="G126" s="228" t="s">
        <v>530</v>
      </c>
      <c r="H126" s="228">
        <f>400+1040+550+500</f>
        <v>2490</v>
      </c>
      <c r="I126" s="440" t="s">
        <v>531</v>
      </c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</row>
    <row r="127" spans="1:25" ht="15.75" customHeight="1" x14ac:dyDescent="0.25">
      <c r="A127" s="454"/>
      <c r="B127" s="228" t="s">
        <v>180</v>
      </c>
      <c r="C127" s="228">
        <f t="shared" si="4"/>
        <v>1200</v>
      </c>
      <c r="D127" s="228" t="s">
        <v>180</v>
      </c>
      <c r="E127" s="228">
        <f>600+600</f>
        <v>1200</v>
      </c>
      <c r="F127" s="228" t="s">
        <v>532</v>
      </c>
      <c r="G127" s="228" t="s">
        <v>533</v>
      </c>
      <c r="H127" s="228">
        <f>600+600</f>
        <v>1200</v>
      </c>
      <c r="I127" s="228" t="s">
        <v>534</v>
      </c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</row>
    <row r="128" spans="1:25" ht="15.75" customHeight="1" x14ac:dyDescent="0.25">
      <c r="A128" s="454"/>
      <c r="B128" s="228" t="s">
        <v>181</v>
      </c>
      <c r="C128" s="228">
        <f t="shared" si="4"/>
        <v>1080</v>
      </c>
      <c r="D128" s="228" t="s">
        <v>181</v>
      </c>
      <c r="E128" s="228">
        <f>480+600</f>
        <v>1080</v>
      </c>
      <c r="F128" s="228" t="s">
        <v>532</v>
      </c>
      <c r="G128" s="228" t="s">
        <v>535</v>
      </c>
      <c r="H128" s="228">
        <f>480+600</f>
        <v>1080</v>
      </c>
      <c r="I128" s="228" t="s">
        <v>536</v>
      </c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</row>
    <row r="129" spans="1:25" ht="15.75" customHeight="1" x14ac:dyDescent="0.25">
      <c r="A129" s="454"/>
      <c r="B129" s="228" t="s">
        <v>177</v>
      </c>
      <c r="C129" s="228">
        <f t="shared" si="4"/>
        <v>2370</v>
      </c>
      <c r="D129" s="228" t="s">
        <v>177</v>
      </c>
      <c r="E129" s="228">
        <f t="shared" ref="E129:E130" si="5">570+1800</f>
        <v>2370</v>
      </c>
      <c r="F129" s="228" t="s">
        <v>537</v>
      </c>
      <c r="G129" s="228" t="s">
        <v>538</v>
      </c>
      <c r="H129" s="228">
        <f t="shared" ref="H129:H130" si="6">570+1800</f>
        <v>2370</v>
      </c>
      <c r="I129" s="228" t="s">
        <v>539</v>
      </c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</row>
    <row r="130" spans="1:25" ht="15.75" customHeight="1" x14ac:dyDescent="0.25">
      <c r="A130" s="454"/>
      <c r="B130" s="228" t="s">
        <v>182</v>
      </c>
      <c r="C130" s="228">
        <f t="shared" si="4"/>
        <v>2370</v>
      </c>
      <c r="D130" s="228" t="s">
        <v>182</v>
      </c>
      <c r="E130" s="228">
        <f t="shared" si="5"/>
        <v>2370</v>
      </c>
      <c r="F130" s="228" t="s">
        <v>537</v>
      </c>
      <c r="G130" s="228" t="s">
        <v>540</v>
      </c>
      <c r="H130" s="228">
        <f t="shared" si="6"/>
        <v>2370</v>
      </c>
      <c r="I130" s="228" t="s">
        <v>539</v>
      </c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</row>
    <row r="131" spans="1:25" ht="15.75" customHeight="1" x14ac:dyDescent="0.25">
      <c r="A131" s="454"/>
      <c r="B131" s="228" t="s">
        <v>179</v>
      </c>
      <c r="C131" s="228">
        <f t="shared" si="4"/>
        <v>2750</v>
      </c>
      <c r="D131" s="228" t="s">
        <v>179</v>
      </c>
      <c r="E131" s="228">
        <v>2750</v>
      </c>
      <c r="F131" s="228" t="s">
        <v>541</v>
      </c>
      <c r="G131" s="228" t="s">
        <v>542</v>
      </c>
      <c r="H131" s="228">
        <v>2750</v>
      </c>
      <c r="I131" s="228" t="s">
        <v>543</v>
      </c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</row>
    <row r="132" spans="1:25" ht="15.75" customHeight="1" x14ac:dyDescent="0.25">
      <c r="A132" s="454"/>
      <c r="B132" s="228" t="s">
        <v>183</v>
      </c>
      <c r="C132" s="228">
        <f t="shared" si="4"/>
        <v>1000</v>
      </c>
      <c r="D132" s="228" t="s">
        <v>183</v>
      </c>
      <c r="E132" s="228">
        <v>1000</v>
      </c>
      <c r="F132" s="228" t="s">
        <v>541</v>
      </c>
      <c r="G132" s="228" t="s">
        <v>544</v>
      </c>
      <c r="H132" s="228">
        <v>1000</v>
      </c>
      <c r="I132" s="228" t="s">
        <v>543</v>
      </c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</row>
    <row r="133" spans="1:25" ht="15.75" customHeight="1" x14ac:dyDescent="0.25">
      <c r="A133" s="450" t="s">
        <v>184</v>
      </c>
      <c r="B133" s="451" t="s">
        <v>185</v>
      </c>
      <c r="C133" s="451">
        <f>SUM(C134:C144)</f>
        <v>3180</v>
      </c>
      <c r="D133" s="451"/>
      <c r="E133" s="451">
        <f>SUM(E134:E144)</f>
        <v>3180</v>
      </c>
      <c r="F133" s="451"/>
      <c r="G133" s="451"/>
      <c r="H133" s="451">
        <f>SUM(H134:H144)</f>
        <v>3180</v>
      </c>
      <c r="I133" s="451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</row>
    <row r="134" spans="1:25" ht="15.75" customHeight="1" x14ac:dyDescent="0.25">
      <c r="A134" s="454"/>
      <c r="B134" s="228" t="s">
        <v>177</v>
      </c>
      <c r="C134" s="228">
        <f t="shared" ref="C134:C144" si="7">E134</f>
        <v>180</v>
      </c>
      <c r="D134" s="228" t="s">
        <v>177</v>
      </c>
      <c r="E134" s="228">
        <v>180</v>
      </c>
      <c r="F134" s="228" t="s">
        <v>522</v>
      </c>
      <c r="G134" s="228" t="s">
        <v>523</v>
      </c>
      <c r="H134" s="228">
        <v>180</v>
      </c>
      <c r="I134" s="228" t="s">
        <v>545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</row>
    <row r="135" spans="1:25" ht="15.75" customHeight="1" x14ac:dyDescent="0.25">
      <c r="A135" s="454"/>
      <c r="B135" s="228" t="s">
        <v>182</v>
      </c>
      <c r="C135" s="228">
        <f t="shared" si="7"/>
        <v>180</v>
      </c>
      <c r="D135" s="228" t="s">
        <v>182</v>
      </c>
      <c r="E135" s="228">
        <v>180</v>
      </c>
      <c r="F135" s="228" t="s">
        <v>522</v>
      </c>
      <c r="G135" s="228" t="s">
        <v>546</v>
      </c>
      <c r="H135" s="228">
        <v>180</v>
      </c>
      <c r="I135" s="228" t="s">
        <v>547</v>
      </c>
      <c r="J135" s="228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</row>
    <row r="136" spans="1:25" ht="15.75" customHeight="1" x14ac:dyDescent="0.25">
      <c r="A136" s="454"/>
      <c r="B136" s="228" t="s">
        <v>179</v>
      </c>
      <c r="C136" s="228">
        <f t="shared" si="7"/>
        <v>360</v>
      </c>
      <c r="D136" s="228" t="s">
        <v>179</v>
      </c>
      <c r="E136" s="228">
        <v>360</v>
      </c>
      <c r="F136" s="228" t="s">
        <v>527</v>
      </c>
      <c r="G136" s="228" t="s">
        <v>528</v>
      </c>
      <c r="H136" s="228">
        <v>360</v>
      </c>
      <c r="I136" s="228" t="s">
        <v>548</v>
      </c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</row>
    <row r="137" spans="1:25" ht="15.75" customHeight="1" x14ac:dyDescent="0.25">
      <c r="A137" s="454"/>
      <c r="B137" s="228" t="s">
        <v>183</v>
      </c>
      <c r="C137" s="228">
        <f t="shared" si="7"/>
        <v>360</v>
      </c>
      <c r="D137" s="228" t="s">
        <v>183</v>
      </c>
      <c r="E137" s="228">
        <v>360</v>
      </c>
      <c r="F137" s="228" t="s">
        <v>527</v>
      </c>
      <c r="G137" s="228" t="s">
        <v>530</v>
      </c>
      <c r="H137" s="228">
        <v>360</v>
      </c>
      <c r="I137" s="228" t="s">
        <v>549</v>
      </c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</row>
    <row r="138" spans="1:25" ht="15.75" customHeight="1" x14ac:dyDescent="0.25">
      <c r="A138" s="454"/>
      <c r="B138" s="228" t="s">
        <v>180</v>
      </c>
      <c r="C138" s="228">
        <f t="shared" si="7"/>
        <v>360</v>
      </c>
      <c r="D138" s="228" t="s">
        <v>180</v>
      </c>
      <c r="E138" s="228">
        <v>360</v>
      </c>
      <c r="F138" s="228" t="s">
        <v>550</v>
      </c>
      <c r="G138" s="228" t="s">
        <v>551</v>
      </c>
      <c r="H138" s="228">
        <v>360</v>
      </c>
      <c r="I138" s="228" t="s">
        <v>552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</row>
    <row r="139" spans="1:25" ht="15.75" customHeight="1" x14ac:dyDescent="0.25">
      <c r="A139" s="454"/>
      <c r="B139" s="228" t="s">
        <v>181</v>
      </c>
      <c r="C139" s="228">
        <f t="shared" si="7"/>
        <v>360</v>
      </c>
      <c r="D139" s="228" t="s">
        <v>181</v>
      </c>
      <c r="E139" s="228">
        <v>360</v>
      </c>
      <c r="F139" s="228" t="s">
        <v>550</v>
      </c>
      <c r="G139" s="228" t="s">
        <v>551</v>
      </c>
      <c r="H139" s="228">
        <v>360</v>
      </c>
      <c r="I139" s="228" t="s">
        <v>553</v>
      </c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</row>
    <row r="140" spans="1:25" ht="15.75" customHeight="1" x14ac:dyDescent="0.25">
      <c r="A140" s="454"/>
      <c r="B140" s="228" t="s">
        <v>177</v>
      </c>
      <c r="C140" s="228">
        <f t="shared" si="7"/>
        <v>300</v>
      </c>
      <c r="D140" s="228" t="s">
        <v>177</v>
      </c>
      <c r="E140" s="228">
        <v>300</v>
      </c>
      <c r="F140" s="228" t="s">
        <v>537</v>
      </c>
      <c r="G140" s="228" t="s">
        <v>554</v>
      </c>
      <c r="H140" s="228">
        <v>300</v>
      </c>
      <c r="I140" s="228" t="s">
        <v>539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</row>
    <row r="141" spans="1:25" ht="15.75" customHeight="1" x14ac:dyDescent="0.25">
      <c r="A141" s="454"/>
      <c r="B141" s="228" t="s">
        <v>182</v>
      </c>
      <c r="C141" s="228">
        <f t="shared" si="7"/>
        <v>300</v>
      </c>
      <c r="D141" s="228" t="s">
        <v>182</v>
      </c>
      <c r="E141" s="228">
        <v>300</v>
      </c>
      <c r="F141" s="228" t="s">
        <v>537</v>
      </c>
      <c r="G141" s="228" t="s">
        <v>555</v>
      </c>
      <c r="H141" s="228">
        <v>300</v>
      </c>
      <c r="I141" s="228" t="s">
        <v>539</v>
      </c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</row>
    <row r="142" spans="1:25" ht="15.75" customHeight="1" x14ac:dyDescent="0.25">
      <c r="A142" s="454"/>
      <c r="B142" s="228" t="s">
        <v>179</v>
      </c>
      <c r="C142" s="228">
        <f t="shared" si="7"/>
        <v>360</v>
      </c>
      <c r="D142" s="228" t="s">
        <v>179</v>
      </c>
      <c r="E142" s="228">
        <v>360</v>
      </c>
      <c r="F142" s="228" t="s">
        <v>541</v>
      </c>
      <c r="G142" s="228" t="s">
        <v>542</v>
      </c>
      <c r="H142" s="228">
        <v>360</v>
      </c>
      <c r="I142" s="228" t="s">
        <v>543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</row>
    <row r="143" spans="1:25" ht="15.75" customHeight="1" x14ac:dyDescent="0.25">
      <c r="A143" s="454"/>
      <c r="B143" s="228" t="s">
        <v>183</v>
      </c>
      <c r="C143" s="228">
        <f t="shared" si="7"/>
        <v>360</v>
      </c>
      <c r="D143" s="228" t="s">
        <v>183</v>
      </c>
      <c r="E143" s="228">
        <v>360</v>
      </c>
      <c r="F143" s="228" t="s">
        <v>541</v>
      </c>
      <c r="G143" s="228" t="s">
        <v>556</v>
      </c>
      <c r="H143" s="228">
        <v>360</v>
      </c>
      <c r="I143" s="228" t="s">
        <v>543</v>
      </c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</row>
    <row r="144" spans="1:25" ht="15.75" customHeight="1" x14ac:dyDescent="0.25">
      <c r="A144" s="454"/>
      <c r="B144" s="228" t="s">
        <v>177</v>
      </c>
      <c r="C144" s="228">
        <f t="shared" si="7"/>
        <v>60</v>
      </c>
      <c r="D144" s="228" t="s">
        <v>177</v>
      </c>
      <c r="E144" s="228">
        <v>60</v>
      </c>
      <c r="F144" s="228" t="s">
        <v>557</v>
      </c>
      <c r="G144" s="228" t="s">
        <v>558</v>
      </c>
      <c r="H144" s="228">
        <v>60</v>
      </c>
      <c r="I144" s="228" t="s">
        <v>559</v>
      </c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</row>
    <row r="145" spans="1:25" ht="15.75" customHeight="1" x14ac:dyDescent="0.25">
      <c r="A145" s="459" t="s">
        <v>200</v>
      </c>
      <c r="B145" s="460" t="s">
        <v>201</v>
      </c>
      <c r="C145" s="460">
        <f>C146</f>
        <v>4000</v>
      </c>
      <c r="D145" s="460"/>
      <c r="E145" s="460">
        <f>E146</f>
        <v>4000</v>
      </c>
      <c r="F145" s="460"/>
      <c r="G145" s="460"/>
      <c r="H145" s="460">
        <f>H146</f>
        <v>4000</v>
      </c>
      <c r="I145" s="460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</row>
    <row r="146" spans="1:25" ht="15.75" customHeight="1" x14ac:dyDescent="0.25">
      <c r="A146" s="454"/>
      <c r="B146" s="228" t="s">
        <v>560</v>
      </c>
      <c r="C146" s="228">
        <f>E146</f>
        <v>4000</v>
      </c>
      <c r="D146" s="228" t="s">
        <v>561</v>
      </c>
      <c r="E146" s="228">
        <v>4000</v>
      </c>
      <c r="F146" s="228" t="s">
        <v>562</v>
      </c>
      <c r="G146" s="228" t="s">
        <v>563</v>
      </c>
      <c r="H146" s="228">
        <v>4000</v>
      </c>
      <c r="I146" s="228" t="s">
        <v>564</v>
      </c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</row>
    <row r="147" spans="1:25" ht="15.75" customHeight="1" x14ac:dyDescent="0.25">
      <c r="A147" s="450" t="s">
        <v>206</v>
      </c>
      <c r="B147" s="451" t="s">
        <v>207</v>
      </c>
      <c r="C147" s="451">
        <f>C148+C149+C150+C151+C153+C155+C157+C159+C161+C165+C163</f>
        <v>151680</v>
      </c>
      <c r="D147" s="451"/>
      <c r="E147" s="451">
        <f>SUM(E148:E166)</f>
        <v>151680</v>
      </c>
      <c r="F147" s="451"/>
      <c r="G147" s="451"/>
      <c r="H147" s="451">
        <f>SUM(H148:H166)</f>
        <v>151680</v>
      </c>
      <c r="I147" s="451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</row>
    <row r="148" spans="1:25" ht="15.75" customHeight="1" x14ac:dyDescent="0.25">
      <c r="A148" s="444" t="s">
        <v>115</v>
      </c>
      <c r="B148" s="442" t="s">
        <v>208</v>
      </c>
      <c r="C148" s="228">
        <f t="shared" ref="C148:C150" si="8">E148</f>
        <v>1720</v>
      </c>
      <c r="D148" s="228" t="s">
        <v>565</v>
      </c>
      <c r="E148" s="449">
        <v>1720</v>
      </c>
      <c r="F148" s="449" t="s">
        <v>566</v>
      </c>
      <c r="G148" s="449" t="s">
        <v>567</v>
      </c>
      <c r="H148" s="449">
        <v>1720</v>
      </c>
      <c r="I148" s="228" t="s">
        <v>568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</row>
    <row r="149" spans="1:25" ht="64.5" customHeight="1" x14ac:dyDescent="0.25">
      <c r="A149" s="444" t="s">
        <v>118</v>
      </c>
      <c r="B149" s="442" t="s">
        <v>209</v>
      </c>
      <c r="C149" s="228">
        <f t="shared" si="8"/>
        <v>640</v>
      </c>
      <c r="D149" s="228" t="s">
        <v>565</v>
      </c>
      <c r="E149" s="449">
        <v>640</v>
      </c>
      <c r="F149" s="449" t="s">
        <v>569</v>
      </c>
      <c r="G149" s="449" t="s">
        <v>567</v>
      </c>
      <c r="H149" s="449">
        <v>640</v>
      </c>
      <c r="I149" s="228" t="s">
        <v>570</v>
      </c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</row>
    <row r="150" spans="1:25" ht="63" customHeight="1" x14ac:dyDescent="0.25">
      <c r="A150" s="444" t="s">
        <v>119</v>
      </c>
      <c r="B150" s="442" t="s">
        <v>210</v>
      </c>
      <c r="C150" s="228">
        <f t="shared" si="8"/>
        <v>640</v>
      </c>
      <c r="D150" s="228" t="s">
        <v>565</v>
      </c>
      <c r="E150" s="449">
        <v>640</v>
      </c>
      <c r="F150" s="449" t="s">
        <v>569</v>
      </c>
      <c r="G150" s="449" t="s">
        <v>567</v>
      </c>
      <c r="H150" s="449">
        <v>640</v>
      </c>
      <c r="I150" s="228" t="s">
        <v>570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</row>
    <row r="151" spans="1:25" ht="15.75" customHeight="1" x14ac:dyDescent="0.25">
      <c r="A151" s="520" t="s">
        <v>127</v>
      </c>
      <c r="B151" s="523" t="s">
        <v>211</v>
      </c>
      <c r="C151" s="524">
        <f>E151+E152</f>
        <v>20160</v>
      </c>
      <c r="D151" s="228" t="s">
        <v>565</v>
      </c>
      <c r="E151" s="228">
        <v>8400</v>
      </c>
      <c r="F151" s="442" t="s">
        <v>571</v>
      </c>
      <c r="G151" s="228" t="s">
        <v>454</v>
      </c>
      <c r="H151" s="228">
        <v>8400</v>
      </c>
      <c r="I151" s="228" t="s">
        <v>572</v>
      </c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</row>
    <row r="152" spans="1:25" ht="15.75" customHeight="1" x14ac:dyDescent="0.25">
      <c r="A152" s="522"/>
      <c r="B152" s="522"/>
      <c r="C152" s="522"/>
      <c r="D152" s="228" t="s">
        <v>565</v>
      </c>
      <c r="E152" s="228">
        <v>11760</v>
      </c>
      <c r="F152" s="442" t="s">
        <v>573</v>
      </c>
      <c r="G152" s="228" t="s">
        <v>574</v>
      </c>
      <c r="H152" s="228">
        <v>11760</v>
      </c>
      <c r="I152" s="228" t="s">
        <v>575</v>
      </c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</row>
    <row r="153" spans="1:25" ht="57.75" customHeight="1" x14ac:dyDescent="0.25">
      <c r="A153" s="520" t="s">
        <v>129</v>
      </c>
      <c r="B153" s="523" t="s">
        <v>212</v>
      </c>
      <c r="C153" s="524">
        <f>E153+E154</f>
        <v>14400</v>
      </c>
      <c r="D153" s="228" t="s">
        <v>565</v>
      </c>
      <c r="E153" s="228">
        <v>6000</v>
      </c>
      <c r="F153" s="442" t="s">
        <v>571</v>
      </c>
      <c r="G153" s="228" t="s">
        <v>454</v>
      </c>
      <c r="H153" s="228">
        <v>6000</v>
      </c>
      <c r="I153" s="228" t="s">
        <v>572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</row>
    <row r="154" spans="1:25" ht="48" customHeight="1" x14ac:dyDescent="0.25">
      <c r="A154" s="522"/>
      <c r="B154" s="522"/>
      <c r="C154" s="522"/>
      <c r="D154" s="228" t="s">
        <v>565</v>
      </c>
      <c r="E154" s="228">
        <v>8400</v>
      </c>
      <c r="F154" s="442" t="s">
        <v>573</v>
      </c>
      <c r="G154" s="228" t="s">
        <v>574</v>
      </c>
      <c r="H154" s="228">
        <v>8400</v>
      </c>
      <c r="I154" s="228" t="s">
        <v>575</v>
      </c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</row>
    <row r="155" spans="1:25" ht="49.5" customHeight="1" x14ac:dyDescent="0.25">
      <c r="A155" s="520" t="s">
        <v>131</v>
      </c>
      <c r="B155" s="523" t="s">
        <v>213</v>
      </c>
      <c r="C155" s="524">
        <f>E155+E156</f>
        <v>10800</v>
      </c>
      <c r="D155" s="228" t="s">
        <v>565</v>
      </c>
      <c r="E155" s="228">
        <v>4500</v>
      </c>
      <c r="F155" s="442" t="s">
        <v>571</v>
      </c>
      <c r="G155" s="228" t="s">
        <v>454</v>
      </c>
      <c r="H155" s="228">
        <v>4500</v>
      </c>
      <c r="I155" s="228" t="s">
        <v>572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</row>
    <row r="156" spans="1:25" ht="42.75" customHeight="1" x14ac:dyDescent="0.25">
      <c r="A156" s="522"/>
      <c r="B156" s="522"/>
      <c r="C156" s="522"/>
      <c r="D156" s="228" t="s">
        <v>565</v>
      </c>
      <c r="E156" s="228">
        <v>6300</v>
      </c>
      <c r="F156" s="442" t="s">
        <v>573</v>
      </c>
      <c r="G156" s="228" t="s">
        <v>574</v>
      </c>
      <c r="H156" s="228">
        <v>6300</v>
      </c>
      <c r="I156" s="228" t="s">
        <v>576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</row>
    <row r="157" spans="1:25" ht="44.25" customHeight="1" x14ac:dyDescent="0.25">
      <c r="A157" s="520" t="s">
        <v>133</v>
      </c>
      <c r="B157" s="523" t="s">
        <v>209</v>
      </c>
      <c r="C157" s="524">
        <f>E157+E158</f>
        <v>7200</v>
      </c>
      <c r="D157" s="228" t="s">
        <v>565</v>
      </c>
      <c r="E157" s="228">
        <v>3000</v>
      </c>
      <c r="F157" s="442" t="s">
        <v>577</v>
      </c>
      <c r="G157" s="228" t="s">
        <v>454</v>
      </c>
      <c r="H157" s="228">
        <v>3000</v>
      </c>
      <c r="I157" s="228" t="s">
        <v>578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</row>
    <row r="158" spans="1:25" ht="44.25" customHeight="1" x14ac:dyDescent="0.25">
      <c r="A158" s="522"/>
      <c r="B158" s="522"/>
      <c r="C158" s="522"/>
      <c r="D158" s="228" t="s">
        <v>565</v>
      </c>
      <c r="E158" s="228">
        <v>4200</v>
      </c>
      <c r="F158" s="442" t="s">
        <v>579</v>
      </c>
      <c r="G158" s="228" t="s">
        <v>574</v>
      </c>
      <c r="H158" s="228">
        <v>4200</v>
      </c>
      <c r="I158" s="228" t="s">
        <v>580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</row>
    <row r="159" spans="1:25" ht="44.25" customHeight="1" x14ac:dyDescent="0.25">
      <c r="A159" s="520" t="s">
        <v>135</v>
      </c>
      <c r="B159" s="523" t="s">
        <v>210</v>
      </c>
      <c r="C159" s="524">
        <f>E159+E160</f>
        <v>7200</v>
      </c>
      <c r="D159" s="228" t="s">
        <v>565</v>
      </c>
      <c r="E159" s="228">
        <v>3000</v>
      </c>
      <c r="F159" s="442" t="s">
        <v>577</v>
      </c>
      <c r="G159" s="228" t="s">
        <v>454</v>
      </c>
      <c r="H159" s="228">
        <v>3000</v>
      </c>
      <c r="I159" s="228" t="s">
        <v>578</v>
      </c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</row>
    <row r="160" spans="1:25" ht="44.25" customHeight="1" x14ac:dyDescent="0.25">
      <c r="A160" s="522"/>
      <c r="B160" s="522"/>
      <c r="C160" s="522"/>
      <c r="D160" s="228" t="s">
        <v>565</v>
      </c>
      <c r="E160" s="228">
        <v>4200</v>
      </c>
      <c r="F160" s="442" t="s">
        <v>579</v>
      </c>
      <c r="G160" s="228" t="s">
        <v>574</v>
      </c>
      <c r="H160" s="228">
        <v>4200</v>
      </c>
      <c r="I160" s="228" t="s">
        <v>580</v>
      </c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</row>
    <row r="161" spans="1:25" ht="44.25" customHeight="1" x14ac:dyDescent="0.25">
      <c r="A161" s="520" t="s">
        <v>137</v>
      </c>
      <c r="B161" s="523" t="s">
        <v>214</v>
      </c>
      <c r="C161" s="524">
        <f>E161+E162</f>
        <v>54000</v>
      </c>
      <c r="D161" s="228" t="s">
        <v>565</v>
      </c>
      <c r="E161" s="228">
        <v>22500</v>
      </c>
      <c r="F161" s="442" t="s">
        <v>581</v>
      </c>
      <c r="G161" s="228" t="s">
        <v>454</v>
      </c>
      <c r="H161" s="228">
        <v>22500</v>
      </c>
      <c r="I161" s="228" t="s">
        <v>582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</row>
    <row r="162" spans="1:25" ht="44.25" customHeight="1" x14ac:dyDescent="0.25">
      <c r="A162" s="522"/>
      <c r="B162" s="522"/>
      <c r="C162" s="522"/>
      <c r="D162" s="228" t="s">
        <v>565</v>
      </c>
      <c r="E162" s="228">
        <v>31500</v>
      </c>
      <c r="F162" s="442" t="s">
        <v>583</v>
      </c>
      <c r="G162" s="228" t="s">
        <v>584</v>
      </c>
      <c r="H162" s="228">
        <v>31500</v>
      </c>
      <c r="I162" s="228" t="s">
        <v>585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</row>
    <row r="163" spans="1:25" ht="38.25" customHeight="1" x14ac:dyDescent="0.25">
      <c r="A163" s="520" t="s">
        <v>139</v>
      </c>
      <c r="B163" s="523" t="s">
        <v>586</v>
      </c>
      <c r="C163" s="524">
        <f>E163+E164</f>
        <v>10440</v>
      </c>
      <c r="D163" s="228" t="s">
        <v>565</v>
      </c>
      <c r="E163" s="228">
        <v>4350</v>
      </c>
      <c r="F163" s="442" t="s">
        <v>587</v>
      </c>
      <c r="G163" s="228" t="s">
        <v>454</v>
      </c>
      <c r="H163" s="228">
        <v>4350</v>
      </c>
      <c r="I163" s="228" t="s">
        <v>588</v>
      </c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</row>
    <row r="164" spans="1:25" ht="45" customHeight="1" x14ac:dyDescent="0.25">
      <c r="A164" s="522"/>
      <c r="B164" s="522"/>
      <c r="C164" s="522"/>
      <c r="D164" s="228" t="s">
        <v>565</v>
      </c>
      <c r="E164" s="228">
        <v>6090</v>
      </c>
      <c r="F164" s="442" t="s">
        <v>589</v>
      </c>
      <c r="G164" s="228" t="s">
        <v>590</v>
      </c>
      <c r="H164" s="228">
        <v>6090</v>
      </c>
      <c r="I164" s="228" t="s">
        <v>591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</row>
    <row r="165" spans="1:25" ht="38.25" customHeight="1" x14ac:dyDescent="0.25">
      <c r="A165" s="520" t="s">
        <v>141</v>
      </c>
      <c r="B165" s="523" t="s">
        <v>216</v>
      </c>
      <c r="C165" s="524">
        <f>E165+E166</f>
        <v>24480</v>
      </c>
      <c r="D165" s="228" t="s">
        <v>565</v>
      </c>
      <c r="E165" s="228">
        <v>10200</v>
      </c>
      <c r="F165" s="442" t="s">
        <v>592</v>
      </c>
      <c r="G165" s="228" t="s">
        <v>454</v>
      </c>
      <c r="H165" s="228">
        <v>10200</v>
      </c>
      <c r="I165" s="228" t="s">
        <v>593</v>
      </c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</row>
    <row r="166" spans="1:25" ht="45" customHeight="1" x14ac:dyDescent="0.25">
      <c r="A166" s="522"/>
      <c r="B166" s="522"/>
      <c r="C166" s="522"/>
      <c r="D166" s="228" t="s">
        <v>565</v>
      </c>
      <c r="E166" s="228">
        <v>14280</v>
      </c>
      <c r="F166" s="442" t="s">
        <v>594</v>
      </c>
      <c r="G166" s="228" t="s">
        <v>595</v>
      </c>
      <c r="H166" s="228">
        <v>14280</v>
      </c>
      <c r="I166" s="228" t="s">
        <v>596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</row>
    <row r="167" spans="1:25" ht="15.75" customHeight="1" x14ac:dyDescent="0.25">
      <c r="A167" s="450" t="s">
        <v>597</v>
      </c>
      <c r="B167" s="451" t="s">
        <v>218</v>
      </c>
      <c r="C167" s="451">
        <f>SUM(C168:C169)</f>
        <v>36000</v>
      </c>
      <c r="D167" s="451"/>
      <c r="E167" s="451">
        <f>SUM(E168:E169)</f>
        <v>36000</v>
      </c>
      <c r="F167" s="461"/>
      <c r="G167" s="451"/>
      <c r="H167" s="451">
        <f>SUM(H168:H169)</f>
        <v>36000</v>
      </c>
      <c r="I167" s="451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</row>
    <row r="168" spans="1:25" ht="42" customHeight="1" x14ac:dyDescent="0.25">
      <c r="A168" s="455" t="s">
        <v>115</v>
      </c>
      <c r="B168" s="437" t="s">
        <v>598</v>
      </c>
      <c r="C168" s="437">
        <f t="shared" ref="C168:C169" si="9">E168</f>
        <v>15000</v>
      </c>
      <c r="D168" s="228" t="s">
        <v>599</v>
      </c>
      <c r="E168" s="228">
        <v>15000</v>
      </c>
      <c r="F168" s="442" t="s">
        <v>600</v>
      </c>
      <c r="G168" s="228" t="s">
        <v>454</v>
      </c>
      <c r="H168" s="228">
        <v>15000</v>
      </c>
      <c r="I168" s="228" t="s">
        <v>601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</row>
    <row r="169" spans="1:25" ht="42" customHeight="1" x14ac:dyDescent="0.25">
      <c r="A169" s="455" t="s">
        <v>115</v>
      </c>
      <c r="B169" s="437" t="s">
        <v>598</v>
      </c>
      <c r="C169" s="437">
        <f t="shared" si="9"/>
        <v>21000</v>
      </c>
      <c r="D169" s="437" t="s">
        <v>599</v>
      </c>
      <c r="E169" s="437">
        <v>21000</v>
      </c>
      <c r="F169" s="436" t="s">
        <v>602</v>
      </c>
      <c r="G169" s="437" t="s">
        <v>574</v>
      </c>
      <c r="H169" s="437">
        <v>21000</v>
      </c>
      <c r="I169" s="228" t="s">
        <v>603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</row>
    <row r="170" spans="1:25" ht="42" customHeight="1" x14ac:dyDescent="0.25">
      <c r="A170" s="450" t="s">
        <v>604</v>
      </c>
      <c r="B170" s="451" t="s">
        <v>244</v>
      </c>
      <c r="C170" s="451">
        <f>SUM(C171:C172)</f>
        <v>3175</v>
      </c>
      <c r="D170" s="451"/>
      <c r="E170" s="451">
        <f>SUM(E171:E172)</f>
        <v>3175</v>
      </c>
      <c r="F170" s="462"/>
      <c r="G170" s="451"/>
      <c r="H170" s="451">
        <f>SUM(H171:H172)</f>
        <v>3175</v>
      </c>
      <c r="I170" s="451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</row>
    <row r="171" spans="1:25" ht="42" customHeight="1" x14ac:dyDescent="0.25">
      <c r="A171" s="454"/>
      <c r="B171" s="228" t="s">
        <v>605</v>
      </c>
      <c r="C171" s="437">
        <f t="shared" ref="C171:C172" si="10">E171</f>
        <v>1600</v>
      </c>
      <c r="D171" s="228" t="s">
        <v>606</v>
      </c>
      <c r="E171" s="228">
        <v>1600</v>
      </c>
      <c r="F171" s="449" t="s">
        <v>607</v>
      </c>
      <c r="G171" s="228" t="s">
        <v>608</v>
      </c>
      <c r="H171" s="228">
        <v>1600</v>
      </c>
      <c r="I171" s="228" t="s">
        <v>609</v>
      </c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</row>
    <row r="172" spans="1:25" ht="42" customHeight="1" x14ac:dyDescent="0.25">
      <c r="A172" s="454"/>
      <c r="B172" s="228" t="s">
        <v>610</v>
      </c>
      <c r="C172" s="228">
        <f t="shared" si="10"/>
        <v>1575</v>
      </c>
      <c r="D172" s="228" t="s">
        <v>606</v>
      </c>
      <c r="E172" s="228">
        <v>1575</v>
      </c>
      <c r="F172" s="449" t="s">
        <v>607</v>
      </c>
      <c r="G172" s="228" t="s">
        <v>608</v>
      </c>
      <c r="H172" s="228">
        <v>1575</v>
      </c>
      <c r="I172" s="228" t="s">
        <v>611</v>
      </c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</row>
    <row r="173" spans="1:25" ht="15.75" customHeight="1" x14ac:dyDescent="0.25">
      <c r="A173" s="463">
        <v>9</v>
      </c>
      <c r="B173" s="464" t="s">
        <v>258</v>
      </c>
      <c r="C173" s="465">
        <f>SUM(C174:C176)</f>
        <v>109122.87</v>
      </c>
      <c r="D173" s="464"/>
      <c r="E173" s="465">
        <f>SUM(E174:E176)</f>
        <v>109122.87</v>
      </c>
      <c r="F173" s="466"/>
      <c r="G173" s="465"/>
      <c r="H173" s="465">
        <f>SUM(H174:H176)</f>
        <v>98700</v>
      </c>
      <c r="I173" s="465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</row>
    <row r="174" spans="1:25" ht="15.75" customHeight="1" x14ac:dyDescent="0.25">
      <c r="A174" s="452"/>
      <c r="B174" s="440" t="s">
        <v>612</v>
      </c>
      <c r="C174" s="228">
        <f t="shared" ref="C174:C175" si="11">E174</f>
        <v>49500</v>
      </c>
      <c r="D174" s="453" t="s">
        <v>613</v>
      </c>
      <c r="E174" s="440">
        <v>49500</v>
      </c>
      <c r="F174" s="440" t="s">
        <v>614</v>
      </c>
      <c r="G174" s="440" t="s">
        <v>615</v>
      </c>
      <c r="H174" s="440">
        <v>49500</v>
      </c>
      <c r="I174" s="440" t="s">
        <v>616</v>
      </c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</row>
    <row r="175" spans="1:25" ht="15.75" customHeight="1" x14ac:dyDescent="0.25">
      <c r="A175" s="452"/>
      <c r="B175" s="440" t="s">
        <v>612</v>
      </c>
      <c r="C175" s="228">
        <f t="shared" si="11"/>
        <v>49200</v>
      </c>
      <c r="D175" s="453" t="s">
        <v>613</v>
      </c>
      <c r="E175" s="440">
        <v>49200</v>
      </c>
      <c r="F175" s="440" t="s">
        <v>617</v>
      </c>
      <c r="G175" s="440" t="s">
        <v>618</v>
      </c>
      <c r="H175" s="440">
        <v>49200</v>
      </c>
      <c r="I175" s="440" t="s">
        <v>619</v>
      </c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</row>
    <row r="176" spans="1:25" ht="75" customHeight="1" x14ac:dyDescent="0.25">
      <c r="A176" s="467"/>
      <c r="B176" s="468" t="s">
        <v>612</v>
      </c>
      <c r="C176" s="468">
        <v>10422.870000000001</v>
      </c>
      <c r="D176" s="469" t="s">
        <v>613</v>
      </c>
      <c r="E176" s="468">
        <v>10422.870000000001</v>
      </c>
      <c r="F176" s="469" t="s">
        <v>620</v>
      </c>
      <c r="G176" s="468"/>
      <c r="H176" s="468"/>
      <c r="I176" s="468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</row>
    <row r="177" spans="1:25" ht="15.75" customHeight="1" x14ac:dyDescent="0.25">
      <c r="A177" s="470" t="s">
        <v>40</v>
      </c>
      <c r="B177" s="471" t="s">
        <v>279</v>
      </c>
      <c r="C177" s="472">
        <f>C178</f>
        <v>40000</v>
      </c>
      <c r="D177" s="451"/>
      <c r="E177" s="451">
        <f>E178</f>
        <v>40000</v>
      </c>
      <c r="F177" s="451"/>
      <c r="G177" s="451"/>
      <c r="H177" s="451">
        <f>H178</f>
        <v>0</v>
      </c>
      <c r="I177" s="451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</row>
    <row r="178" spans="1:25" ht="15.75" customHeight="1" x14ac:dyDescent="0.25">
      <c r="A178" s="473"/>
      <c r="B178" s="474" t="s">
        <v>621</v>
      </c>
      <c r="C178" s="474">
        <f>E178</f>
        <v>40000</v>
      </c>
      <c r="D178" s="474" t="s">
        <v>622</v>
      </c>
      <c r="E178" s="474">
        <v>40000</v>
      </c>
      <c r="F178" s="475" t="s">
        <v>623</v>
      </c>
      <c r="G178" s="474"/>
      <c r="H178" s="474"/>
      <c r="I178" s="474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</row>
    <row r="179" spans="1:25" ht="28.5" customHeight="1" x14ac:dyDescent="0.25">
      <c r="A179" s="539" t="s">
        <v>624</v>
      </c>
      <c r="B179" s="540"/>
      <c r="C179" s="476">
        <f>C178+C173+C170+C167+C147+C145+C133+C122+C96+C9</f>
        <v>1221213.5699999998</v>
      </c>
      <c r="D179" s="476"/>
      <c r="E179" s="476">
        <f>E178+E173+E170+E167+E147+E145+E133+E122+E96+E9</f>
        <v>1221213.5699999998</v>
      </c>
      <c r="F179" s="476"/>
      <c r="G179" s="476"/>
      <c r="H179" s="476">
        <f>H178+H173+H170+H167+H147+H145+H133+H122+H96+H9</f>
        <v>873600.7</v>
      </c>
      <c r="I179" s="476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</row>
    <row r="180" spans="1:25" ht="15.75" customHeight="1" x14ac:dyDescent="0.25">
      <c r="A180" s="477"/>
      <c r="B180" s="478"/>
      <c r="C180" s="478"/>
      <c r="D180" s="478"/>
      <c r="E180" s="478"/>
      <c r="F180" s="478"/>
      <c r="G180" s="478"/>
      <c r="H180" s="478"/>
      <c r="I180" s="478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</row>
    <row r="181" spans="1:25" ht="15.75" customHeight="1" x14ac:dyDescent="0.25">
      <c r="A181" s="477"/>
      <c r="B181" s="478"/>
      <c r="C181" s="478"/>
      <c r="D181" s="478"/>
      <c r="E181" s="478"/>
      <c r="F181" s="478"/>
      <c r="G181" s="478"/>
      <c r="H181" s="478"/>
      <c r="I181" s="478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</row>
    <row r="182" spans="1:25" ht="15.75" customHeight="1" x14ac:dyDescent="0.25">
      <c r="A182" s="478"/>
      <c r="B182" s="478"/>
      <c r="C182" s="478"/>
      <c r="D182" s="478"/>
      <c r="E182" s="478"/>
      <c r="F182" s="478"/>
      <c r="G182" s="478"/>
      <c r="H182" s="478"/>
      <c r="I182" s="478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</row>
    <row r="183" spans="1:25" ht="15.75" customHeight="1" x14ac:dyDescent="0.25">
      <c r="A183" s="478"/>
      <c r="B183" s="478"/>
      <c r="C183" s="478"/>
      <c r="D183" s="478"/>
      <c r="E183" s="478"/>
      <c r="F183" s="478"/>
      <c r="G183" s="478"/>
      <c r="H183" s="478"/>
      <c r="I183" s="478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</row>
    <row r="184" spans="1:25" ht="15.75" customHeight="1" x14ac:dyDescent="0.25">
      <c r="A184" s="478"/>
      <c r="B184" s="478"/>
      <c r="C184" s="478"/>
      <c r="D184" s="478"/>
      <c r="E184" s="478"/>
      <c r="F184" s="478"/>
      <c r="G184" s="478"/>
      <c r="H184" s="478"/>
      <c r="I184" s="478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</row>
    <row r="185" spans="1:25" ht="15.75" customHeight="1" x14ac:dyDescent="0.25">
      <c r="A185" s="478"/>
      <c r="B185" s="478"/>
      <c r="C185" s="478"/>
      <c r="D185" s="478"/>
      <c r="E185" s="478"/>
      <c r="F185" s="478"/>
      <c r="G185" s="478"/>
      <c r="H185" s="478"/>
      <c r="I185" s="478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</row>
    <row r="186" spans="1:25" ht="15.75" customHeight="1" x14ac:dyDescent="0.25">
      <c r="A186" s="478"/>
      <c r="B186" s="478"/>
      <c r="C186" s="478"/>
      <c r="D186" s="478"/>
      <c r="E186" s="478"/>
      <c r="F186" s="478"/>
      <c r="G186" s="478"/>
      <c r="H186" s="478"/>
      <c r="I186" s="478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</row>
    <row r="187" spans="1:25" ht="15.75" customHeight="1" x14ac:dyDescent="0.25">
      <c r="A187" s="478"/>
      <c r="B187" s="478"/>
      <c r="C187" s="478"/>
      <c r="D187" s="478"/>
      <c r="E187" s="478"/>
      <c r="F187" s="478"/>
      <c r="G187" s="478"/>
      <c r="H187" s="478"/>
      <c r="I187" s="478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</row>
    <row r="188" spans="1:25" ht="15.75" customHeight="1" x14ac:dyDescent="0.25">
      <c r="A188" s="478"/>
      <c r="B188" s="478"/>
      <c r="C188" s="478"/>
      <c r="D188" s="478"/>
      <c r="E188" s="478"/>
      <c r="F188" s="478"/>
      <c r="G188" s="478"/>
      <c r="H188" s="478"/>
      <c r="I188" s="478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</row>
    <row r="189" spans="1:25" ht="15.75" customHeight="1" x14ac:dyDescent="0.25">
      <c r="A189" s="478"/>
      <c r="B189" s="478"/>
      <c r="C189" s="478"/>
      <c r="D189" s="478"/>
      <c r="E189" s="478"/>
      <c r="F189" s="478"/>
      <c r="G189" s="478"/>
      <c r="H189" s="478"/>
      <c r="I189" s="478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</row>
    <row r="190" spans="1:25" ht="15.75" customHeight="1" x14ac:dyDescent="0.25">
      <c r="A190" s="478"/>
      <c r="B190" s="478"/>
      <c r="C190" s="478"/>
      <c r="D190" s="478"/>
      <c r="E190" s="478"/>
      <c r="F190" s="478"/>
      <c r="G190" s="478"/>
      <c r="H190" s="478"/>
      <c r="I190" s="478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</row>
    <row r="191" spans="1:25" ht="15.75" customHeight="1" x14ac:dyDescent="0.25">
      <c r="A191" s="478"/>
      <c r="B191" s="478"/>
      <c r="C191" s="478"/>
      <c r="D191" s="478"/>
      <c r="E191" s="478"/>
      <c r="F191" s="478"/>
      <c r="G191" s="478"/>
      <c r="H191" s="478"/>
      <c r="I191" s="478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</row>
    <row r="192" spans="1:25" ht="15.75" customHeight="1" x14ac:dyDescent="0.25">
      <c r="A192" s="478"/>
      <c r="B192" s="478"/>
      <c r="C192" s="478"/>
      <c r="D192" s="478"/>
      <c r="E192" s="478"/>
      <c r="F192" s="478"/>
      <c r="G192" s="478"/>
      <c r="H192" s="478"/>
      <c r="I192" s="478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</row>
    <row r="193" spans="1:25" ht="15.75" customHeight="1" x14ac:dyDescent="0.25">
      <c r="A193" s="478"/>
      <c r="B193" s="478"/>
      <c r="C193" s="478"/>
      <c r="D193" s="478"/>
      <c r="E193" s="478"/>
      <c r="F193" s="478"/>
      <c r="G193" s="478"/>
      <c r="H193" s="478"/>
      <c r="I193" s="478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</row>
    <row r="194" spans="1:25" ht="15.75" customHeight="1" x14ac:dyDescent="0.25">
      <c r="A194" s="478"/>
      <c r="B194" s="478"/>
      <c r="C194" s="478"/>
      <c r="D194" s="478"/>
      <c r="E194" s="478"/>
      <c r="F194" s="478"/>
      <c r="G194" s="478"/>
      <c r="H194" s="478"/>
      <c r="I194" s="478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</row>
    <row r="195" spans="1:25" ht="15.75" customHeight="1" x14ac:dyDescent="0.25">
      <c r="A195" s="478"/>
      <c r="B195" s="478"/>
      <c r="C195" s="478"/>
      <c r="D195" s="478"/>
      <c r="E195" s="478"/>
      <c r="F195" s="478"/>
      <c r="G195" s="478"/>
      <c r="H195" s="478"/>
      <c r="I195" s="478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</row>
    <row r="196" spans="1:25" ht="15.75" customHeigh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</row>
    <row r="197" spans="1:25" ht="15.75" customHeigh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</row>
    <row r="198" spans="1:25" ht="15.75" customHeigh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</row>
    <row r="199" spans="1:25" ht="15.75" customHeigh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</row>
    <row r="200" spans="1:25" ht="15.75" customHeigh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</row>
    <row r="201" spans="1:25" ht="15.75" customHeigh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</row>
    <row r="202" spans="1:25" ht="15.75" customHeigh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</row>
    <row r="203" spans="1:25" ht="15.75" customHeigh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</row>
    <row r="204" spans="1:25" ht="15.75" customHeigh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</row>
    <row r="205" spans="1:25" ht="15.75" customHeigh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</row>
    <row r="206" spans="1:25" ht="15.75" customHeigh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</row>
    <row r="207" spans="1:25" ht="15.75" customHeigh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</row>
    <row r="208" spans="1:25" ht="15.75" customHeigh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</row>
    <row r="209" spans="1:25" ht="15.75" customHeigh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</row>
    <row r="210" spans="1:25" ht="15.75" customHeigh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</row>
    <row r="211" spans="1:25" ht="15.75" customHeigh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</row>
    <row r="212" spans="1:25" ht="15.75" customHeigh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</row>
    <row r="213" spans="1:25" ht="15.75" customHeigh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</row>
    <row r="214" spans="1:25" ht="15.75" customHeigh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</row>
    <row r="215" spans="1:25" ht="15.75" customHeigh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</row>
    <row r="216" spans="1:25" ht="15.75" customHeigh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</row>
    <row r="217" spans="1:25" ht="15.75" customHeigh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</row>
    <row r="218" spans="1:25" ht="15.75" customHeigh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</row>
    <row r="219" spans="1:25" ht="15.75" customHeigh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</row>
    <row r="220" spans="1:25" ht="15.75" customHeigh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</row>
    <row r="221" spans="1:25" ht="15.75" customHeigh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</row>
    <row r="222" spans="1:25" ht="15.75" customHeigh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</row>
    <row r="223" spans="1:25" ht="15.75" customHeigh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</row>
    <row r="224" spans="1:25" ht="15.75" customHeigh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</row>
    <row r="225" spans="1:25" ht="15.75" customHeigh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</row>
    <row r="226" spans="1:25" ht="15.75" customHeigh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</row>
    <row r="227" spans="1:25" ht="15.75" customHeigh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</row>
    <row r="228" spans="1:25" ht="15.75" customHeigh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</row>
    <row r="229" spans="1:25" ht="15.75" customHeigh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</row>
    <row r="230" spans="1:25" ht="15.75" customHeigh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</row>
    <row r="231" spans="1:25" ht="15.75" customHeigh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</row>
    <row r="232" spans="1:25" ht="15.75" customHeigh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</row>
    <row r="233" spans="1:25" ht="15.75" customHeigh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</row>
    <row r="234" spans="1:25" ht="15.75" customHeigh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</row>
    <row r="235" spans="1:25" ht="15.75" customHeigh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</row>
    <row r="236" spans="1:25" ht="15.75" customHeigh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</row>
    <row r="237" spans="1:25" ht="15.75" customHeigh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</row>
    <row r="238" spans="1:25" ht="15.75" customHeigh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</row>
    <row r="239" spans="1:25" ht="15.75" customHeigh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</row>
    <row r="240" spans="1:25" ht="15.75" customHeigh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</row>
    <row r="241" spans="1:25" ht="15.75" customHeigh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</row>
    <row r="242" spans="1:25" ht="15.75" customHeigh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</row>
    <row r="243" spans="1:25" ht="15.75" customHeigh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</row>
    <row r="244" spans="1:25" ht="15.75" customHeigh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</row>
    <row r="245" spans="1:25" ht="15.75" customHeigh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</row>
    <row r="246" spans="1:25" ht="15.75" customHeigh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</row>
    <row r="247" spans="1:25" ht="15.75" customHeigh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</row>
    <row r="248" spans="1:25" ht="15.75" customHeigh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</row>
    <row r="249" spans="1:25" ht="15.75" customHeigh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</row>
    <row r="250" spans="1:25" ht="15.75" customHeigh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</row>
    <row r="251" spans="1:25" ht="15.75" customHeigh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</row>
    <row r="252" spans="1:25" ht="15.75" customHeigh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</row>
    <row r="253" spans="1:25" ht="15.75" customHeigh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</row>
    <row r="254" spans="1:25" ht="15.75" customHeigh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</row>
    <row r="255" spans="1:25" ht="15.75" customHeigh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</row>
    <row r="256" spans="1:25" ht="15.75" customHeigh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</row>
    <row r="257" spans="1:25" ht="15.75" customHeigh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</row>
    <row r="258" spans="1:25" ht="15.75" customHeigh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</row>
    <row r="259" spans="1:25" ht="15.75" customHeigh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</row>
    <row r="260" spans="1:25" ht="15.75" customHeigh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</row>
    <row r="261" spans="1:25" ht="15.75" customHeigh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</row>
    <row r="262" spans="1:25" ht="15.75" customHeigh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</row>
    <row r="263" spans="1:25" ht="15.75" customHeigh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</row>
    <row r="264" spans="1:25" ht="15.75" customHeigh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</row>
    <row r="265" spans="1:25" ht="15.75" customHeigh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</row>
    <row r="266" spans="1:25" ht="15.75" customHeigh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</row>
    <row r="267" spans="1:25" ht="15.75" customHeigh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</row>
    <row r="268" spans="1:25" ht="15.75" customHeigh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</row>
    <row r="269" spans="1:25" ht="15.75" customHeigh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</row>
    <row r="270" spans="1:25" ht="15.75" customHeigh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</row>
    <row r="271" spans="1:25" ht="15.75" customHeigh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</row>
    <row r="272" spans="1:25" ht="15.75" customHeigh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</row>
    <row r="273" spans="1:25" ht="15.75" customHeigh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</row>
    <row r="274" spans="1:25" ht="15.75" customHeigh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</row>
    <row r="275" spans="1:25" ht="15.75" customHeigh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</row>
    <row r="276" spans="1:25" ht="15.75" customHeigh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</row>
    <row r="277" spans="1:25" ht="15.75" customHeigh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</row>
    <row r="278" spans="1:25" ht="15.75" customHeigh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</row>
    <row r="279" spans="1:25" ht="15.75" customHeigh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</row>
    <row r="280" spans="1:25" ht="15.75" customHeigh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</row>
    <row r="281" spans="1:25" ht="15.75" customHeigh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</row>
    <row r="282" spans="1:25" ht="15.75" customHeigh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</row>
    <row r="283" spans="1:25" ht="15.75" customHeigh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</row>
    <row r="284" spans="1:25" ht="15.75" customHeigh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</row>
    <row r="285" spans="1:25" ht="15.75" customHeigh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</row>
    <row r="286" spans="1:25" ht="15.75" customHeigh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</row>
    <row r="287" spans="1:25" ht="15.75" customHeigh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</row>
    <row r="288" spans="1:25" ht="15.75" customHeigh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</row>
    <row r="289" spans="1:25" ht="15.75" customHeigh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</row>
    <row r="290" spans="1:25" ht="15.75" customHeigh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</row>
    <row r="291" spans="1:25" ht="15.75" customHeigh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</row>
    <row r="292" spans="1:25" ht="15.75" customHeigh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</row>
    <row r="293" spans="1:25" ht="15.75" customHeigh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</row>
    <row r="294" spans="1:25" ht="15.75" customHeigh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</row>
    <row r="295" spans="1:25" ht="15.75" customHeigh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</row>
    <row r="296" spans="1:25" ht="15.75" customHeigh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</row>
    <row r="297" spans="1:25" ht="15.75" customHeigh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</row>
    <row r="298" spans="1:25" ht="15.75" customHeigh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</row>
    <row r="299" spans="1:25" ht="15.75" customHeigh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</row>
    <row r="300" spans="1:25" ht="15.75" customHeigh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</row>
    <row r="301" spans="1:25" ht="15.75" customHeigh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</row>
    <row r="302" spans="1:25" ht="15.75" customHeigh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</row>
    <row r="303" spans="1:25" ht="15.75" customHeigh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</row>
    <row r="304" spans="1:25" ht="15.75" customHeigh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</row>
    <row r="305" spans="1:25" ht="15.75" customHeigh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</row>
    <row r="306" spans="1:25" ht="15.75" customHeigh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</row>
    <row r="307" spans="1:25" ht="15.75" customHeigh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</row>
    <row r="308" spans="1:25" ht="15.75" customHeigh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</row>
    <row r="309" spans="1:25" ht="15.75" customHeigh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</row>
    <row r="310" spans="1:25" ht="15.75" customHeigh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</row>
    <row r="311" spans="1:25" ht="15.75" customHeigh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</row>
    <row r="312" spans="1:25" ht="15.75" customHeigh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</row>
    <row r="313" spans="1:25" ht="15.75" customHeigh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</row>
    <row r="314" spans="1:25" ht="15.75" customHeigh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</row>
    <row r="315" spans="1:25" ht="15.75" customHeigh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</row>
    <row r="316" spans="1:25" ht="15.75" customHeigh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</row>
    <row r="317" spans="1:25" ht="15.75" customHeigh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</row>
    <row r="318" spans="1:25" ht="15.75" customHeigh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</row>
    <row r="319" spans="1:25" ht="15.75" customHeigh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</row>
    <row r="320" spans="1:25" ht="15.75" customHeigh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</row>
    <row r="321" spans="1:25" ht="15.75" customHeigh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</row>
    <row r="322" spans="1:25" ht="15.75" customHeigh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</row>
    <row r="323" spans="1:25" ht="15.75" customHeigh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</row>
    <row r="324" spans="1:25" ht="15.75" customHeigh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</row>
    <row r="325" spans="1:25" ht="15.75" customHeigh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</row>
    <row r="326" spans="1:25" ht="15.75" customHeigh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</row>
    <row r="327" spans="1:25" ht="15.75" customHeigh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</row>
    <row r="328" spans="1:25" ht="15.75" customHeigh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</row>
    <row r="329" spans="1:25" ht="15.75" customHeigh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</row>
    <row r="330" spans="1:25" ht="15.75" customHeigh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</row>
    <row r="331" spans="1:25" ht="15.75" customHeigh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</row>
    <row r="332" spans="1:25" ht="15.75" customHeigh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</row>
    <row r="333" spans="1:25" ht="15.75" customHeigh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</row>
    <row r="334" spans="1:25" ht="15.75" customHeigh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</row>
    <row r="335" spans="1:25" ht="15.75" customHeigh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</row>
    <row r="336" spans="1:25" ht="15.75" customHeigh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</row>
    <row r="337" spans="1:25" ht="15.75" customHeigh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</row>
    <row r="338" spans="1:25" ht="15.75" customHeigh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</row>
    <row r="339" spans="1:25" ht="15.75" customHeigh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</row>
    <row r="340" spans="1:25" ht="15.75" customHeigh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</row>
    <row r="341" spans="1:25" ht="15.75" customHeigh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</row>
    <row r="342" spans="1:25" ht="15.75" customHeight="1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</row>
    <row r="343" spans="1:25" ht="15.75" customHeight="1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</row>
    <row r="344" spans="1:25" ht="15.75" customHeight="1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</row>
    <row r="345" spans="1:25" ht="15.75" customHeight="1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</row>
    <row r="346" spans="1:25" ht="15.75" customHeight="1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</row>
    <row r="347" spans="1:25" ht="15.75" customHeight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</row>
    <row r="348" spans="1:25" ht="15.75" customHeight="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</row>
    <row r="349" spans="1:25" ht="15.75" customHeight="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</row>
    <row r="350" spans="1:25" ht="15.75" customHeight="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</row>
    <row r="351" spans="1:25" ht="15.75" customHeight="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</row>
    <row r="352" spans="1:25" ht="15.75" customHeight="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</row>
    <row r="353" spans="1:25" ht="15.75" customHeight="1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</row>
    <row r="354" spans="1:25" ht="15.75" customHeight="1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</row>
    <row r="355" spans="1:25" ht="15.75" customHeight="1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</row>
    <row r="356" spans="1:25" ht="15.75" customHeight="1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</row>
    <row r="357" spans="1:25" ht="15.75" customHeigh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</row>
    <row r="358" spans="1:25" ht="15.75" customHeight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</row>
    <row r="359" spans="1:25" ht="15.75" customHeight="1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</row>
    <row r="360" spans="1:25" ht="15.75" customHeight="1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</row>
    <row r="361" spans="1:25" ht="15.75" customHeight="1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</row>
    <row r="362" spans="1:25" ht="15.75" customHeight="1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</row>
    <row r="363" spans="1:25" ht="15.75" customHeight="1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</row>
    <row r="364" spans="1:25" ht="15.75" customHeight="1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</row>
    <row r="365" spans="1:25" ht="15.75" customHeigh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</row>
    <row r="366" spans="1:25" ht="15.75" customHeigh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</row>
    <row r="367" spans="1:25" ht="15.75" customHeigh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</row>
    <row r="368" spans="1:25" ht="15.75" customHeigh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</row>
    <row r="369" spans="1:25" ht="15.75" customHeigh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</row>
    <row r="370" spans="1:25" ht="15.75" customHeigh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</row>
    <row r="371" spans="1:25" ht="15.75" customHeigh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</row>
    <row r="372" spans="1:25" ht="15.75" customHeigh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</row>
    <row r="373" spans="1:25" ht="15.75" customHeigh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</row>
    <row r="374" spans="1:25" ht="15.75" customHeigh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</row>
    <row r="375" spans="1:25" ht="15.75" customHeigh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</row>
    <row r="376" spans="1:25" ht="15.75" customHeight="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</row>
    <row r="377" spans="1:25" ht="15.75" customHeight="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</row>
    <row r="378" spans="1:25" ht="15.75" customHeight="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</row>
    <row r="379" spans="1:25" ht="15.75" customHeight="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</row>
    <row r="380" spans="1:25" ht="15.75" customHeight="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</row>
    <row r="381" spans="1:25" ht="15.75" customHeight="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</row>
    <row r="382" spans="1:25" ht="15.75" customHeight="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</row>
    <row r="383" spans="1:25" ht="15.75" customHeight="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</row>
    <row r="384" spans="1:25" ht="15.75" customHeight="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</row>
    <row r="385" spans="1:25" ht="15.75" customHeight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</row>
    <row r="386" spans="1:25" ht="15.75" customHeight="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</row>
    <row r="387" spans="1:25" ht="15.75" customHeight="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</row>
    <row r="388" spans="1:25" ht="15.75" customHeight="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</row>
    <row r="389" spans="1:25" ht="15.75" customHeight="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</row>
    <row r="390" spans="1:25" ht="15.75" customHeight="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</row>
    <row r="391" spans="1:25" ht="15.75" customHeight="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</row>
    <row r="392" spans="1:25" ht="15.75" customHeight="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</row>
    <row r="393" spans="1:25" ht="15.75" customHeight="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</row>
    <row r="394" spans="1:25" ht="15.75" customHeight="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</row>
    <row r="395" spans="1:25" ht="15.75" customHeight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</row>
    <row r="396" spans="1:25" ht="15.75" customHeight="1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</row>
    <row r="397" spans="1:25" ht="15.75" customHeight="1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</row>
    <row r="398" spans="1:25" ht="15.75" customHeight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</row>
    <row r="399" spans="1:25" ht="15.75" customHeight="1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</row>
    <row r="400" spans="1:25" ht="15.75" customHeight="1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</row>
    <row r="401" spans="1:25" ht="15.75" customHeight="1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</row>
    <row r="402" spans="1:25" ht="15.75" customHeigh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</row>
    <row r="403" spans="1:25" ht="15.75" customHeigh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</row>
    <row r="404" spans="1:25" ht="15.75" customHeigh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</row>
    <row r="405" spans="1:25" ht="15.75" customHeigh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</row>
    <row r="406" spans="1:25" ht="15.75" customHeigh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</row>
    <row r="407" spans="1:25" ht="15.75" customHeigh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</row>
    <row r="408" spans="1:25" ht="15.75" customHeigh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</row>
    <row r="409" spans="1:25" ht="15.75" customHeigh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</row>
    <row r="410" spans="1:25" ht="15.75" customHeigh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</row>
    <row r="411" spans="1:25" ht="15.75" customHeigh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</row>
    <row r="412" spans="1:25" ht="15.75" customHeigh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</row>
    <row r="413" spans="1:25" ht="15.75" customHeight="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</row>
    <row r="414" spans="1:25" ht="15.75" customHeight="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</row>
    <row r="415" spans="1:25" ht="15.75" customHeight="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</row>
    <row r="416" spans="1:25" ht="15.75" customHeight="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</row>
    <row r="417" spans="1:25" ht="15.75" customHeight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</row>
    <row r="418" spans="1:25" ht="15.75" customHeigh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</row>
    <row r="419" spans="1:25" ht="15.75" customHeight="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</row>
    <row r="420" spans="1:25" ht="15.75" customHeight="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</row>
    <row r="421" spans="1:25" ht="15.75" customHeight="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</row>
    <row r="422" spans="1:25" ht="15.75" customHeight="1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</row>
    <row r="423" spans="1:25" ht="15.75" customHeight="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</row>
    <row r="424" spans="1:25" ht="15.75" customHeight="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</row>
    <row r="425" spans="1:25" ht="15.75" customHeight="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</row>
    <row r="426" spans="1:25" ht="15.75" customHeight="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</row>
    <row r="427" spans="1:25" ht="15.75" customHeight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</row>
    <row r="428" spans="1:25" ht="15.75" customHeight="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</row>
    <row r="429" spans="1:25" ht="15.75" customHeight="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</row>
    <row r="430" spans="1:25" ht="15.75" customHeight="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</row>
    <row r="431" spans="1:25" ht="15.75" customHeight="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</row>
    <row r="432" spans="1:25" ht="15.75" customHeight="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</row>
    <row r="433" spans="1:25" ht="15.75" customHeight="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</row>
    <row r="434" spans="1:25" ht="15.75" customHeight="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</row>
    <row r="435" spans="1:25" ht="15.75" customHeight="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</row>
    <row r="436" spans="1:25" ht="15.75" customHeight="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</row>
    <row r="437" spans="1:25" ht="15.75" customHeight="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</row>
    <row r="438" spans="1:25" ht="15.75" customHeight="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</row>
    <row r="439" spans="1:25" ht="15.75" customHeight="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</row>
    <row r="440" spans="1:25" ht="15.75" customHeight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</row>
    <row r="441" spans="1:25" ht="15.75" customHeight="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</row>
    <row r="442" spans="1:25" ht="15.75" customHeight="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</row>
    <row r="443" spans="1:25" ht="15.75" customHeight="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</row>
    <row r="444" spans="1:25" ht="15.75" customHeight="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</row>
    <row r="445" spans="1:25" ht="15.75" customHeight="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</row>
    <row r="446" spans="1:25" ht="15.75" customHeight="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</row>
    <row r="447" spans="1:25" ht="15.75" customHeight="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</row>
    <row r="448" spans="1:25" ht="15.75" customHeight="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</row>
    <row r="449" spans="1:25" ht="15.75" customHeight="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</row>
    <row r="450" spans="1:25" ht="15.75" customHeight="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</row>
    <row r="451" spans="1:25" ht="15.75" customHeight="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</row>
    <row r="452" spans="1:25" ht="15.75" customHeight="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</row>
    <row r="453" spans="1:25" ht="15.75" customHeight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</row>
    <row r="454" spans="1:25" ht="15.75" customHeight="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</row>
    <row r="455" spans="1:25" ht="15.75" customHeight="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</row>
    <row r="456" spans="1:25" ht="15.75" customHeight="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</row>
    <row r="457" spans="1:25" ht="15.75" customHeight="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</row>
    <row r="458" spans="1:25" ht="15.75" customHeight="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</row>
    <row r="459" spans="1:25" ht="15.75" customHeight="1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</row>
    <row r="460" spans="1:25" ht="15.75" customHeight="1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</row>
    <row r="461" spans="1:25" ht="15.75" customHeigh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</row>
    <row r="462" spans="1:25" ht="15.75" customHeight="1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</row>
    <row r="463" spans="1:25" ht="15.75" customHeight="1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</row>
    <row r="464" spans="1:25" ht="15.75" customHeight="1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</row>
    <row r="465" spans="1:25" ht="15.75" customHeight="1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</row>
    <row r="466" spans="1:25" ht="15.75" customHeight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</row>
    <row r="467" spans="1:25" ht="15.75" customHeight="1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</row>
    <row r="468" spans="1:25" ht="15.75" customHeight="1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</row>
    <row r="469" spans="1:25" ht="15.75" customHeight="1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</row>
    <row r="470" spans="1:25" ht="15.75" customHeight="1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</row>
    <row r="471" spans="1:25" ht="15.75" customHeight="1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</row>
    <row r="472" spans="1:25" ht="15.75" customHeight="1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</row>
    <row r="473" spans="1:25" ht="15.75" customHeight="1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</row>
    <row r="474" spans="1:25" ht="15.75" customHeight="1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</row>
    <row r="475" spans="1:25" ht="15.75" customHeight="1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</row>
    <row r="476" spans="1:25" ht="15.75" customHeight="1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</row>
    <row r="477" spans="1:25" ht="15.75" customHeight="1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</row>
    <row r="478" spans="1:25" ht="15.75" customHeight="1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</row>
    <row r="479" spans="1:25" ht="15.75" customHeigh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</row>
    <row r="480" spans="1:25" ht="15.75" customHeight="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</row>
    <row r="481" spans="1:25" ht="15.75" customHeight="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</row>
    <row r="482" spans="1:25" ht="15.75" customHeigh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</row>
    <row r="483" spans="1:25" ht="15.75" customHeigh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</row>
    <row r="484" spans="1:25" ht="15.75" customHeight="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</row>
    <row r="485" spans="1:25" ht="15.75" customHeight="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</row>
    <row r="486" spans="1:25" ht="15.75" customHeight="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</row>
    <row r="487" spans="1:25" ht="15.75" customHeight="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</row>
    <row r="488" spans="1:25" ht="15.75" customHeight="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</row>
    <row r="489" spans="1:25" ht="15.75" customHeight="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</row>
    <row r="490" spans="1:25" ht="15.75" customHeight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</row>
    <row r="491" spans="1:25" ht="15.75" customHeight="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</row>
    <row r="492" spans="1:25" ht="15.75" customHeight="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</row>
    <row r="493" spans="1:25" ht="15.75" customHeight="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</row>
    <row r="494" spans="1:25" ht="15.75" customHeight="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</row>
    <row r="495" spans="1:25" ht="15.75" customHeigh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</row>
    <row r="496" spans="1:25" ht="15.75" customHeight="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</row>
    <row r="497" spans="1:25" ht="15.75" customHeight="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</row>
    <row r="498" spans="1:25" ht="15.75" customHeight="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</row>
    <row r="499" spans="1:25" ht="15.75" customHeight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</row>
    <row r="500" spans="1:25" ht="15.75" customHeight="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</row>
    <row r="501" spans="1:25" ht="15.75" customHeight="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</row>
    <row r="502" spans="1:25" ht="15.75" customHeight="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</row>
    <row r="503" spans="1:25" ht="15.75" customHeight="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</row>
    <row r="504" spans="1:25" ht="15.75" customHeight="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</row>
    <row r="505" spans="1:25" ht="15.75" customHeight="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</row>
    <row r="506" spans="1:25" ht="15.75" customHeight="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</row>
    <row r="507" spans="1:25" ht="15.75" customHeight="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</row>
    <row r="508" spans="1:25" ht="15.75" customHeight="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</row>
    <row r="509" spans="1:25" ht="15.75" customHeight="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</row>
    <row r="510" spans="1:25" ht="15.75" customHeight="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</row>
    <row r="511" spans="1:25" ht="15.75" customHeight="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</row>
    <row r="512" spans="1:25" ht="15.75" customHeight="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</row>
    <row r="513" spans="1:25" ht="15.75" customHeight="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</row>
    <row r="514" spans="1:25" ht="15.75" customHeight="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</row>
    <row r="515" spans="1:25" ht="15.75" customHeight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</row>
    <row r="516" spans="1:25" ht="15.75" customHeight="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</row>
    <row r="517" spans="1:25" ht="15.75" customHeight="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</row>
    <row r="518" spans="1:25" ht="15.75" customHeight="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</row>
    <row r="519" spans="1:25" ht="15.75" customHeight="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</row>
    <row r="520" spans="1:25" ht="15.75" customHeight="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</row>
    <row r="521" spans="1:25" ht="15.75" customHeight="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</row>
    <row r="522" spans="1:25" ht="15.75" customHeight="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</row>
    <row r="523" spans="1:25" ht="15.75" customHeight="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</row>
    <row r="524" spans="1:25" ht="15.75" customHeight="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</row>
    <row r="525" spans="1:25" ht="15.75" customHeight="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</row>
    <row r="526" spans="1:25" ht="15.75" customHeight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</row>
    <row r="527" spans="1:25" ht="15.75" customHeight="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</row>
    <row r="528" spans="1:25" ht="15.75" customHeight="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</row>
    <row r="529" spans="1:25" ht="15.75" customHeight="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</row>
    <row r="530" spans="1:25" ht="15.75" customHeight="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</row>
    <row r="531" spans="1:25" ht="15.75" customHeight="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</row>
    <row r="532" spans="1:25" ht="15.75" customHeight="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</row>
    <row r="533" spans="1:25" ht="15.75" customHeight="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</row>
    <row r="534" spans="1:25" ht="15.75" customHeight="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</row>
    <row r="535" spans="1:25" ht="15.75" customHeight="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</row>
    <row r="536" spans="1:25" ht="15.75" customHeight="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</row>
    <row r="537" spans="1:25" ht="15.75" customHeight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</row>
    <row r="538" spans="1:25" ht="15.75" customHeight="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</row>
    <row r="539" spans="1:25" ht="15.75" customHeight="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</row>
    <row r="540" spans="1:25" ht="15.75" customHeight="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</row>
    <row r="541" spans="1:25" ht="15.75" customHeight="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</row>
    <row r="542" spans="1:25" ht="15.75" customHeight="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</row>
    <row r="543" spans="1:25" ht="15.75" customHeight="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</row>
    <row r="544" spans="1:25" ht="15.75" customHeight="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</row>
    <row r="545" spans="1:25" ht="15.75" customHeight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</row>
    <row r="546" spans="1:25" ht="15.75" customHeight="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</row>
    <row r="547" spans="1:25" ht="15.75" customHeight="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</row>
    <row r="548" spans="1:25" ht="15.75" customHeight="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</row>
    <row r="549" spans="1:25" ht="15.75" customHeigh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</row>
    <row r="550" spans="1:25" ht="15.75" customHeigh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</row>
    <row r="551" spans="1:25" ht="15.75" customHeigh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</row>
    <row r="552" spans="1:25" ht="15.75" customHeight="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</row>
    <row r="553" spans="1:25" ht="15.75" customHeight="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</row>
    <row r="554" spans="1:25" ht="15.75" customHeight="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</row>
    <row r="555" spans="1:25" ht="15.75" customHeight="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</row>
    <row r="556" spans="1:25" ht="15.75" customHeight="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</row>
    <row r="557" spans="1:25" ht="15.75" customHeight="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</row>
    <row r="558" spans="1:25" ht="15.75" customHeight="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</row>
    <row r="559" spans="1:25" ht="15.75" customHeight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</row>
    <row r="560" spans="1:25" ht="15.75" customHeight="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</row>
    <row r="561" spans="1:25" ht="15.75" customHeight="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</row>
    <row r="562" spans="1:25" ht="15.75" customHeigh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</row>
    <row r="563" spans="1:25" ht="15.75" customHeight="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</row>
    <row r="564" spans="1:25" ht="15.75" customHeight="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</row>
    <row r="565" spans="1:25" ht="15.75" customHeigh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</row>
    <row r="566" spans="1:25" ht="15.75" customHeigh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</row>
    <row r="567" spans="1:25" ht="15.75" customHeight="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</row>
    <row r="568" spans="1:25" ht="15.75" customHeight="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</row>
    <row r="569" spans="1:25" ht="15.75" customHeight="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</row>
    <row r="570" spans="1:25" ht="15.75" customHeigh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</row>
    <row r="571" spans="1:25" ht="15.75" customHeigh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</row>
    <row r="572" spans="1:25" ht="15.75" customHeigh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</row>
    <row r="573" spans="1:25" ht="15.75" customHeight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</row>
    <row r="574" spans="1:25" ht="15.75" customHeigh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</row>
    <row r="575" spans="1:25" ht="15.75" customHeight="1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</row>
    <row r="576" spans="1:25" ht="15.75" customHeigh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</row>
    <row r="577" spans="1:25" ht="15.75" customHeight="1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</row>
    <row r="578" spans="1:25" ht="15.75" customHeigh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</row>
    <row r="579" spans="1:25" ht="15.75" customHeigh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</row>
    <row r="580" spans="1:25" ht="15.75" customHeight="1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</row>
    <row r="581" spans="1:25" ht="15.75" customHeight="1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</row>
    <row r="582" spans="1:25" ht="15.75" customHeigh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</row>
    <row r="583" spans="1:25" ht="15.75" customHeight="1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</row>
    <row r="584" spans="1:25" ht="15.75" customHeight="1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</row>
    <row r="585" spans="1:25" ht="15.75" customHeigh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</row>
    <row r="586" spans="1:25" ht="15.75" customHeigh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</row>
    <row r="587" spans="1:25" ht="15.75" customHeight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</row>
    <row r="588" spans="1:25" ht="15.75" customHeigh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</row>
    <row r="589" spans="1:25" ht="15.75" customHeigh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</row>
    <row r="590" spans="1:25" ht="15.75" customHeight="1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</row>
    <row r="591" spans="1:25" ht="15.75" customHeigh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</row>
    <row r="592" spans="1:25" ht="15.75" customHeigh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</row>
    <row r="593" spans="1:25" ht="15.75" customHeigh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</row>
    <row r="594" spans="1:25" ht="15.75" customHeigh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</row>
    <row r="595" spans="1:25" ht="15.75" customHeigh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</row>
    <row r="596" spans="1:25" ht="15.75" customHeigh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</row>
    <row r="597" spans="1:25" ht="15.75" customHeigh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</row>
    <row r="598" spans="1:25" ht="15.75" customHeigh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</row>
    <row r="599" spans="1:25" ht="15.75" customHeigh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</row>
    <row r="600" spans="1:25" ht="15.75" customHeight="1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</row>
    <row r="601" spans="1:25" ht="15.75" customHeight="1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</row>
    <row r="602" spans="1:25" ht="15.75" customHeight="1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</row>
    <row r="603" spans="1:25" ht="15.75" customHeight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</row>
    <row r="604" spans="1:25" ht="15.75" customHeight="1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</row>
    <row r="605" spans="1:25" ht="15.75" customHeight="1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</row>
    <row r="606" spans="1:25" ht="15.75" customHeight="1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</row>
    <row r="607" spans="1:25" ht="15.75" customHeight="1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</row>
    <row r="608" spans="1:25" ht="15.75" customHeigh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</row>
    <row r="609" spans="1:25" ht="15.75" customHeigh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</row>
    <row r="610" spans="1:25" ht="15.75" customHeight="1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</row>
    <row r="611" spans="1:25" ht="15.75" customHeight="1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</row>
    <row r="612" spans="1:25" ht="15.75" customHeight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</row>
    <row r="613" spans="1:25" ht="15.75" customHeigh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</row>
    <row r="614" spans="1:25" ht="15.75" customHeigh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</row>
    <row r="615" spans="1:25" ht="15.75" customHeigh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</row>
    <row r="616" spans="1:25" ht="15.75" customHeigh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</row>
    <row r="617" spans="1:25" ht="15.75" customHeigh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</row>
    <row r="618" spans="1:25" ht="15.75" customHeigh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</row>
    <row r="619" spans="1:25" ht="15.75" customHeigh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</row>
    <row r="620" spans="1:25" ht="15.75" customHeight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</row>
    <row r="621" spans="1:25" ht="15.75" customHeight="1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</row>
    <row r="622" spans="1:25" ht="15.75" customHeight="1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</row>
    <row r="623" spans="1:25" ht="15.75" customHeight="1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</row>
    <row r="624" spans="1:25" ht="15.75" customHeight="1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</row>
    <row r="625" spans="1:25" ht="15.75" customHeight="1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</row>
    <row r="626" spans="1:25" ht="15.75" customHeight="1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</row>
    <row r="627" spans="1:25" ht="15.75" customHeight="1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</row>
    <row r="628" spans="1:25" ht="15.75" customHeight="1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</row>
    <row r="629" spans="1:25" ht="15.75" customHeight="1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</row>
    <row r="630" spans="1:25" ht="15.75" customHeight="1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</row>
    <row r="631" spans="1:25" ht="15.75" customHeight="1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</row>
    <row r="632" spans="1:25" ht="15.75" customHeight="1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</row>
    <row r="633" spans="1:25" ht="15.75" customHeight="1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</row>
    <row r="634" spans="1:25" ht="15.75" customHeight="1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</row>
    <row r="635" spans="1:25" ht="15.75" customHeight="1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</row>
    <row r="636" spans="1:25" ht="15.75" customHeight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</row>
    <row r="637" spans="1:25" ht="15.75" customHeight="1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</row>
    <row r="638" spans="1:25" ht="15.75" customHeight="1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</row>
    <row r="639" spans="1:25" ht="15.75" customHeight="1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</row>
    <row r="640" spans="1:25" ht="15.75" customHeight="1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</row>
    <row r="641" spans="1:25" ht="15.75" customHeight="1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</row>
    <row r="642" spans="1:25" ht="15.75" customHeight="1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</row>
    <row r="643" spans="1:25" ht="15.75" customHeight="1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</row>
    <row r="644" spans="1:25" ht="15.75" customHeight="1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</row>
    <row r="645" spans="1:25" ht="15.75" customHeight="1" x14ac:dyDescent="0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</row>
    <row r="646" spans="1:25" ht="15.75" customHeight="1" x14ac:dyDescent="0.2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</row>
    <row r="647" spans="1:25" ht="15.75" customHeight="1" x14ac:dyDescent="0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</row>
    <row r="648" spans="1:25" ht="15.75" customHeight="1" x14ac:dyDescent="0.2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</row>
    <row r="649" spans="1:25" ht="15.75" customHeight="1" x14ac:dyDescent="0.2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</row>
    <row r="650" spans="1:25" ht="15.75" customHeight="1" x14ac:dyDescent="0.2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</row>
    <row r="651" spans="1:25" ht="15.75" customHeight="1" x14ac:dyDescent="0.2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</row>
    <row r="652" spans="1:25" ht="15.75" customHeight="1" x14ac:dyDescent="0.2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</row>
    <row r="653" spans="1:25" ht="15.75" customHeight="1" x14ac:dyDescent="0.2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</row>
    <row r="654" spans="1:25" ht="15.75" customHeight="1" x14ac:dyDescent="0.2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</row>
    <row r="655" spans="1:25" ht="15.75" customHeight="1" x14ac:dyDescent="0.2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</row>
    <row r="656" spans="1:25" ht="15.75" customHeight="1" x14ac:dyDescent="0.2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</row>
    <row r="657" spans="1:25" ht="15.75" customHeight="1" x14ac:dyDescent="0.2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</row>
    <row r="658" spans="1:25" ht="15.75" customHeight="1" x14ac:dyDescent="0.2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</row>
    <row r="659" spans="1:25" ht="15.75" customHeight="1" x14ac:dyDescent="0.2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</row>
    <row r="660" spans="1:25" ht="15.75" customHeight="1" x14ac:dyDescent="0.2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</row>
    <row r="661" spans="1:25" ht="15.75" customHeight="1" x14ac:dyDescent="0.2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</row>
    <row r="662" spans="1:25" ht="15.75" customHeight="1" x14ac:dyDescent="0.2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</row>
    <row r="663" spans="1:25" ht="15.75" customHeight="1" x14ac:dyDescent="0.2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</row>
    <row r="664" spans="1:25" ht="15.75" customHeight="1" x14ac:dyDescent="0.2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</row>
    <row r="665" spans="1:25" ht="15.75" customHeight="1" x14ac:dyDescent="0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</row>
    <row r="666" spans="1:25" ht="15.75" customHeight="1" x14ac:dyDescent="0.2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</row>
    <row r="667" spans="1:25" ht="15.75" customHeight="1" x14ac:dyDescent="0.2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</row>
    <row r="668" spans="1:25" ht="15.75" customHeight="1" x14ac:dyDescent="0.2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</row>
    <row r="669" spans="1:25" ht="15.75" customHeight="1" x14ac:dyDescent="0.2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</row>
    <row r="670" spans="1:25" ht="15.75" customHeight="1" x14ac:dyDescent="0.2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</row>
    <row r="671" spans="1:25" ht="15.75" customHeight="1" x14ac:dyDescent="0.2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</row>
    <row r="672" spans="1:25" ht="15.75" customHeight="1" x14ac:dyDescent="0.2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</row>
    <row r="673" spans="1:25" ht="15.75" customHeight="1" x14ac:dyDescent="0.2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</row>
    <row r="674" spans="1:25" ht="15.75" customHeight="1" x14ac:dyDescent="0.2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</row>
    <row r="675" spans="1:25" ht="15.75" customHeight="1" x14ac:dyDescent="0.2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</row>
    <row r="676" spans="1:25" ht="15.75" customHeight="1" x14ac:dyDescent="0.2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</row>
    <row r="677" spans="1:25" ht="15.75" customHeight="1" x14ac:dyDescent="0.2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</row>
    <row r="678" spans="1:25" ht="15.75" customHeight="1" x14ac:dyDescent="0.2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</row>
    <row r="679" spans="1:25" ht="15.75" customHeight="1" x14ac:dyDescent="0.2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</row>
    <row r="680" spans="1:25" ht="15.75" customHeight="1" x14ac:dyDescent="0.2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</row>
    <row r="681" spans="1:25" ht="15.75" customHeight="1" x14ac:dyDescent="0.2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</row>
    <row r="682" spans="1:25" ht="15.75" customHeight="1" x14ac:dyDescent="0.2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</row>
    <row r="683" spans="1:25" ht="15.75" customHeight="1" x14ac:dyDescent="0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</row>
    <row r="684" spans="1:25" ht="15.75" customHeight="1" x14ac:dyDescent="0.2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</row>
    <row r="685" spans="1:25" ht="15.75" customHeight="1" x14ac:dyDescent="0.2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</row>
    <row r="686" spans="1:25" ht="15.75" customHeight="1" x14ac:dyDescent="0.2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</row>
    <row r="687" spans="1:25" ht="15.75" customHeight="1" x14ac:dyDescent="0.2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</row>
    <row r="688" spans="1:25" ht="15.75" customHeight="1" x14ac:dyDescent="0.2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</row>
    <row r="689" spans="1:25" ht="15.75" customHeight="1" x14ac:dyDescent="0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</row>
    <row r="690" spans="1:25" ht="15.75" customHeight="1" x14ac:dyDescent="0.2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</row>
    <row r="691" spans="1:25" ht="15.75" customHeight="1" x14ac:dyDescent="0.2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</row>
    <row r="692" spans="1:25" ht="15.75" customHeight="1" x14ac:dyDescent="0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</row>
    <row r="693" spans="1:25" ht="15.75" customHeight="1" x14ac:dyDescent="0.2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</row>
    <row r="694" spans="1:25" ht="15.75" customHeight="1" x14ac:dyDescent="0.2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</row>
    <row r="695" spans="1:25" ht="15.75" customHeight="1" x14ac:dyDescent="0.2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</row>
    <row r="696" spans="1:25" ht="15.75" customHeight="1" x14ac:dyDescent="0.2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</row>
    <row r="697" spans="1:25" ht="15.75" customHeight="1" x14ac:dyDescent="0.2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</row>
    <row r="698" spans="1:25" ht="15.75" customHeight="1" x14ac:dyDescent="0.2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</row>
    <row r="699" spans="1:25" ht="15.75" customHeight="1" x14ac:dyDescent="0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</row>
    <row r="700" spans="1:25" ht="15.75" customHeight="1" x14ac:dyDescent="0.2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</row>
    <row r="701" spans="1:25" ht="15.75" customHeight="1" x14ac:dyDescent="0.2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</row>
    <row r="702" spans="1:25" ht="15.75" customHeight="1" x14ac:dyDescent="0.2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</row>
    <row r="703" spans="1:25" ht="15.75" customHeight="1" x14ac:dyDescent="0.2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</row>
    <row r="704" spans="1:25" ht="15.75" customHeight="1" x14ac:dyDescent="0.2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</row>
    <row r="705" spans="1:25" ht="15.75" customHeight="1" x14ac:dyDescent="0.2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</row>
    <row r="706" spans="1:25" ht="15.75" customHeight="1" x14ac:dyDescent="0.2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</row>
    <row r="707" spans="1:25" ht="15.75" customHeight="1" x14ac:dyDescent="0.2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</row>
    <row r="708" spans="1:25" ht="15.75" customHeight="1" x14ac:dyDescent="0.2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</row>
    <row r="709" spans="1:25" ht="15.75" customHeight="1" x14ac:dyDescent="0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</row>
    <row r="710" spans="1:25" ht="15.75" customHeight="1" x14ac:dyDescent="0.2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</row>
    <row r="711" spans="1:25" ht="15.75" customHeight="1" x14ac:dyDescent="0.2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</row>
    <row r="712" spans="1:25" ht="15.75" customHeight="1" x14ac:dyDescent="0.2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</row>
    <row r="713" spans="1:25" ht="15.75" customHeight="1" x14ac:dyDescent="0.2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</row>
    <row r="714" spans="1:25" ht="15.75" customHeight="1" x14ac:dyDescent="0.2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</row>
    <row r="715" spans="1:25" ht="15.75" customHeight="1" x14ac:dyDescent="0.2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</row>
    <row r="716" spans="1:25" ht="15.75" customHeight="1" x14ac:dyDescent="0.2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</row>
    <row r="717" spans="1:25" ht="15.75" customHeight="1" x14ac:dyDescent="0.2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</row>
    <row r="718" spans="1:25" ht="15.75" customHeight="1" x14ac:dyDescent="0.2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</row>
    <row r="719" spans="1:25" ht="15.75" customHeight="1" x14ac:dyDescent="0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</row>
    <row r="720" spans="1:25" ht="15.75" customHeight="1" x14ac:dyDescent="0.2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</row>
    <row r="721" spans="1:25" ht="15.75" customHeight="1" x14ac:dyDescent="0.2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</row>
    <row r="722" spans="1:25" ht="15.75" customHeight="1" x14ac:dyDescent="0.2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</row>
    <row r="723" spans="1:25" ht="15.75" customHeight="1" x14ac:dyDescent="0.2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</row>
    <row r="724" spans="1:25" ht="15.75" customHeight="1" x14ac:dyDescent="0.2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</row>
    <row r="725" spans="1:25" ht="15.75" customHeight="1" x14ac:dyDescent="0.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</row>
    <row r="726" spans="1:25" ht="15.75" customHeight="1" x14ac:dyDescent="0.2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</row>
    <row r="727" spans="1:25" ht="15.75" customHeight="1" x14ac:dyDescent="0.2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</row>
    <row r="728" spans="1:25" ht="15.75" customHeight="1" x14ac:dyDescent="0.2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</row>
    <row r="729" spans="1:25" ht="15.75" customHeight="1" x14ac:dyDescent="0.2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</row>
    <row r="730" spans="1:25" ht="15.75" customHeight="1" x14ac:dyDescent="0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</row>
    <row r="731" spans="1:25" ht="15.75" customHeight="1" x14ac:dyDescent="0.2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</row>
    <row r="732" spans="1:25" ht="15.75" customHeight="1" x14ac:dyDescent="0.2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</row>
    <row r="733" spans="1:25" ht="15.75" customHeight="1" x14ac:dyDescent="0.2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</row>
    <row r="734" spans="1:25" ht="15.75" customHeight="1" x14ac:dyDescent="0.2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</row>
    <row r="735" spans="1:25" ht="15.75" customHeight="1" x14ac:dyDescent="0.2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</row>
    <row r="736" spans="1:25" ht="15.75" customHeight="1" x14ac:dyDescent="0.2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</row>
    <row r="737" spans="1:25" ht="15.75" customHeight="1" x14ac:dyDescent="0.2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</row>
    <row r="738" spans="1:25" ht="15.75" customHeight="1" x14ac:dyDescent="0.2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</row>
    <row r="739" spans="1:25" ht="15.75" customHeight="1" x14ac:dyDescent="0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</row>
    <row r="740" spans="1:25" ht="15.75" customHeight="1" x14ac:dyDescent="0.2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</row>
    <row r="741" spans="1:25" ht="15.75" customHeight="1" x14ac:dyDescent="0.2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</row>
    <row r="742" spans="1:25" ht="15.75" customHeight="1" x14ac:dyDescent="0.2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</row>
    <row r="743" spans="1:25" ht="15.75" customHeight="1" x14ac:dyDescent="0.2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</row>
    <row r="744" spans="1:25" ht="15.75" customHeight="1" x14ac:dyDescent="0.2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</row>
    <row r="745" spans="1:25" ht="15.75" customHeight="1" x14ac:dyDescent="0.2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</row>
    <row r="746" spans="1:25" ht="15.75" customHeight="1" x14ac:dyDescent="0.2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</row>
    <row r="747" spans="1:25" ht="15.75" customHeight="1" x14ac:dyDescent="0.2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</row>
    <row r="748" spans="1:25" ht="15.75" customHeight="1" x14ac:dyDescent="0.2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</row>
    <row r="749" spans="1:25" ht="15.75" customHeight="1" x14ac:dyDescent="0.2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</row>
    <row r="750" spans="1:25" ht="15.75" customHeight="1" x14ac:dyDescent="0.2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</row>
    <row r="751" spans="1:25" ht="15.75" customHeight="1" x14ac:dyDescent="0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</row>
    <row r="752" spans="1:25" ht="15.75" customHeight="1" x14ac:dyDescent="0.2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</row>
    <row r="753" spans="1:25" ht="15.75" customHeight="1" x14ac:dyDescent="0.2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</row>
    <row r="754" spans="1:25" ht="15.75" customHeight="1" x14ac:dyDescent="0.2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</row>
    <row r="755" spans="1:25" ht="15.75" customHeight="1" x14ac:dyDescent="0.2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</row>
    <row r="756" spans="1:25" ht="15.75" customHeight="1" x14ac:dyDescent="0.2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</row>
    <row r="757" spans="1:25" ht="15.75" customHeight="1" x14ac:dyDescent="0.2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</row>
    <row r="758" spans="1:25" ht="15.75" customHeight="1" x14ac:dyDescent="0.2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</row>
    <row r="759" spans="1:25" ht="15.75" customHeight="1" x14ac:dyDescent="0.2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</row>
    <row r="760" spans="1:25" ht="15.75" customHeight="1" x14ac:dyDescent="0.2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</row>
    <row r="761" spans="1:25" ht="15.75" customHeight="1" x14ac:dyDescent="0.2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</row>
    <row r="762" spans="1:25" ht="15.75" customHeight="1" x14ac:dyDescent="0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</row>
    <row r="763" spans="1:25" ht="15.75" customHeight="1" x14ac:dyDescent="0.2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</row>
    <row r="764" spans="1:25" ht="15.75" customHeight="1" x14ac:dyDescent="0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</row>
    <row r="765" spans="1:25" ht="15.75" customHeight="1" x14ac:dyDescent="0.2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</row>
    <row r="766" spans="1:25" ht="15.75" customHeight="1" x14ac:dyDescent="0.2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</row>
    <row r="767" spans="1:25" ht="15.75" customHeight="1" x14ac:dyDescent="0.2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</row>
    <row r="768" spans="1:25" ht="15.75" customHeight="1" x14ac:dyDescent="0.2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</row>
    <row r="769" spans="1:25" ht="15.75" customHeight="1" x14ac:dyDescent="0.2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</row>
    <row r="770" spans="1:25" ht="15.75" customHeight="1" x14ac:dyDescent="0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</row>
    <row r="771" spans="1:25" ht="15.75" customHeight="1" x14ac:dyDescent="0.2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</row>
    <row r="772" spans="1:25" ht="15.75" customHeight="1" x14ac:dyDescent="0.2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</row>
    <row r="773" spans="1:25" ht="15.75" customHeight="1" x14ac:dyDescent="0.2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</row>
    <row r="774" spans="1:25" ht="15.75" customHeight="1" x14ac:dyDescent="0.2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</row>
    <row r="775" spans="1:25" ht="15.75" customHeight="1" x14ac:dyDescent="0.2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</row>
    <row r="776" spans="1:25" ht="15.75" customHeight="1" x14ac:dyDescent="0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</row>
    <row r="777" spans="1:25" ht="15.75" customHeight="1" x14ac:dyDescent="0.2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</row>
    <row r="778" spans="1:25" ht="15.75" customHeight="1" x14ac:dyDescent="0.2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</row>
    <row r="779" spans="1:25" ht="15.75" customHeight="1" x14ac:dyDescent="0.2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</row>
    <row r="780" spans="1:25" ht="15.75" customHeight="1" x14ac:dyDescent="0.2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</row>
    <row r="781" spans="1:25" ht="15.75" customHeight="1" x14ac:dyDescent="0.2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</row>
    <row r="782" spans="1:25" ht="15.75" customHeight="1" x14ac:dyDescent="0.2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</row>
    <row r="783" spans="1:25" ht="15.75" customHeight="1" x14ac:dyDescent="0.2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</row>
    <row r="784" spans="1:25" ht="15.75" customHeight="1" x14ac:dyDescent="0.2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</row>
    <row r="785" spans="1:25" ht="15.75" customHeight="1" x14ac:dyDescent="0.2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</row>
    <row r="786" spans="1:25" ht="15.75" customHeight="1" x14ac:dyDescent="0.2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</row>
    <row r="787" spans="1:25" ht="15.75" customHeight="1" x14ac:dyDescent="0.2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</row>
    <row r="788" spans="1:25" ht="15.75" customHeight="1" x14ac:dyDescent="0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</row>
    <row r="789" spans="1:25" ht="15.75" customHeight="1" x14ac:dyDescent="0.2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</row>
    <row r="790" spans="1:25" ht="15.75" customHeight="1" x14ac:dyDescent="0.2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</row>
    <row r="791" spans="1:25" ht="15.75" customHeight="1" x14ac:dyDescent="0.2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</row>
    <row r="792" spans="1:25" ht="15.75" customHeight="1" x14ac:dyDescent="0.2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</row>
    <row r="793" spans="1:25" ht="15.75" customHeight="1" x14ac:dyDescent="0.2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</row>
    <row r="794" spans="1:25" ht="15.75" customHeight="1" x14ac:dyDescent="0.2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</row>
    <row r="795" spans="1:25" ht="15.75" customHeight="1" x14ac:dyDescent="0.2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</row>
    <row r="796" spans="1:25" ht="15.75" customHeight="1" x14ac:dyDescent="0.2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</row>
    <row r="797" spans="1:25" ht="15.75" customHeight="1" x14ac:dyDescent="0.2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</row>
    <row r="798" spans="1:25" ht="15.75" customHeight="1" x14ac:dyDescent="0.2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</row>
    <row r="799" spans="1:25" ht="15.75" customHeight="1" x14ac:dyDescent="0.2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</row>
    <row r="800" spans="1:25" ht="15.75" customHeight="1" x14ac:dyDescent="0.2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</row>
    <row r="801" spans="1:25" ht="15.75" customHeight="1" x14ac:dyDescent="0.2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</row>
    <row r="802" spans="1:25" ht="15.75" customHeight="1" x14ac:dyDescent="0.2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</row>
    <row r="803" spans="1:25" ht="15.75" customHeight="1" x14ac:dyDescent="0.2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</row>
    <row r="804" spans="1:25" ht="15.75" customHeight="1" x14ac:dyDescent="0.2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</row>
    <row r="805" spans="1:25" ht="15.75" customHeight="1" x14ac:dyDescent="0.2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</row>
    <row r="806" spans="1:25" ht="15.75" customHeight="1" x14ac:dyDescent="0.2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</row>
    <row r="807" spans="1:25" ht="15.75" customHeight="1" x14ac:dyDescent="0.2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</row>
    <row r="808" spans="1:25" ht="15.75" customHeight="1" x14ac:dyDescent="0.2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</row>
    <row r="809" spans="1:25" ht="15.75" customHeight="1" x14ac:dyDescent="0.2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</row>
    <row r="810" spans="1:25" ht="15.75" customHeight="1" x14ac:dyDescent="0.2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</row>
    <row r="811" spans="1:25" ht="15.75" customHeight="1" x14ac:dyDescent="0.2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</row>
    <row r="812" spans="1:25" ht="15.75" customHeight="1" x14ac:dyDescent="0.2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</row>
    <row r="813" spans="1:25" ht="15.75" customHeight="1" x14ac:dyDescent="0.2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</row>
    <row r="814" spans="1:25" ht="15.75" customHeight="1" x14ac:dyDescent="0.2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</row>
    <row r="815" spans="1:25" ht="15.75" customHeight="1" x14ac:dyDescent="0.2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</row>
    <row r="816" spans="1:25" ht="15.75" customHeight="1" x14ac:dyDescent="0.2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</row>
    <row r="817" spans="1:25" ht="15.75" customHeight="1" x14ac:dyDescent="0.2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</row>
    <row r="818" spans="1:25" ht="15.75" customHeight="1" x14ac:dyDescent="0.2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</row>
    <row r="819" spans="1:25" ht="15.75" customHeight="1" x14ac:dyDescent="0.2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</row>
    <row r="820" spans="1:25" ht="15.75" customHeight="1" x14ac:dyDescent="0.2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</row>
    <row r="821" spans="1:25" ht="15.75" customHeight="1" x14ac:dyDescent="0.2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</row>
    <row r="822" spans="1:25" ht="15.75" customHeight="1" x14ac:dyDescent="0.2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</row>
    <row r="823" spans="1:25" ht="15.75" customHeight="1" x14ac:dyDescent="0.2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</row>
    <row r="824" spans="1:25" ht="15.75" customHeight="1" x14ac:dyDescent="0.2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</row>
    <row r="825" spans="1:25" ht="15.75" customHeight="1" x14ac:dyDescent="0.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</row>
    <row r="826" spans="1:25" ht="15.75" customHeight="1" x14ac:dyDescent="0.2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</row>
    <row r="827" spans="1:25" ht="15.75" customHeight="1" x14ac:dyDescent="0.2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</row>
    <row r="828" spans="1:25" ht="15.75" customHeight="1" x14ac:dyDescent="0.2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</row>
    <row r="829" spans="1:25" ht="15.75" customHeight="1" x14ac:dyDescent="0.2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</row>
    <row r="830" spans="1:25" ht="15.75" customHeight="1" x14ac:dyDescent="0.2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</row>
    <row r="831" spans="1:25" ht="15.75" customHeight="1" x14ac:dyDescent="0.2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</row>
    <row r="832" spans="1:25" ht="15.75" customHeight="1" x14ac:dyDescent="0.2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</row>
    <row r="833" spans="1:25" ht="15.75" customHeight="1" x14ac:dyDescent="0.2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</row>
    <row r="834" spans="1:25" ht="15.75" customHeight="1" x14ac:dyDescent="0.2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</row>
    <row r="835" spans="1:25" ht="15.75" customHeight="1" x14ac:dyDescent="0.2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</row>
    <row r="836" spans="1:25" ht="15.75" customHeight="1" x14ac:dyDescent="0.2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</row>
    <row r="837" spans="1:25" ht="15.75" customHeight="1" x14ac:dyDescent="0.2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</row>
    <row r="838" spans="1:25" ht="15.75" customHeight="1" x14ac:dyDescent="0.2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</row>
    <row r="839" spans="1:25" ht="15.75" customHeight="1" x14ac:dyDescent="0.2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</row>
    <row r="840" spans="1:25" ht="15.75" customHeight="1" x14ac:dyDescent="0.2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</row>
    <row r="841" spans="1:25" ht="15.75" customHeight="1" x14ac:dyDescent="0.2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</row>
    <row r="842" spans="1:25" ht="15.75" customHeight="1" x14ac:dyDescent="0.2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</row>
    <row r="843" spans="1:25" ht="15.75" customHeight="1" x14ac:dyDescent="0.2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</row>
    <row r="844" spans="1:25" ht="15.75" customHeight="1" x14ac:dyDescent="0.2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</row>
    <row r="845" spans="1:25" ht="15.75" customHeight="1" x14ac:dyDescent="0.2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</row>
    <row r="846" spans="1:25" ht="15.75" customHeight="1" x14ac:dyDescent="0.2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</row>
    <row r="847" spans="1:25" ht="15.75" customHeight="1" x14ac:dyDescent="0.2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</row>
    <row r="848" spans="1:25" ht="15.75" customHeight="1" x14ac:dyDescent="0.2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</row>
    <row r="849" spans="1:25" ht="15.75" customHeight="1" x14ac:dyDescent="0.2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</row>
    <row r="850" spans="1:25" ht="15.75" customHeight="1" x14ac:dyDescent="0.2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</row>
    <row r="851" spans="1:25" ht="15.75" customHeight="1" x14ac:dyDescent="0.2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</row>
    <row r="852" spans="1:25" ht="15.75" customHeight="1" x14ac:dyDescent="0.2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</row>
    <row r="853" spans="1:25" ht="15.75" customHeight="1" x14ac:dyDescent="0.2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</row>
    <row r="854" spans="1:25" ht="15.75" customHeight="1" x14ac:dyDescent="0.2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</row>
    <row r="855" spans="1:25" ht="15.75" customHeight="1" x14ac:dyDescent="0.2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</row>
    <row r="856" spans="1:25" ht="15.75" customHeight="1" x14ac:dyDescent="0.2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</row>
    <row r="857" spans="1:25" ht="15.75" customHeight="1" x14ac:dyDescent="0.2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</row>
    <row r="858" spans="1:25" ht="15.75" customHeight="1" x14ac:dyDescent="0.2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</row>
    <row r="859" spans="1:25" ht="15.75" customHeight="1" x14ac:dyDescent="0.2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</row>
    <row r="860" spans="1:25" ht="15.75" customHeight="1" x14ac:dyDescent="0.2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</row>
    <row r="861" spans="1:25" ht="15.75" customHeight="1" x14ac:dyDescent="0.2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</row>
    <row r="862" spans="1:25" ht="15.75" customHeight="1" x14ac:dyDescent="0.2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</row>
    <row r="863" spans="1:25" ht="15.75" customHeight="1" x14ac:dyDescent="0.2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</row>
    <row r="864" spans="1:25" ht="15.75" customHeight="1" x14ac:dyDescent="0.2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</row>
    <row r="865" spans="1:25" ht="15.75" customHeight="1" x14ac:dyDescent="0.2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</row>
    <row r="866" spans="1:25" ht="15.75" customHeight="1" x14ac:dyDescent="0.2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</row>
    <row r="867" spans="1:25" ht="15.75" customHeight="1" x14ac:dyDescent="0.2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</row>
    <row r="868" spans="1:25" ht="15.75" customHeight="1" x14ac:dyDescent="0.2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</row>
    <row r="869" spans="1:25" ht="15.75" customHeight="1" x14ac:dyDescent="0.2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</row>
    <row r="870" spans="1:25" ht="15.75" customHeight="1" x14ac:dyDescent="0.2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</row>
    <row r="871" spans="1:25" ht="15.75" customHeight="1" x14ac:dyDescent="0.2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</row>
    <row r="872" spans="1:25" ht="15.75" customHeight="1" x14ac:dyDescent="0.2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</row>
    <row r="873" spans="1:25" ht="15.75" customHeight="1" x14ac:dyDescent="0.2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</row>
    <row r="874" spans="1:25" ht="15.75" customHeight="1" x14ac:dyDescent="0.2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</row>
    <row r="875" spans="1:25" ht="15.75" customHeight="1" x14ac:dyDescent="0.2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</row>
    <row r="876" spans="1:25" ht="15.75" customHeight="1" x14ac:dyDescent="0.2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</row>
    <row r="877" spans="1:25" ht="15.75" customHeight="1" x14ac:dyDescent="0.2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</row>
    <row r="878" spans="1:25" ht="15.75" customHeight="1" x14ac:dyDescent="0.2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</row>
    <row r="879" spans="1:25" ht="15.75" customHeight="1" x14ac:dyDescent="0.2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</row>
    <row r="880" spans="1:25" ht="15.75" customHeight="1" x14ac:dyDescent="0.2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</row>
    <row r="881" spans="1:25" ht="15.75" customHeight="1" x14ac:dyDescent="0.2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</row>
    <row r="882" spans="1:25" ht="15.75" customHeight="1" x14ac:dyDescent="0.2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</row>
    <row r="883" spans="1:25" ht="15.75" customHeight="1" x14ac:dyDescent="0.25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</row>
    <row r="884" spans="1:25" ht="15.75" customHeight="1" x14ac:dyDescent="0.25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</row>
    <row r="885" spans="1:25" ht="15.75" customHeight="1" x14ac:dyDescent="0.2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</row>
    <row r="886" spans="1:25" ht="15.75" customHeight="1" x14ac:dyDescent="0.25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</row>
    <row r="887" spans="1:25" ht="15.75" customHeight="1" x14ac:dyDescent="0.25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</row>
    <row r="888" spans="1:25" ht="15.75" customHeight="1" x14ac:dyDescent="0.25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</row>
    <row r="889" spans="1:25" ht="15.75" customHeight="1" x14ac:dyDescent="0.25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</row>
    <row r="890" spans="1:25" ht="15.75" customHeight="1" x14ac:dyDescent="0.25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</row>
    <row r="891" spans="1:25" ht="15.75" customHeight="1" x14ac:dyDescent="0.25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</row>
    <row r="892" spans="1:25" ht="15.75" customHeight="1" x14ac:dyDescent="0.25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</row>
    <row r="893" spans="1:25" ht="15.75" customHeight="1" x14ac:dyDescent="0.25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</row>
    <row r="894" spans="1:25" ht="15.75" customHeight="1" x14ac:dyDescent="0.25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</row>
    <row r="895" spans="1:25" ht="15.75" customHeight="1" x14ac:dyDescent="0.2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</row>
    <row r="896" spans="1:25" ht="15.75" customHeight="1" x14ac:dyDescent="0.25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</row>
    <row r="897" spans="1:25" ht="15.75" customHeight="1" x14ac:dyDescent="0.25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</row>
    <row r="898" spans="1:25" ht="15.75" customHeight="1" x14ac:dyDescent="0.25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</row>
    <row r="899" spans="1:25" ht="15.75" customHeight="1" x14ac:dyDescent="0.25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</row>
    <row r="900" spans="1:25" ht="15.75" customHeight="1" x14ac:dyDescent="0.25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</row>
    <row r="901" spans="1:25" ht="15.75" customHeight="1" x14ac:dyDescent="0.25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</row>
    <row r="902" spans="1:25" ht="15.75" customHeight="1" x14ac:dyDescent="0.25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</row>
    <row r="903" spans="1:25" ht="15.75" customHeight="1" x14ac:dyDescent="0.25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</row>
    <row r="904" spans="1:25" ht="15.75" customHeight="1" x14ac:dyDescent="0.25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</row>
    <row r="905" spans="1:25" ht="15.75" customHeight="1" x14ac:dyDescent="0.2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</row>
    <row r="906" spans="1:25" ht="15.75" customHeight="1" x14ac:dyDescent="0.25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</row>
    <row r="907" spans="1:25" ht="15.75" customHeight="1" x14ac:dyDescent="0.25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</row>
    <row r="908" spans="1:25" ht="15.75" customHeight="1" x14ac:dyDescent="0.25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</row>
    <row r="909" spans="1:25" ht="15.75" customHeight="1" x14ac:dyDescent="0.25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</row>
    <row r="910" spans="1:25" ht="15.75" customHeight="1" x14ac:dyDescent="0.25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</row>
    <row r="911" spans="1:25" ht="15.75" customHeight="1" x14ac:dyDescent="0.25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</row>
    <row r="912" spans="1:25" ht="15.75" customHeight="1" x14ac:dyDescent="0.25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</row>
    <row r="913" spans="1:25" ht="15.75" customHeight="1" x14ac:dyDescent="0.25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</row>
    <row r="914" spans="1:25" ht="15.75" customHeight="1" x14ac:dyDescent="0.25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</row>
    <row r="915" spans="1:25" ht="15.75" customHeight="1" x14ac:dyDescent="0.2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</row>
    <row r="916" spans="1:25" ht="15.75" customHeight="1" x14ac:dyDescent="0.25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</row>
    <row r="917" spans="1:25" ht="15.75" customHeight="1" x14ac:dyDescent="0.25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</row>
    <row r="918" spans="1:25" ht="15.75" customHeight="1" x14ac:dyDescent="0.25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</row>
    <row r="919" spans="1:25" ht="15.75" customHeight="1" x14ac:dyDescent="0.25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</row>
    <row r="920" spans="1:25" ht="15.75" customHeight="1" x14ac:dyDescent="0.25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</row>
    <row r="921" spans="1:25" ht="15.75" customHeight="1" x14ac:dyDescent="0.25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</row>
    <row r="922" spans="1:25" ht="15.75" customHeight="1" x14ac:dyDescent="0.25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</row>
    <row r="923" spans="1:25" ht="15.75" customHeight="1" x14ac:dyDescent="0.25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</row>
    <row r="924" spans="1:25" ht="15.75" customHeight="1" x14ac:dyDescent="0.25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</row>
    <row r="925" spans="1:25" ht="15.75" customHeight="1" x14ac:dyDescent="0.2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</row>
    <row r="926" spans="1:25" ht="15.75" customHeight="1" x14ac:dyDescent="0.25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</row>
    <row r="927" spans="1:25" ht="15.75" customHeight="1" x14ac:dyDescent="0.25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</row>
    <row r="928" spans="1:25" ht="15.75" customHeight="1" x14ac:dyDescent="0.25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</row>
    <row r="929" spans="1:25" ht="15.75" customHeight="1" x14ac:dyDescent="0.25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</row>
    <row r="930" spans="1:25" ht="15.75" customHeight="1" x14ac:dyDescent="0.25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</row>
    <row r="931" spans="1:25" ht="15.75" customHeight="1" x14ac:dyDescent="0.25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</row>
    <row r="932" spans="1:25" ht="15.75" customHeight="1" x14ac:dyDescent="0.25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</row>
    <row r="933" spans="1:25" ht="15.75" customHeight="1" x14ac:dyDescent="0.25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</row>
    <row r="934" spans="1:25" ht="15.75" customHeight="1" x14ac:dyDescent="0.25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</row>
    <row r="935" spans="1:25" ht="15.75" customHeight="1" x14ac:dyDescent="0.2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</row>
    <row r="936" spans="1:25" ht="15.75" customHeight="1" x14ac:dyDescent="0.25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</row>
    <row r="937" spans="1:25" ht="15.75" customHeight="1" x14ac:dyDescent="0.25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</row>
    <row r="938" spans="1:25" ht="15.75" customHeight="1" x14ac:dyDescent="0.25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</row>
    <row r="939" spans="1:25" ht="15.75" customHeight="1" x14ac:dyDescent="0.25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</row>
    <row r="940" spans="1:25" ht="15.75" customHeight="1" x14ac:dyDescent="0.25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</row>
    <row r="941" spans="1:25" ht="15.75" customHeight="1" x14ac:dyDescent="0.25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</row>
    <row r="942" spans="1:25" ht="15.75" customHeight="1" x14ac:dyDescent="0.25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</row>
    <row r="943" spans="1:25" ht="15.75" customHeight="1" x14ac:dyDescent="0.25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</row>
    <row r="944" spans="1:25" ht="15.75" customHeight="1" x14ac:dyDescent="0.25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</row>
    <row r="945" spans="1:25" ht="15.75" customHeight="1" x14ac:dyDescent="0.2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</row>
    <row r="946" spans="1:25" ht="15.75" customHeight="1" x14ac:dyDescent="0.25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</row>
    <row r="947" spans="1:25" ht="15.75" customHeight="1" x14ac:dyDescent="0.25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</row>
    <row r="948" spans="1:25" ht="15.75" customHeight="1" x14ac:dyDescent="0.25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</row>
    <row r="949" spans="1:25" ht="15.75" customHeight="1" x14ac:dyDescent="0.25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</row>
    <row r="950" spans="1:25" ht="15.75" customHeight="1" x14ac:dyDescent="0.25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</row>
    <row r="951" spans="1:25" ht="15.75" customHeight="1" x14ac:dyDescent="0.25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</row>
    <row r="952" spans="1:25" ht="15.75" customHeight="1" x14ac:dyDescent="0.25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</row>
    <row r="953" spans="1:25" ht="15.75" customHeight="1" x14ac:dyDescent="0.25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</row>
    <row r="954" spans="1:25" ht="15.75" customHeight="1" x14ac:dyDescent="0.25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</row>
    <row r="955" spans="1:25" ht="15.75" customHeight="1" x14ac:dyDescent="0.2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</row>
    <row r="956" spans="1:25" ht="15.75" customHeight="1" x14ac:dyDescent="0.25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</row>
    <row r="957" spans="1:25" ht="15.75" customHeight="1" x14ac:dyDescent="0.25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</row>
    <row r="958" spans="1:25" ht="15.75" customHeight="1" x14ac:dyDescent="0.25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</row>
    <row r="959" spans="1:25" ht="15.75" customHeight="1" x14ac:dyDescent="0.25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</row>
    <row r="960" spans="1:25" ht="15.75" customHeight="1" x14ac:dyDescent="0.25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</row>
    <row r="961" spans="1:25" ht="15.75" customHeight="1" x14ac:dyDescent="0.25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</row>
    <row r="962" spans="1:25" ht="15.75" customHeight="1" x14ac:dyDescent="0.25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</row>
    <row r="963" spans="1:25" ht="15.75" customHeight="1" x14ac:dyDescent="0.25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</row>
    <row r="964" spans="1:25" ht="15.75" customHeight="1" x14ac:dyDescent="0.25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</row>
    <row r="965" spans="1:25" ht="15.75" customHeight="1" x14ac:dyDescent="0.2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</row>
    <row r="966" spans="1:25" ht="15.75" customHeight="1" x14ac:dyDescent="0.25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</row>
    <row r="967" spans="1:25" ht="15.75" customHeight="1" x14ac:dyDescent="0.25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</row>
    <row r="968" spans="1:25" ht="15.75" customHeight="1" x14ac:dyDescent="0.25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</row>
    <row r="969" spans="1:25" ht="15.75" customHeight="1" x14ac:dyDescent="0.25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</row>
    <row r="970" spans="1:25" ht="15.75" customHeight="1" x14ac:dyDescent="0.25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</row>
    <row r="971" spans="1:25" ht="15.75" customHeight="1" x14ac:dyDescent="0.25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</row>
    <row r="972" spans="1:25" ht="15.75" customHeight="1" x14ac:dyDescent="0.25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</row>
    <row r="973" spans="1:25" ht="15.75" customHeight="1" x14ac:dyDescent="0.25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</row>
    <row r="974" spans="1:25" ht="15.75" customHeight="1" x14ac:dyDescent="0.25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</row>
    <row r="975" spans="1:25" ht="15.75" customHeight="1" x14ac:dyDescent="0.2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</row>
    <row r="976" spans="1:25" ht="15.75" customHeight="1" x14ac:dyDescent="0.25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</row>
    <row r="977" spans="1:25" ht="15.75" customHeight="1" x14ac:dyDescent="0.25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</row>
    <row r="978" spans="1:25" ht="15.75" customHeight="1" x14ac:dyDescent="0.25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</row>
    <row r="979" spans="1:25" ht="15.75" customHeight="1" x14ac:dyDescent="0.25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</row>
    <row r="980" spans="1:25" ht="15.75" customHeight="1" x14ac:dyDescent="0.25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</row>
    <row r="981" spans="1:25" ht="15.75" customHeight="1" x14ac:dyDescent="0.25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</row>
    <row r="982" spans="1:25" ht="15.75" customHeight="1" x14ac:dyDescent="0.25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</row>
    <row r="983" spans="1:25" ht="15.75" customHeight="1" x14ac:dyDescent="0.25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</row>
    <row r="984" spans="1:25" ht="15.75" customHeight="1" x14ac:dyDescent="0.25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</row>
    <row r="985" spans="1:25" ht="15.75" customHeight="1" x14ac:dyDescent="0.25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</row>
    <row r="986" spans="1:25" ht="15.75" customHeight="1" x14ac:dyDescent="0.25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</row>
    <row r="987" spans="1:25" ht="15.75" customHeight="1" x14ac:dyDescent="0.25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</row>
    <row r="988" spans="1:25" ht="15.75" customHeight="1" x14ac:dyDescent="0.25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</row>
    <row r="989" spans="1:25" ht="15.75" customHeight="1" x14ac:dyDescent="0.25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</row>
    <row r="990" spans="1:25" ht="15.75" customHeight="1" x14ac:dyDescent="0.25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</row>
    <row r="991" spans="1:25" ht="15.75" customHeight="1" x14ac:dyDescent="0.25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</row>
    <row r="992" spans="1:25" ht="15.75" customHeight="1" x14ac:dyDescent="0.25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</row>
    <row r="993" spans="1:25" ht="15.75" customHeight="1" x14ac:dyDescent="0.25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</row>
    <row r="994" spans="1:25" ht="15.75" customHeight="1" x14ac:dyDescent="0.25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</row>
    <row r="995" spans="1:25" ht="15.75" customHeight="1" x14ac:dyDescent="0.25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</row>
    <row r="996" spans="1:25" ht="15.75" customHeight="1" x14ac:dyDescent="0.25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</row>
    <row r="997" spans="1:25" ht="15.75" customHeight="1" x14ac:dyDescent="0.25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</row>
    <row r="998" spans="1:25" ht="15.75" customHeight="1" x14ac:dyDescent="0.25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</row>
    <row r="999" spans="1:25" ht="15.75" customHeight="1" x14ac:dyDescent="0.25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</row>
    <row r="1000" spans="1:25" ht="15.75" customHeight="1" x14ac:dyDescent="0.25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</row>
    <row r="1001" spans="1:25" ht="15.75" customHeight="1" x14ac:dyDescent="0.25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</row>
    <row r="1002" spans="1:25" ht="15.75" customHeight="1" x14ac:dyDescent="0.25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</row>
    <row r="1003" spans="1:25" ht="15.75" customHeight="1" x14ac:dyDescent="0.25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  <c r="T1003" s="47"/>
      <c r="U1003" s="47"/>
      <c r="V1003" s="47"/>
      <c r="W1003" s="47"/>
      <c r="X1003" s="47"/>
      <c r="Y1003" s="47"/>
    </row>
    <row r="1004" spans="1:25" ht="15.75" customHeight="1" x14ac:dyDescent="0.25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  <c r="U1004" s="47"/>
      <c r="V1004" s="47"/>
      <c r="W1004" s="47"/>
      <c r="X1004" s="47"/>
      <c r="Y1004" s="47"/>
    </row>
    <row r="1005" spans="1:25" ht="15.75" customHeight="1" x14ac:dyDescent="0.25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  <c r="S1005" s="47"/>
      <c r="T1005" s="47"/>
      <c r="U1005" s="47"/>
      <c r="V1005" s="47"/>
      <c r="W1005" s="47"/>
      <c r="X1005" s="47"/>
      <c r="Y1005" s="47"/>
    </row>
    <row r="1006" spans="1:25" ht="15.75" customHeight="1" x14ac:dyDescent="0.25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  <c r="U1006" s="47"/>
      <c r="V1006" s="47"/>
      <c r="W1006" s="47"/>
      <c r="X1006" s="47"/>
      <c r="Y1006" s="47"/>
    </row>
    <row r="1007" spans="1:25" ht="15.75" customHeight="1" x14ac:dyDescent="0.25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  <c r="S1007" s="47"/>
      <c r="T1007" s="47"/>
      <c r="U1007" s="47"/>
      <c r="V1007" s="47"/>
      <c r="W1007" s="47"/>
      <c r="X1007" s="47"/>
      <c r="Y1007" s="47"/>
    </row>
    <row r="1008" spans="1:25" ht="15.75" customHeight="1" x14ac:dyDescent="0.25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  <c r="S1008" s="47"/>
      <c r="T1008" s="47"/>
      <c r="U1008" s="47"/>
      <c r="V1008" s="47"/>
      <c r="W1008" s="47"/>
      <c r="X1008" s="47"/>
      <c r="Y1008" s="47"/>
    </row>
    <row r="1009" spans="1:25" ht="15.75" customHeight="1" x14ac:dyDescent="0.25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  <c r="R1009" s="47"/>
      <c r="S1009" s="47"/>
      <c r="T1009" s="47"/>
      <c r="U1009" s="47"/>
      <c r="V1009" s="47"/>
      <c r="W1009" s="47"/>
      <c r="X1009" s="47"/>
      <c r="Y1009" s="47"/>
    </row>
    <row r="1010" spans="1:25" ht="15.75" customHeight="1" x14ac:dyDescent="0.25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R1010" s="47"/>
      <c r="S1010" s="47"/>
      <c r="T1010" s="47"/>
      <c r="U1010" s="47"/>
      <c r="V1010" s="47"/>
      <c r="W1010" s="47"/>
      <c r="X1010" s="47"/>
      <c r="Y1010" s="47"/>
    </row>
    <row r="1011" spans="1:25" ht="15.75" customHeight="1" x14ac:dyDescent="0.25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R1011" s="47"/>
      <c r="S1011" s="47"/>
      <c r="T1011" s="47"/>
      <c r="U1011" s="47"/>
      <c r="V1011" s="47"/>
      <c r="W1011" s="47"/>
      <c r="X1011" s="47"/>
      <c r="Y1011" s="47"/>
    </row>
    <row r="1012" spans="1:25" ht="15.75" customHeight="1" x14ac:dyDescent="0.25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R1012" s="47"/>
      <c r="S1012" s="47"/>
      <c r="T1012" s="47"/>
      <c r="U1012" s="47"/>
      <c r="V1012" s="47"/>
      <c r="W1012" s="47"/>
      <c r="X1012" s="47"/>
      <c r="Y1012" s="47"/>
    </row>
  </sheetData>
  <mergeCells count="194">
    <mergeCell ref="E100:E101"/>
    <mergeCell ref="A118:A119"/>
    <mergeCell ref="A120:A121"/>
    <mergeCell ref="C120:C121"/>
    <mergeCell ref="D120:D121"/>
    <mergeCell ref="G78:G80"/>
    <mergeCell ref="G75:G77"/>
    <mergeCell ref="G72:G74"/>
    <mergeCell ref="E72:E77"/>
    <mergeCell ref="F72:F77"/>
    <mergeCell ref="D72:D77"/>
    <mergeCell ref="A72:A83"/>
    <mergeCell ref="B72:B83"/>
    <mergeCell ref="C72:C83"/>
    <mergeCell ref="D78:D83"/>
    <mergeCell ref="B57:B59"/>
    <mergeCell ref="C57:C59"/>
    <mergeCell ref="D57:D59"/>
    <mergeCell ref="E57:E59"/>
    <mergeCell ref="F57:F59"/>
    <mergeCell ref="G57:G59"/>
    <mergeCell ref="A57:A59"/>
    <mergeCell ref="G60:G62"/>
    <mergeCell ref="G66:G68"/>
    <mergeCell ref="E66:E71"/>
    <mergeCell ref="F66:F71"/>
    <mergeCell ref="G69:G71"/>
    <mergeCell ref="A157:A158"/>
    <mergeCell ref="B157:B158"/>
    <mergeCell ref="C157:C158"/>
    <mergeCell ref="A159:A160"/>
    <mergeCell ref="B159:B160"/>
    <mergeCell ref="C159:C160"/>
    <mergeCell ref="A161:A162"/>
    <mergeCell ref="D66:D71"/>
    <mergeCell ref="G90:G92"/>
    <mergeCell ref="G93:G95"/>
    <mergeCell ref="D84:D89"/>
    <mergeCell ref="D90:D95"/>
    <mergeCell ref="E90:E95"/>
    <mergeCell ref="F90:F95"/>
    <mergeCell ref="B84:B95"/>
    <mergeCell ref="C84:C95"/>
    <mergeCell ref="A84:A95"/>
    <mergeCell ref="G84:G86"/>
    <mergeCell ref="E78:E83"/>
    <mergeCell ref="F78:F83"/>
    <mergeCell ref="G81:G83"/>
    <mergeCell ref="E84:E89"/>
    <mergeCell ref="F84:F89"/>
    <mergeCell ref="G87:G89"/>
    <mergeCell ref="B161:B162"/>
    <mergeCell ref="C161:C162"/>
    <mergeCell ref="A163:A164"/>
    <mergeCell ref="B163:B164"/>
    <mergeCell ref="C163:C164"/>
    <mergeCell ref="A165:A166"/>
    <mergeCell ref="B165:B166"/>
    <mergeCell ref="C165:C166"/>
    <mergeCell ref="A179:B179"/>
    <mergeCell ref="A116:A117"/>
    <mergeCell ref="C116:C117"/>
    <mergeCell ref="D116:D117"/>
    <mergeCell ref="C118:C119"/>
    <mergeCell ref="D118:D119"/>
    <mergeCell ref="B60:B71"/>
    <mergeCell ref="C60:C71"/>
    <mergeCell ref="A60:A71"/>
    <mergeCell ref="B155:B156"/>
    <mergeCell ref="C155:C156"/>
    <mergeCell ref="A151:A152"/>
    <mergeCell ref="B151:B152"/>
    <mergeCell ref="C151:C152"/>
    <mergeCell ref="A153:A154"/>
    <mergeCell ref="B153:B154"/>
    <mergeCell ref="C153:C154"/>
    <mergeCell ref="A155:A156"/>
    <mergeCell ref="A100:A101"/>
    <mergeCell ref="C100:C101"/>
    <mergeCell ref="D100:D101"/>
    <mergeCell ref="D51:D53"/>
    <mergeCell ref="E51:E53"/>
    <mergeCell ref="F51:F53"/>
    <mergeCell ref="G51:G53"/>
    <mergeCell ref="A51:A53"/>
    <mergeCell ref="B54:B56"/>
    <mergeCell ref="C54:C56"/>
    <mergeCell ref="D54:D56"/>
    <mergeCell ref="E54:E56"/>
    <mergeCell ref="F54:F56"/>
    <mergeCell ref="G54:G56"/>
    <mergeCell ref="A54:A56"/>
    <mergeCell ref="A31:A33"/>
    <mergeCell ref="B34:B36"/>
    <mergeCell ref="C34:C36"/>
    <mergeCell ref="D34:D36"/>
    <mergeCell ref="E34:E36"/>
    <mergeCell ref="F34:F36"/>
    <mergeCell ref="G34:G36"/>
    <mergeCell ref="A34:A36"/>
    <mergeCell ref="B37:B39"/>
    <mergeCell ref="C37:C39"/>
    <mergeCell ref="D37:D39"/>
    <mergeCell ref="E37:E39"/>
    <mergeCell ref="F37:F39"/>
    <mergeCell ref="G37:G39"/>
    <mergeCell ref="A37:A39"/>
    <mergeCell ref="A22:A24"/>
    <mergeCell ref="B25:B27"/>
    <mergeCell ref="C25:C27"/>
    <mergeCell ref="D25:D27"/>
    <mergeCell ref="E25:E27"/>
    <mergeCell ref="F25:F27"/>
    <mergeCell ref="G25:G27"/>
    <mergeCell ref="A25:A27"/>
    <mergeCell ref="B28:B30"/>
    <mergeCell ref="C28:C30"/>
    <mergeCell ref="D28:D30"/>
    <mergeCell ref="E28:E30"/>
    <mergeCell ref="F28:F30"/>
    <mergeCell ref="G28:G30"/>
    <mergeCell ref="A28:A30"/>
    <mergeCell ref="B22:B24"/>
    <mergeCell ref="C22:C24"/>
    <mergeCell ref="D22:D24"/>
    <mergeCell ref="E22:E24"/>
    <mergeCell ref="F22:F24"/>
    <mergeCell ref="G22:G24"/>
    <mergeCell ref="D60:D65"/>
    <mergeCell ref="E60:E65"/>
    <mergeCell ref="F60:F65"/>
    <mergeCell ref="G63:G65"/>
    <mergeCell ref="B31:B33"/>
    <mergeCell ref="C31:C33"/>
    <mergeCell ref="D31:D33"/>
    <mergeCell ref="E31:E33"/>
    <mergeCell ref="F31:F33"/>
    <mergeCell ref="G31:G33"/>
    <mergeCell ref="B40:B42"/>
    <mergeCell ref="C40:C42"/>
    <mergeCell ref="D40:D42"/>
    <mergeCell ref="E40:E42"/>
    <mergeCell ref="F40:F42"/>
    <mergeCell ref="G40:G42"/>
    <mergeCell ref="B51:B53"/>
    <mergeCell ref="C51:C53"/>
    <mergeCell ref="B16:B18"/>
    <mergeCell ref="C16:C18"/>
    <mergeCell ref="E16:E18"/>
    <mergeCell ref="F16:F18"/>
    <mergeCell ref="G16:G18"/>
    <mergeCell ref="A16:A18"/>
    <mergeCell ref="B19:B21"/>
    <mergeCell ref="C19:C21"/>
    <mergeCell ref="D19:D21"/>
    <mergeCell ref="E19:E21"/>
    <mergeCell ref="F19:F21"/>
    <mergeCell ref="G19:G21"/>
    <mergeCell ref="A19:A21"/>
    <mergeCell ref="D16:D18"/>
    <mergeCell ref="E10:E12"/>
    <mergeCell ref="F10:F12"/>
    <mergeCell ref="E13:E15"/>
    <mergeCell ref="F13:F15"/>
    <mergeCell ref="G13:G15"/>
    <mergeCell ref="A1:I1"/>
    <mergeCell ref="A2:I2"/>
    <mergeCell ref="A3:I3"/>
    <mergeCell ref="A7:C7"/>
    <mergeCell ref="D7:I7"/>
    <mergeCell ref="A10:A12"/>
    <mergeCell ref="B10:B12"/>
    <mergeCell ref="G10:G12"/>
    <mergeCell ref="C10:C12"/>
    <mergeCell ref="D10:D12"/>
    <mergeCell ref="A13:A15"/>
    <mergeCell ref="B13:B15"/>
    <mergeCell ref="C13:C15"/>
    <mergeCell ref="D13:D15"/>
    <mergeCell ref="A40:A42"/>
    <mergeCell ref="B43:B45"/>
    <mergeCell ref="C43:C45"/>
    <mergeCell ref="D43:D45"/>
    <mergeCell ref="E43:E45"/>
    <mergeCell ref="F43:F45"/>
    <mergeCell ref="G43:G45"/>
    <mergeCell ref="A43:A45"/>
    <mergeCell ref="B48:B50"/>
    <mergeCell ref="C48:C50"/>
    <mergeCell ref="D48:D50"/>
    <mergeCell ref="E48:E50"/>
    <mergeCell ref="F48:F50"/>
    <mergeCell ref="G48:G50"/>
    <mergeCell ref="A48:A50"/>
  </mergeCells>
  <pageMargins left="0.70866141732283472" right="0.70866141732283472" top="0.74803149606299213" bottom="0.74803149606299213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 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comp2</dc:creator>
  <cp:lastModifiedBy>Admin</cp:lastModifiedBy>
  <dcterms:created xsi:type="dcterms:W3CDTF">2020-10-19T10:57:03Z</dcterms:created>
  <dcterms:modified xsi:type="dcterms:W3CDTF">2020-11-12T17:30:57Z</dcterms:modified>
</cp:coreProperties>
</file>