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1840" windowHeight="13140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  <definedName name="_xlnm.Print_Area" localSheetId="1">Витрати!$A$1:$AG$186</definedName>
    <definedName name="_xlnm.Print_Area" localSheetId="2">'Реєстр документів'!$B$1:$J$107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3" i="3"/>
  <c r="D106"/>
  <c r="K106" s="1"/>
  <c r="I106"/>
  <c r="F106"/>
  <c r="G171" i="2"/>
  <c r="G170"/>
  <c r="G169"/>
  <c r="G168"/>
  <c r="G130" l="1"/>
  <c r="Q130" s="1"/>
  <c r="G129"/>
  <c r="Q129" s="1"/>
  <c r="G128"/>
  <c r="Q128" s="1"/>
  <c r="G127"/>
  <c r="Q127" s="1"/>
  <c r="P126"/>
  <c r="M126"/>
  <c r="J126"/>
  <c r="G126"/>
  <c r="P125"/>
  <c r="M125"/>
  <c r="J125"/>
  <c r="G125"/>
  <c r="Q125" s="1"/>
  <c r="P124"/>
  <c r="M124"/>
  <c r="J124"/>
  <c r="G124"/>
  <c r="Q124" s="1"/>
  <c r="Q126" l="1"/>
  <c r="P121"/>
  <c r="M121"/>
  <c r="J121"/>
  <c r="G121"/>
  <c r="P120"/>
  <c r="M120"/>
  <c r="J120"/>
  <c r="G120"/>
  <c r="P119"/>
  <c r="M119"/>
  <c r="J119"/>
  <c r="G119"/>
  <c r="P118"/>
  <c r="M118"/>
  <c r="J118"/>
  <c r="G118"/>
  <c r="P117"/>
  <c r="M117"/>
  <c r="J117"/>
  <c r="G117"/>
  <c r="P116"/>
  <c r="M116"/>
  <c r="J116"/>
  <c r="G116"/>
  <c r="P115"/>
  <c r="M115"/>
  <c r="J115"/>
  <c r="G115"/>
  <c r="P114"/>
  <c r="M114"/>
  <c r="J114"/>
  <c r="G114"/>
  <c r="P113"/>
  <c r="M113"/>
  <c r="J113"/>
  <c r="G113"/>
  <c r="P112"/>
  <c r="M112"/>
  <c r="J112"/>
  <c r="G112"/>
  <c r="Q113" l="1"/>
  <c r="Q119"/>
  <c r="Q120"/>
  <c r="Q121"/>
  <c r="Q118"/>
  <c r="Q117"/>
  <c r="Q116"/>
  <c r="Q115"/>
  <c r="Q114"/>
  <c r="Q112"/>
  <c r="G104"/>
  <c r="G103"/>
  <c r="G102"/>
  <c r="J76" l="1"/>
  <c r="J75"/>
  <c r="J74"/>
  <c r="J73"/>
  <c r="J72"/>
  <c r="G76"/>
  <c r="G75"/>
  <c r="G74"/>
  <c r="G73"/>
  <c r="G72"/>
  <c r="J59" l="1"/>
  <c r="J58"/>
  <c r="J57"/>
  <c r="J56"/>
  <c r="J55"/>
  <c r="J54"/>
  <c r="J53"/>
  <c r="J52"/>
  <c r="J51"/>
  <c r="G52"/>
  <c r="G59"/>
  <c r="G58"/>
  <c r="G57"/>
  <c r="P55" l="1"/>
  <c r="M55"/>
  <c r="G55"/>
  <c r="G56" l="1"/>
  <c r="G54"/>
  <c r="G53"/>
  <c r="P52"/>
  <c r="M52"/>
  <c r="P51"/>
  <c r="M51"/>
  <c r="G51"/>
  <c r="G47" l="1"/>
  <c r="G46"/>
  <c r="G45"/>
  <c r="P29" l="1"/>
  <c r="M29"/>
  <c r="J29"/>
  <c r="G29"/>
  <c r="P28"/>
  <c r="M28"/>
  <c r="G28"/>
  <c r="P27"/>
  <c r="M27"/>
  <c r="G27"/>
  <c r="P26"/>
  <c r="M26"/>
  <c r="G26"/>
  <c r="G25"/>
  <c r="P24"/>
  <c r="M24"/>
  <c r="G24"/>
  <c r="P23"/>
  <c r="M23"/>
  <c r="G23"/>
  <c r="G13" l="1"/>
  <c r="AB172" l="1"/>
  <c r="Y172"/>
  <c r="V172"/>
  <c r="S172"/>
  <c r="P172"/>
  <c r="M172"/>
  <c r="J172"/>
  <c r="G172"/>
  <c r="AB171"/>
  <c r="Y171"/>
  <c r="V171"/>
  <c r="S171"/>
  <c r="P171"/>
  <c r="M171"/>
  <c r="AB170"/>
  <c r="Y170"/>
  <c r="V170"/>
  <c r="S170"/>
  <c r="P170"/>
  <c r="M170"/>
  <c r="AB169"/>
  <c r="Y169"/>
  <c r="V169"/>
  <c r="S169"/>
  <c r="P169"/>
  <c r="M169"/>
  <c r="J169"/>
  <c r="AD169" s="1"/>
  <c r="AB168"/>
  <c r="Y168"/>
  <c r="V168"/>
  <c r="S168"/>
  <c r="P168"/>
  <c r="M168"/>
  <c r="J168"/>
  <c r="AB167"/>
  <c r="Y167"/>
  <c r="V167"/>
  <c r="S167"/>
  <c r="P167"/>
  <c r="M167"/>
  <c r="G167"/>
  <c r="AA166"/>
  <c r="Z166"/>
  <c r="X166"/>
  <c r="W166"/>
  <c r="U166"/>
  <c r="T166"/>
  <c r="R166"/>
  <c r="Q166"/>
  <c r="O166"/>
  <c r="N166"/>
  <c r="L166"/>
  <c r="K166"/>
  <c r="I166"/>
  <c r="H166"/>
  <c r="F166"/>
  <c r="E166"/>
  <c r="AB165"/>
  <c r="Y165"/>
  <c r="V165"/>
  <c r="S165"/>
  <c r="P165"/>
  <c r="M165"/>
  <c r="J165"/>
  <c r="G165"/>
  <c r="AB164"/>
  <c r="Y164"/>
  <c r="V164"/>
  <c r="S164"/>
  <c r="P164"/>
  <c r="M164"/>
  <c r="J164"/>
  <c r="G164"/>
  <c r="AB163"/>
  <c r="Y163"/>
  <c r="V163"/>
  <c r="S163"/>
  <c r="P163"/>
  <c r="M163"/>
  <c r="J163"/>
  <c r="G163"/>
  <c r="AB162"/>
  <c r="Y162"/>
  <c r="V162"/>
  <c r="S162"/>
  <c r="P162"/>
  <c r="M162"/>
  <c r="J162"/>
  <c r="G162"/>
  <c r="AB161"/>
  <c r="Y161"/>
  <c r="V161"/>
  <c r="V160" s="1"/>
  <c r="S161"/>
  <c r="P161"/>
  <c r="P160" s="1"/>
  <c r="M161"/>
  <c r="M160" s="1"/>
  <c r="J161"/>
  <c r="J160" s="1"/>
  <c r="G161"/>
  <c r="G160" s="1"/>
  <c r="AB160"/>
  <c r="AA160"/>
  <c r="Z160"/>
  <c r="X160"/>
  <c r="W160"/>
  <c r="U160"/>
  <c r="T160"/>
  <c r="S160"/>
  <c r="R160"/>
  <c r="Q160"/>
  <c r="O160"/>
  <c r="N160"/>
  <c r="L160"/>
  <c r="K160"/>
  <c r="I160"/>
  <c r="H160"/>
  <c r="F160"/>
  <c r="E160"/>
  <c r="AB159"/>
  <c r="Y159"/>
  <c r="V159"/>
  <c r="S159"/>
  <c r="P159"/>
  <c r="M159"/>
  <c r="J159"/>
  <c r="G159"/>
  <c r="AB158"/>
  <c r="Y158"/>
  <c r="V158"/>
  <c r="S158"/>
  <c r="P158"/>
  <c r="M158"/>
  <c r="J158"/>
  <c r="G158"/>
  <c r="AB157"/>
  <c r="Y157"/>
  <c r="Y156" s="1"/>
  <c r="V157"/>
  <c r="V156" s="1"/>
  <c r="S157"/>
  <c r="P157"/>
  <c r="P156" s="1"/>
  <c r="M157"/>
  <c r="M156" s="1"/>
  <c r="J157"/>
  <c r="G157"/>
  <c r="G156" s="1"/>
  <c r="AB156"/>
  <c r="AA156"/>
  <c r="Z156"/>
  <c r="X156"/>
  <c r="W156"/>
  <c r="U156"/>
  <c r="T156"/>
  <c r="S156"/>
  <c r="R156"/>
  <c r="Q156"/>
  <c r="O156"/>
  <c r="N156"/>
  <c r="L156"/>
  <c r="K156"/>
  <c r="I156"/>
  <c r="H156"/>
  <c r="F156"/>
  <c r="E156"/>
  <c r="AB155"/>
  <c r="Y155"/>
  <c r="V155"/>
  <c r="S155"/>
  <c r="P155"/>
  <c r="M155"/>
  <c r="AB154"/>
  <c r="Y154"/>
  <c r="V154"/>
  <c r="S154"/>
  <c r="P154"/>
  <c r="M154"/>
  <c r="AD154"/>
  <c r="AB153"/>
  <c r="Y153"/>
  <c r="V153"/>
  <c r="S153"/>
  <c r="S152" s="1"/>
  <c r="P153"/>
  <c r="M153"/>
  <c r="AA152"/>
  <c r="Z152"/>
  <c r="X152"/>
  <c r="W152"/>
  <c r="U152"/>
  <c r="T152"/>
  <c r="R152"/>
  <c r="Q152"/>
  <c r="O152"/>
  <c r="N152"/>
  <c r="L152"/>
  <c r="K152"/>
  <c r="I152"/>
  <c r="H152"/>
  <c r="G152"/>
  <c r="F152"/>
  <c r="E152"/>
  <c r="AA150"/>
  <c r="Z150"/>
  <c r="X150"/>
  <c r="W150"/>
  <c r="U150"/>
  <c r="T150"/>
  <c r="R150"/>
  <c r="Q150"/>
  <c r="O150"/>
  <c r="N150"/>
  <c r="L150"/>
  <c r="K150"/>
  <c r="I150"/>
  <c r="H150"/>
  <c r="F150"/>
  <c r="E150"/>
  <c r="AB149"/>
  <c r="Y149"/>
  <c r="V149"/>
  <c r="S149"/>
  <c r="P149"/>
  <c r="M149"/>
  <c r="G149"/>
  <c r="AB148"/>
  <c r="Y148"/>
  <c r="V148"/>
  <c r="S148"/>
  <c r="P148"/>
  <c r="AD148" s="1"/>
  <c r="M148"/>
  <c r="AC148" s="1"/>
  <c r="AB147"/>
  <c r="Y147"/>
  <c r="V147"/>
  <c r="S147"/>
  <c r="P147"/>
  <c r="M147"/>
  <c r="J147"/>
  <c r="G147"/>
  <c r="AB146"/>
  <c r="Y146"/>
  <c r="V146"/>
  <c r="S146"/>
  <c r="P146"/>
  <c r="M146"/>
  <c r="J146"/>
  <c r="J150" s="1"/>
  <c r="G146"/>
  <c r="AA144"/>
  <c r="Z144"/>
  <c r="X144"/>
  <c r="W144"/>
  <c r="U144"/>
  <c r="T144"/>
  <c r="R144"/>
  <c r="Q144"/>
  <c r="O144"/>
  <c r="N144"/>
  <c r="L144"/>
  <c r="K144"/>
  <c r="I144"/>
  <c r="H144"/>
  <c r="F144"/>
  <c r="E144"/>
  <c r="AB143"/>
  <c r="Y143"/>
  <c r="V143"/>
  <c r="S143"/>
  <c r="P143"/>
  <c r="M143"/>
  <c r="J143"/>
  <c r="G143"/>
  <c r="AB142"/>
  <c r="Y142"/>
  <c r="V142"/>
  <c r="S142"/>
  <c r="P142"/>
  <c r="M142"/>
  <c r="J142"/>
  <c r="G142"/>
  <c r="AB141"/>
  <c r="AB144" s="1"/>
  <c r="Y141"/>
  <c r="Y144" s="1"/>
  <c r="V141"/>
  <c r="V144" s="1"/>
  <c r="S141"/>
  <c r="S144" s="1"/>
  <c r="P141"/>
  <c r="P144" s="1"/>
  <c r="M141"/>
  <c r="M144" s="1"/>
  <c r="J141"/>
  <c r="J144" s="1"/>
  <c r="G141"/>
  <c r="AA139"/>
  <c r="Z139"/>
  <c r="X139"/>
  <c r="W139"/>
  <c r="U139"/>
  <c r="T139"/>
  <c r="R139"/>
  <c r="Q139"/>
  <c r="O139"/>
  <c r="N139"/>
  <c r="L139"/>
  <c r="K139"/>
  <c r="I139"/>
  <c r="H139"/>
  <c r="F139"/>
  <c r="E139"/>
  <c r="AB138"/>
  <c r="Y138"/>
  <c r="V138"/>
  <c r="S138"/>
  <c r="P138"/>
  <c r="M138"/>
  <c r="J138"/>
  <c r="G138"/>
  <c r="AB137"/>
  <c r="AB139" s="1"/>
  <c r="Y137"/>
  <c r="Y139" s="1"/>
  <c r="V137"/>
  <c r="V139" s="1"/>
  <c r="S137"/>
  <c r="S139" s="1"/>
  <c r="P137"/>
  <c r="P139" s="1"/>
  <c r="M137"/>
  <c r="M139" s="1"/>
  <c r="J137"/>
  <c r="J139" s="1"/>
  <c r="G137"/>
  <c r="AA135"/>
  <c r="Z135"/>
  <c r="X135"/>
  <c r="W135"/>
  <c r="U135"/>
  <c r="T135"/>
  <c r="R135"/>
  <c r="Q135"/>
  <c r="O135"/>
  <c r="N135"/>
  <c r="L135"/>
  <c r="K135"/>
  <c r="I135"/>
  <c r="H135"/>
  <c r="F135"/>
  <c r="E135"/>
  <c r="AB134"/>
  <c r="Y134"/>
  <c r="V134"/>
  <c r="S134"/>
  <c r="P134"/>
  <c r="M134"/>
  <c r="AB133"/>
  <c r="AB135" s="1"/>
  <c r="Y133"/>
  <c r="Y135" s="1"/>
  <c r="V133"/>
  <c r="S133"/>
  <c r="P133"/>
  <c r="P135" s="1"/>
  <c r="M133"/>
  <c r="M135" s="1"/>
  <c r="J135"/>
  <c r="AA131"/>
  <c r="Z131"/>
  <c r="X131"/>
  <c r="W131"/>
  <c r="U131"/>
  <c r="T131"/>
  <c r="R131"/>
  <c r="Q131"/>
  <c r="O131"/>
  <c r="N131"/>
  <c r="L131"/>
  <c r="K131"/>
  <c r="I131"/>
  <c r="H131"/>
  <c r="AB127"/>
  <c r="Y127"/>
  <c r="V127"/>
  <c r="S127"/>
  <c r="AB126"/>
  <c r="Y126"/>
  <c r="V126"/>
  <c r="S126"/>
  <c r="AB125"/>
  <c r="Y125"/>
  <c r="V125"/>
  <c r="S125"/>
  <c r="AB124"/>
  <c r="Y124"/>
  <c r="V124"/>
  <c r="S124"/>
  <c r="P131"/>
  <c r="M131"/>
  <c r="AB121"/>
  <c r="Y121"/>
  <c r="V121"/>
  <c r="S121"/>
  <c r="AB120"/>
  <c r="Y120"/>
  <c r="V120"/>
  <c r="AD120" s="1"/>
  <c r="S120"/>
  <c r="AB119"/>
  <c r="Y119"/>
  <c r="V119"/>
  <c r="S119"/>
  <c r="AB118"/>
  <c r="Y118"/>
  <c r="V118"/>
  <c r="S118"/>
  <c r="AB117"/>
  <c r="Y117"/>
  <c r="V117"/>
  <c r="AD117" s="1"/>
  <c r="S117"/>
  <c r="AB116"/>
  <c r="Y116"/>
  <c r="V116"/>
  <c r="S116"/>
  <c r="AD116"/>
  <c r="AB115"/>
  <c r="Y115"/>
  <c r="V115"/>
  <c r="S115"/>
  <c r="AC115" s="1"/>
  <c r="AB114"/>
  <c r="Y114"/>
  <c r="V114"/>
  <c r="S114"/>
  <c r="AB113"/>
  <c r="Y113"/>
  <c r="V113"/>
  <c r="S113"/>
  <c r="AB112"/>
  <c r="Y112"/>
  <c r="V112"/>
  <c r="S112"/>
  <c r="AA111"/>
  <c r="AA122" s="1"/>
  <c r="Z111"/>
  <c r="Z122" s="1"/>
  <c r="X111"/>
  <c r="X122" s="1"/>
  <c r="W111"/>
  <c r="W122" s="1"/>
  <c r="U111"/>
  <c r="U122" s="1"/>
  <c r="T111"/>
  <c r="T122" s="1"/>
  <c r="R111"/>
  <c r="R122" s="1"/>
  <c r="Q111"/>
  <c r="Q122" s="1"/>
  <c r="P111"/>
  <c r="P122" s="1"/>
  <c r="O111"/>
  <c r="O122" s="1"/>
  <c r="N111"/>
  <c r="N122" s="1"/>
  <c r="M111"/>
  <c r="M122" s="1"/>
  <c r="L111"/>
  <c r="L122" s="1"/>
  <c r="K111"/>
  <c r="K122" s="1"/>
  <c r="J111"/>
  <c r="J122" s="1"/>
  <c r="I111"/>
  <c r="I122" s="1"/>
  <c r="H111"/>
  <c r="H122" s="1"/>
  <c r="G111"/>
  <c r="F111"/>
  <c r="F122" s="1"/>
  <c r="E111"/>
  <c r="E122" s="1"/>
  <c r="AB108"/>
  <c r="Y108"/>
  <c r="V108"/>
  <c r="S108"/>
  <c r="P108"/>
  <c r="M108"/>
  <c r="J108"/>
  <c r="G108"/>
  <c r="AB107"/>
  <c r="Y107"/>
  <c r="V107"/>
  <c r="S107"/>
  <c r="P107"/>
  <c r="M107"/>
  <c r="J107"/>
  <c r="G107"/>
  <c r="AB106"/>
  <c r="AB105" s="1"/>
  <c r="Y106"/>
  <c r="V106"/>
  <c r="V105" s="1"/>
  <c r="S106"/>
  <c r="S105" s="1"/>
  <c r="P106"/>
  <c r="M106"/>
  <c r="M105" s="1"/>
  <c r="G106"/>
  <c r="AA105"/>
  <c r="Z105"/>
  <c r="Y105"/>
  <c r="X105"/>
  <c r="W105"/>
  <c r="U105"/>
  <c r="T105"/>
  <c r="R105"/>
  <c r="Q105"/>
  <c r="O105"/>
  <c r="N105"/>
  <c r="L105"/>
  <c r="K105"/>
  <c r="J105"/>
  <c r="I105"/>
  <c r="H105"/>
  <c r="F105"/>
  <c r="E105"/>
  <c r="AB104"/>
  <c r="Y104"/>
  <c r="V104"/>
  <c r="V101" s="1"/>
  <c r="S104"/>
  <c r="P104"/>
  <c r="M104"/>
  <c r="J104"/>
  <c r="J101" s="1"/>
  <c r="AB103"/>
  <c r="Y103"/>
  <c r="V103"/>
  <c r="S103"/>
  <c r="P103"/>
  <c r="M103"/>
  <c r="J103"/>
  <c r="AB102"/>
  <c r="Y102"/>
  <c r="V102"/>
  <c r="S102"/>
  <c r="P102"/>
  <c r="M102"/>
  <c r="J102"/>
  <c r="AA101"/>
  <c r="Z101"/>
  <c r="X101"/>
  <c r="W101"/>
  <c r="U101"/>
  <c r="T101"/>
  <c r="R101"/>
  <c r="Q101"/>
  <c r="O101"/>
  <c r="N101"/>
  <c r="L101"/>
  <c r="K101"/>
  <c r="I101"/>
  <c r="H101"/>
  <c r="G101"/>
  <c r="F101"/>
  <c r="E101"/>
  <c r="AB100"/>
  <c r="Y100"/>
  <c r="V100"/>
  <c r="S100"/>
  <c r="P100"/>
  <c r="M100"/>
  <c r="J100"/>
  <c r="G100"/>
  <c r="AB99"/>
  <c r="Y99"/>
  <c r="V99"/>
  <c r="S99"/>
  <c r="P99"/>
  <c r="M99"/>
  <c r="J99"/>
  <c r="G99"/>
  <c r="AB98"/>
  <c r="Y98"/>
  <c r="Y97" s="1"/>
  <c r="V98"/>
  <c r="S98"/>
  <c r="S97" s="1"/>
  <c r="P98"/>
  <c r="P97" s="1"/>
  <c r="M98"/>
  <c r="M97" s="1"/>
  <c r="J98"/>
  <c r="G98"/>
  <c r="G97" s="1"/>
  <c r="AB97"/>
  <c r="AA97"/>
  <c r="Z97"/>
  <c r="X97"/>
  <c r="W97"/>
  <c r="V97"/>
  <c r="U97"/>
  <c r="T97"/>
  <c r="R97"/>
  <c r="Q97"/>
  <c r="O97"/>
  <c r="N97"/>
  <c r="L97"/>
  <c r="K97"/>
  <c r="J97"/>
  <c r="I97"/>
  <c r="H97"/>
  <c r="F97"/>
  <c r="E97"/>
  <c r="AB94"/>
  <c r="Y94"/>
  <c r="V94"/>
  <c r="S94"/>
  <c r="P94"/>
  <c r="M94"/>
  <c r="J94"/>
  <c r="G94"/>
  <c r="AB93"/>
  <c r="Y93"/>
  <c r="V93"/>
  <c r="S93"/>
  <c r="P93"/>
  <c r="M93"/>
  <c r="J93"/>
  <c r="G93"/>
  <c r="AB92"/>
  <c r="Y92"/>
  <c r="Y91" s="1"/>
  <c r="Y95" s="1"/>
  <c r="V92"/>
  <c r="V91" s="1"/>
  <c r="V95" s="1"/>
  <c r="S92"/>
  <c r="P92"/>
  <c r="P91" s="1"/>
  <c r="P95" s="1"/>
  <c r="M92"/>
  <c r="M91" s="1"/>
  <c r="M95" s="1"/>
  <c r="J92"/>
  <c r="J91" s="1"/>
  <c r="J95" s="1"/>
  <c r="G92"/>
  <c r="AB91"/>
  <c r="AB95" s="1"/>
  <c r="AA91"/>
  <c r="AA95" s="1"/>
  <c r="Z91"/>
  <c r="Z95" s="1"/>
  <c r="X91"/>
  <c r="X95" s="1"/>
  <c r="W91"/>
  <c r="W95" s="1"/>
  <c r="U91"/>
  <c r="U95" s="1"/>
  <c r="T91"/>
  <c r="T95" s="1"/>
  <c r="S91"/>
  <c r="S95" s="1"/>
  <c r="R91"/>
  <c r="R95" s="1"/>
  <c r="Q91"/>
  <c r="Q95" s="1"/>
  <c r="O91"/>
  <c r="O95" s="1"/>
  <c r="N91"/>
  <c r="N95" s="1"/>
  <c r="L91"/>
  <c r="L95" s="1"/>
  <c r="K91"/>
  <c r="K95" s="1"/>
  <c r="I91"/>
  <c r="I95" s="1"/>
  <c r="H91"/>
  <c r="H95" s="1"/>
  <c r="G91"/>
  <c r="F91"/>
  <c r="F95" s="1"/>
  <c r="E91"/>
  <c r="E95" s="1"/>
  <c r="AE90"/>
  <c r="AF90" s="1"/>
  <c r="AB88"/>
  <c r="Y88"/>
  <c r="V88"/>
  <c r="S88"/>
  <c r="P88"/>
  <c r="M88"/>
  <c r="J88"/>
  <c r="G88"/>
  <c r="AB87"/>
  <c r="Y87"/>
  <c r="V87"/>
  <c r="S87"/>
  <c r="P87"/>
  <c r="M87"/>
  <c r="J87"/>
  <c r="G87"/>
  <c r="AB86"/>
  <c r="Y86"/>
  <c r="Y85" s="1"/>
  <c r="V86"/>
  <c r="V85" s="1"/>
  <c r="S86"/>
  <c r="P86"/>
  <c r="P85" s="1"/>
  <c r="M86"/>
  <c r="M85" s="1"/>
  <c r="J86"/>
  <c r="G86"/>
  <c r="AB85"/>
  <c r="AA85"/>
  <c r="Z85"/>
  <c r="X85"/>
  <c r="W85"/>
  <c r="U85"/>
  <c r="T85"/>
  <c r="R85"/>
  <c r="Q85"/>
  <c r="O85"/>
  <c r="N85"/>
  <c r="L85"/>
  <c r="K85"/>
  <c r="J85"/>
  <c r="I85"/>
  <c r="H85"/>
  <c r="F85"/>
  <c r="E85"/>
  <c r="AB84"/>
  <c r="Y84"/>
  <c r="V84"/>
  <c r="S84"/>
  <c r="P84"/>
  <c r="M84"/>
  <c r="J84"/>
  <c r="G84"/>
  <c r="AC84" s="1"/>
  <c r="AB83"/>
  <c r="Y83"/>
  <c r="V83"/>
  <c r="S83"/>
  <c r="P83"/>
  <c r="M83"/>
  <c r="J83"/>
  <c r="G83"/>
  <c r="AC83" s="1"/>
  <c r="AB82"/>
  <c r="Y82"/>
  <c r="V82"/>
  <c r="S82"/>
  <c r="S81" s="1"/>
  <c r="P82"/>
  <c r="P81" s="1"/>
  <c r="M82"/>
  <c r="J82"/>
  <c r="J81" s="1"/>
  <c r="G82"/>
  <c r="AB81"/>
  <c r="AA81"/>
  <c r="Z81"/>
  <c r="Y81"/>
  <c r="X81"/>
  <c r="W81"/>
  <c r="V81"/>
  <c r="U81"/>
  <c r="T81"/>
  <c r="R81"/>
  <c r="Q81"/>
  <c r="O81"/>
  <c r="N81"/>
  <c r="M81"/>
  <c r="L81"/>
  <c r="K81"/>
  <c r="I81"/>
  <c r="H81"/>
  <c r="F81"/>
  <c r="E81"/>
  <c r="AB80"/>
  <c r="Y80"/>
  <c r="V80"/>
  <c r="S80"/>
  <c r="P80"/>
  <c r="M80"/>
  <c r="AB79"/>
  <c r="Y79"/>
  <c r="V79"/>
  <c r="S79"/>
  <c r="P79"/>
  <c r="M79"/>
  <c r="J79"/>
  <c r="G79"/>
  <c r="AB78"/>
  <c r="Y78"/>
  <c r="V78"/>
  <c r="S78"/>
  <c r="P78"/>
  <c r="M78"/>
  <c r="M77" s="1"/>
  <c r="J78"/>
  <c r="G78"/>
  <c r="AA77"/>
  <c r="Z77"/>
  <c r="X77"/>
  <c r="W77"/>
  <c r="U77"/>
  <c r="T77"/>
  <c r="R77"/>
  <c r="Q77"/>
  <c r="O77"/>
  <c r="N77"/>
  <c r="L77"/>
  <c r="K77"/>
  <c r="I77"/>
  <c r="H77"/>
  <c r="F77"/>
  <c r="E77"/>
  <c r="AB74"/>
  <c r="Y74"/>
  <c r="V74"/>
  <c r="S74"/>
  <c r="P74"/>
  <c r="AD74" s="1"/>
  <c r="M74"/>
  <c r="AB73"/>
  <c r="Y73"/>
  <c r="V73"/>
  <c r="AD73" s="1"/>
  <c r="S73"/>
  <c r="P73"/>
  <c r="M73"/>
  <c r="AB72"/>
  <c r="Y72"/>
  <c r="V72"/>
  <c r="S72"/>
  <c r="P72"/>
  <c r="M72"/>
  <c r="AA71"/>
  <c r="Z71"/>
  <c r="X71"/>
  <c r="W71"/>
  <c r="U71"/>
  <c r="T71"/>
  <c r="R71"/>
  <c r="Q71"/>
  <c r="O71"/>
  <c r="N71"/>
  <c r="L71"/>
  <c r="K71"/>
  <c r="I71"/>
  <c r="H71"/>
  <c r="F71"/>
  <c r="E71"/>
  <c r="AB70"/>
  <c r="Y70"/>
  <c r="V70"/>
  <c r="S70"/>
  <c r="P70"/>
  <c r="M70"/>
  <c r="J70"/>
  <c r="G70"/>
  <c r="AB69"/>
  <c r="Y69"/>
  <c r="V69"/>
  <c r="S69"/>
  <c r="P69"/>
  <c r="M69"/>
  <c r="J69"/>
  <c r="G69"/>
  <c r="AB68"/>
  <c r="Y68"/>
  <c r="Y67" s="1"/>
  <c r="V68"/>
  <c r="S68"/>
  <c r="P68"/>
  <c r="P67" s="1"/>
  <c r="M68"/>
  <c r="M67" s="1"/>
  <c r="J68"/>
  <c r="G68"/>
  <c r="G67" s="1"/>
  <c r="AB67"/>
  <c r="AA67"/>
  <c r="Z67"/>
  <c r="X67"/>
  <c r="W67"/>
  <c r="V67"/>
  <c r="U67"/>
  <c r="T67"/>
  <c r="S67"/>
  <c r="R67"/>
  <c r="Q67"/>
  <c r="O67"/>
  <c r="N67"/>
  <c r="L67"/>
  <c r="K67"/>
  <c r="J67"/>
  <c r="I67"/>
  <c r="H67"/>
  <c r="F67"/>
  <c r="E67"/>
  <c r="AB64"/>
  <c r="Y64"/>
  <c r="V64"/>
  <c r="S64"/>
  <c r="P64"/>
  <c r="M64"/>
  <c r="J64"/>
  <c r="G64"/>
  <c r="AB63"/>
  <c r="Y63"/>
  <c r="V63"/>
  <c r="S63"/>
  <c r="P63"/>
  <c r="M63"/>
  <c r="J63"/>
  <c r="G63"/>
  <c r="AB62"/>
  <c r="Y62"/>
  <c r="Y61" s="1"/>
  <c r="V62"/>
  <c r="V61" s="1"/>
  <c r="S62"/>
  <c r="P62"/>
  <c r="P61" s="1"/>
  <c r="M62"/>
  <c r="M61" s="1"/>
  <c r="J62"/>
  <c r="G62"/>
  <c r="G61" s="1"/>
  <c r="AB61"/>
  <c r="AA61"/>
  <c r="Z61"/>
  <c r="X61"/>
  <c r="W61"/>
  <c r="U61"/>
  <c r="T61"/>
  <c r="S61"/>
  <c r="R61"/>
  <c r="Q61"/>
  <c r="O61"/>
  <c r="N61"/>
  <c r="L61"/>
  <c r="K61"/>
  <c r="I61"/>
  <c r="H61"/>
  <c r="F61"/>
  <c r="E61"/>
  <c r="AB53"/>
  <c r="Y53"/>
  <c r="V53"/>
  <c r="S53"/>
  <c r="AB52"/>
  <c r="Y52"/>
  <c r="V52"/>
  <c r="S52"/>
  <c r="AB51"/>
  <c r="AB50" s="1"/>
  <c r="Y51"/>
  <c r="V51"/>
  <c r="S51"/>
  <c r="AA50"/>
  <c r="Z50"/>
  <c r="X50"/>
  <c r="W50"/>
  <c r="U50"/>
  <c r="T50"/>
  <c r="R50"/>
  <c r="Q50"/>
  <c r="P50"/>
  <c r="O50"/>
  <c r="N50"/>
  <c r="M50"/>
  <c r="L50"/>
  <c r="K50"/>
  <c r="AB47"/>
  <c r="Y47"/>
  <c r="V47"/>
  <c r="S47"/>
  <c r="P47"/>
  <c r="M47"/>
  <c r="J47"/>
  <c r="AB46"/>
  <c r="Y46"/>
  <c r="V46"/>
  <c r="S46"/>
  <c r="P46"/>
  <c r="M46"/>
  <c r="J46"/>
  <c r="AB45"/>
  <c r="Y45"/>
  <c r="V45"/>
  <c r="S45"/>
  <c r="P45"/>
  <c r="M45"/>
  <c r="J45"/>
  <c r="AA44"/>
  <c r="Z44"/>
  <c r="X44"/>
  <c r="W44"/>
  <c r="U44"/>
  <c r="T44"/>
  <c r="R44"/>
  <c r="Q44"/>
  <c r="O44"/>
  <c r="N44"/>
  <c r="L44"/>
  <c r="K44"/>
  <c r="I44"/>
  <c r="H44"/>
  <c r="G44"/>
  <c r="F44"/>
  <c r="E44"/>
  <c r="AB43"/>
  <c r="Y43"/>
  <c r="V43"/>
  <c r="S43"/>
  <c r="P43"/>
  <c r="M43"/>
  <c r="J43"/>
  <c r="G43"/>
  <c r="AB42"/>
  <c r="Y42"/>
  <c r="V42"/>
  <c r="S42"/>
  <c r="P42"/>
  <c r="M42"/>
  <c r="J42"/>
  <c r="G42"/>
  <c r="AB41"/>
  <c r="Y41"/>
  <c r="V41"/>
  <c r="V40" s="1"/>
  <c r="S41"/>
  <c r="S40" s="1"/>
  <c r="P41"/>
  <c r="M41"/>
  <c r="M40" s="1"/>
  <c r="J41"/>
  <c r="J40" s="1"/>
  <c r="G41"/>
  <c r="G40" s="1"/>
  <c r="AA40"/>
  <c r="Z40"/>
  <c r="X40"/>
  <c r="W40"/>
  <c r="U40"/>
  <c r="T40"/>
  <c r="R40"/>
  <c r="Q40"/>
  <c r="P40"/>
  <c r="O40"/>
  <c r="N40"/>
  <c r="L40"/>
  <c r="K40"/>
  <c r="I40"/>
  <c r="H40"/>
  <c r="F40"/>
  <c r="E40"/>
  <c r="AB39"/>
  <c r="Y39"/>
  <c r="V39"/>
  <c r="S39"/>
  <c r="P39"/>
  <c r="M39"/>
  <c r="J39"/>
  <c r="G39"/>
  <c r="AB38"/>
  <c r="Y38"/>
  <c r="V38"/>
  <c r="S38"/>
  <c r="P38"/>
  <c r="M38"/>
  <c r="J38"/>
  <c r="G38"/>
  <c r="AB37"/>
  <c r="AB36" s="1"/>
  <c r="Y37"/>
  <c r="V37"/>
  <c r="S37"/>
  <c r="P37"/>
  <c r="P36" s="1"/>
  <c r="M37"/>
  <c r="M36" s="1"/>
  <c r="J37"/>
  <c r="G37"/>
  <c r="Y36"/>
  <c r="V36"/>
  <c r="S36"/>
  <c r="AB29"/>
  <c r="Y29"/>
  <c r="V29"/>
  <c r="S29"/>
  <c r="AB24"/>
  <c r="Y24"/>
  <c r="V24"/>
  <c r="S24"/>
  <c r="AB23"/>
  <c r="Y23"/>
  <c r="V23"/>
  <c r="S23"/>
  <c r="P22"/>
  <c r="M22"/>
  <c r="J22"/>
  <c r="G22"/>
  <c r="Y21"/>
  <c r="S21"/>
  <c r="M21"/>
  <c r="J21"/>
  <c r="AD21" s="1"/>
  <c r="G21"/>
  <c r="Y20"/>
  <c r="S20"/>
  <c r="M20"/>
  <c r="J20"/>
  <c r="AD20" s="1"/>
  <c r="G20"/>
  <c r="Y19"/>
  <c r="S19"/>
  <c r="M19"/>
  <c r="J19"/>
  <c r="AD19" s="1"/>
  <c r="G19"/>
  <c r="AB17"/>
  <c r="Y17"/>
  <c r="V17"/>
  <c r="V13" s="1"/>
  <c r="S17"/>
  <c r="P17"/>
  <c r="M17"/>
  <c r="J17"/>
  <c r="AB15"/>
  <c r="Y15"/>
  <c r="V15"/>
  <c r="S15"/>
  <c r="P15"/>
  <c r="M15"/>
  <c r="J15"/>
  <c r="AB14"/>
  <c r="Y14"/>
  <c r="V14"/>
  <c r="S14"/>
  <c r="P14"/>
  <c r="M14"/>
  <c r="J14"/>
  <c r="M13"/>
  <c r="L23" i="1"/>
  <c r="H23"/>
  <c r="G23"/>
  <c r="F23"/>
  <c r="E23"/>
  <c r="D23"/>
  <c r="C23"/>
  <c r="J22"/>
  <c r="N22" s="1"/>
  <c r="J21"/>
  <c r="N21" s="1"/>
  <c r="J20"/>
  <c r="N20" s="1"/>
  <c r="V44" i="2" l="1"/>
  <c r="AB166"/>
  <c r="S85"/>
  <c r="J44"/>
  <c r="P101"/>
  <c r="S101"/>
  <c r="Y160"/>
  <c r="AC160" s="1"/>
  <c r="AC14"/>
  <c r="AE14" s="1"/>
  <c r="AF14" s="1"/>
  <c r="Y13"/>
  <c r="AD24"/>
  <c r="AD62"/>
  <c r="AD63"/>
  <c r="AD64"/>
  <c r="AD72"/>
  <c r="AB71"/>
  <c r="AC74"/>
  <c r="AE74" s="1"/>
  <c r="AF74" s="1"/>
  <c r="V77"/>
  <c r="AD113"/>
  <c r="AD114"/>
  <c r="AD115"/>
  <c r="AC116"/>
  <c r="AD126"/>
  <c r="AD127"/>
  <c r="S135"/>
  <c r="AC134"/>
  <c r="AC156"/>
  <c r="G166"/>
  <c r="S13"/>
  <c r="G18"/>
  <c r="Y18"/>
  <c r="AD23"/>
  <c r="AE23" s="1"/>
  <c r="AF23" s="1"/>
  <c r="AC24"/>
  <c r="AE24" s="1"/>
  <c r="AF24" s="1"/>
  <c r="Y44"/>
  <c r="AC78"/>
  <c r="AC79"/>
  <c r="Y77"/>
  <c r="AB101"/>
  <c r="AD121"/>
  <c r="AE148"/>
  <c r="AF148" s="1"/>
  <c r="AC155"/>
  <c r="AC23"/>
  <c r="AD29"/>
  <c r="AD51"/>
  <c r="AE51" s="1"/>
  <c r="AF51" s="1"/>
  <c r="AD52"/>
  <c r="AE52" s="1"/>
  <c r="AF52" s="1"/>
  <c r="AD53"/>
  <c r="AC73"/>
  <c r="P77"/>
  <c r="P89" s="1"/>
  <c r="AC120"/>
  <c r="AE120" s="1"/>
  <c r="AF120" s="1"/>
  <c r="V135"/>
  <c r="AD134"/>
  <c r="P152"/>
  <c r="AB152"/>
  <c r="AB173" s="1"/>
  <c r="AD155"/>
  <c r="AD157"/>
  <c r="AD158"/>
  <c r="AD159"/>
  <c r="AD168"/>
  <c r="AC169"/>
  <c r="AD171"/>
  <c r="J13"/>
  <c r="AD13" s="1"/>
  <c r="AE13" s="1"/>
  <c r="AF13" s="1"/>
  <c r="Y22"/>
  <c r="S44"/>
  <c r="S71"/>
  <c r="AC106"/>
  <c r="AE106" s="1"/>
  <c r="AF106" s="1"/>
  <c r="P166"/>
  <c r="S166"/>
  <c r="AC170"/>
  <c r="AC13"/>
  <c r="P44"/>
  <c r="P48" s="1"/>
  <c r="V71"/>
  <c r="T89"/>
  <c r="X89"/>
  <c r="AC91"/>
  <c r="U109"/>
  <c r="AE116"/>
  <c r="AF116" s="1"/>
  <c r="P150"/>
  <c r="AB150"/>
  <c r="AC104"/>
  <c r="Q109"/>
  <c r="AD106"/>
  <c r="AB111"/>
  <c r="AB122" s="1"/>
  <c r="Y111"/>
  <c r="Y122" s="1"/>
  <c r="AC119"/>
  <c r="AC124"/>
  <c r="AC125"/>
  <c r="AC133"/>
  <c r="AC137"/>
  <c r="AC138"/>
  <c r="AC141"/>
  <c r="AC142"/>
  <c r="AC143"/>
  <c r="AE143" s="1"/>
  <c r="AF143" s="1"/>
  <c r="AC146"/>
  <c r="S150"/>
  <c r="AC147"/>
  <c r="AC149"/>
  <c r="AE149" s="1"/>
  <c r="AF149" s="1"/>
  <c r="J152"/>
  <c r="AD152" s="1"/>
  <c r="AD153"/>
  <c r="V152"/>
  <c r="AC154"/>
  <c r="AE154" s="1"/>
  <c r="AF154" s="1"/>
  <c r="AD161"/>
  <c r="AD162"/>
  <c r="AD163"/>
  <c r="AD164"/>
  <c r="AD165"/>
  <c r="AD167"/>
  <c r="V166"/>
  <c r="AC168"/>
  <c r="AE168" s="1"/>
  <c r="AF168" s="1"/>
  <c r="AC171"/>
  <c r="J23" i="1"/>
  <c r="AB44" i="2"/>
  <c r="AB40"/>
  <c r="AD40" s="1"/>
  <c r="AC47"/>
  <c r="AE47" s="1"/>
  <c r="AF47" s="1"/>
  <c r="Y50"/>
  <c r="P71"/>
  <c r="AD80"/>
  <c r="AE80" s="1"/>
  <c r="AF80" s="1"/>
  <c r="AB77"/>
  <c r="AB89" s="1"/>
  <c r="U89"/>
  <c r="AC87"/>
  <c r="AC88"/>
  <c r="AC15"/>
  <c r="P13"/>
  <c r="AB13"/>
  <c r="AB30" s="1"/>
  <c r="AB33" s="1"/>
  <c r="AB32" s="1"/>
  <c r="AB34" s="1"/>
  <c r="M18"/>
  <c r="M30" s="1"/>
  <c r="M33" s="1"/>
  <c r="M32" s="1"/>
  <c r="M34" s="1"/>
  <c r="V22"/>
  <c r="V30" s="1"/>
  <c r="V33" s="1"/>
  <c r="V32" s="1"/>
  <c r="V34" s="1"/>
  <c r="AB22"/>
  <c r="AC37"/>
  <c r="AE37" s="1"/>
  <c r="AF37" s="1"/>
  <c r="AC38"/>
  <c r="AC39"/>
  <c r="AE39" s="1"/>
  <c r="AF39" s="1"/>
  <c r="AC46"/>
  <c r="AC51"/>
  <c r="AD68"/>
  <c r="AD69"/>
  <c r="AD70"/>
  <c r="AC80"/>
  <c r="L89"/>
  <c r="AC103"/>
  <c r="AC107"/>
  <c r="AC108"/>
  <c r="AC112"/>
  <c r="AD118"/>
  <c r="AD119"/>
  <c r="AD125"/>
  <c r="AC126"/>
  <c r="AE126" s="1"/>
  <c r="AF126" s="1"/>
  <c r="AD138"/>
  <c r="AD142"/>
  <c r="AD143"/>
  <c r="AD147"/>
  <c r="AD170"/>
  <c r="AB109"/>
  <c r="V173"/>
  <c r="Y30"/>
  <c r="AC41"/>
  <c r="Y101"/>
  <c r="AD160"/>
  <c r="Z173"/>
  <c r="AD172"/>
  <c r="AD17"/>
  <c r="AE17" s="1"/>
  <c r="AF17" s="1"/>
  <c r="AC21"/>
  <c r="AE21" s="1"/>
  <c r="AF21" s="1"/>
  <c r="AC29"/>
  <c r="AE29" s="1"/>
  <c r="AF29" s="1"/>
  <c r="G36"/>
  <c r="AC36" s="1"/>
  <c r="AE36" s="1"/>
  <c r="AF36" s="1"/>
  <c r="AD38"/>
  <c r="AD39"/>
  <c r="S48"/>
  <c r="V50"/>
  <c r="V65" s="1"/>
  <c r="AC67"/>
  <c r="AE67" s="1"/>
  <c r="AF67" s="1"/>
  <c r="S77"/>
  <c r="Q89"/>
  <c r="AC97"/>
  <c r="T109"/>
  <c r="X109"/>
  <c r="S109"/>
  <c r="V111"/>
  <c r="V122" s="1"/>
  <c r="AE115"/>
  <c r="AF115" s="1"/>
  <c r="Y131"/>
  <c r="AC153"/>
  <c r="M152"/>
  <c r="Y152"/>
  <c r="AC152" s="1"/>
  <c r="N173"/>
  <c r="R173"/>
  <c r="AA173"/>
  <c r="M166"/>
  <c r="Y166"/>
  <c r="AC45"/>
  <c r="M44"/>
  <c r="M48" s="1"/>
  <c r="AD112"/>
  <c r="K173"/>
  <c r="AC20"/>
  <c r="AE20" s="1"/>
  <c r="AF20" s="1"/>
  <c r="AD67"/>
  <c r="AC72"/>
  <c r="M71"/>
  <c r="Y71"/>
  <c r="AC86"/>
  <c r="G85"/>
  <c r="AC102"/>
  <c r="M101"/>
  <c r="AE112"/>
  <c r="AF112" s="1"/>
  <c r="V150"/>
  <c r="AD14"/>
  <c r="AD15"/>
  <c r="S18"/>
  <c r="P30"/>
  <c r="P33" s="1"/>
  <c r="P32" s="1"/>
  <c r="P34" s="1"/>
  <c r="J61"/>
  <c r="J65" s="1"/>
  <c r="AC82"/>
  <c r="G81"/>
  <c r="AC81" s="1"/>
  <c r="L109"/>
  <c r="P105"/>
  <c r="P109" s="1"/>
  <c r="Y109"/>
  <c r="AB131"/>
  <c r="J156"/>
  <c r="AD156" s="1"/>
  <c r="AE156" s="1"/>
  <c r="AF156" s="1"/>
  <c r="J166"/>
  <c r="AD166" s="1"/>
  <c r="O173"/>
  <c r="S173"/>
  <c r="W173"/>
  <c r="Y40"/>
  <c r="Y48" s="1"/>
  <c r="AD42"/>
  <c r="AE42" s="1"/>
  <c r="AF42" s="1"/>
  <c r="AD43"/>
  <c r="V48"/>
  <c r="AD45"/>
  <c r="AE45" s="1"/>
  <c r="AF45" s="1"/>
  <c r="AD46"/>
  <c r="AD47"/>
  <c r="AC53"/>
  <c r="AE53" s="1"/>
  <c r="AF53" s="1"/>
  <c r="AC62"/>
  <c r="AE62" s="1"/>
  <c r="AF62" s="1"/>
  <c r="AC63"/>
  <c r="AE63" s="1"/>
  <c r="AF63" s="1"/>
  <c r="AC64"/>
  <c r="AC68"/>
  <c r="AC69"/>
  <c r="AC70"/>
  <c r="AE70" s="1"/>
  <c r="AF70" s="1"/>
  <c r="K89"/>
  <c r="O89"/>
  <c r="W89"/>
  <c r="AA89"/>
  <c r="AD92"/>
  <c r="AD93"/>
  <c r="AD94"/>
  <c r="AD97"/>
  <c r="AD98"/>
  <c r="AD99"/>
  <c r="AD100"/>
  <c r="AD101"/>
  <c r="AD102"/>
  <c r="AD103"/>
  <c r="AD104"/>
  <c r="AE104" s="1"/>
  <c r="AF104" s="1"/>
  <c r="K109"/>
  <c r="O109"/>
  <c r="W109"/>
  <c r="AA109"/>
  <c r="AC114"/>
  <c r="AE114" s="1"/>
  <c r="AF114" s="1"/>
  <c r="AC118"/>
  <c r="AC121"/>
  <c r="AE121" s="1"/>
  <c r="AF121" s="1"/>
  <c r="V131"/>
  <c r="AD131" s="1"/>
  <c r="AC157"/>
  <c r="AE157" s="1"/>
  <c r="AF157" s="1"/>
  <c r="AC158"/>
  <c r="AC159"/>
  <c r="AC161"/>
  <c r="AC162"/>
  <c r="AE162" s="1"/>
  <c r="AF162" s="1"/>
  <c r="AC163"/>
  <c r="AC164"/>
  <c r="AC165"/>
  <c r="Q173"/>
  <c r="U173"/>
  <c r="AC167"/>
  <c r="AC172"/>
  <c r="AD41"/>
  <c r="AE41" s="1"/>
  <c r="AF41" s="1"/>
  <c r="AC42"/>
  <c r="AC43"/>
  <c r="AE43" s="1"/>
  <c r="AF43" s="1"/>
  <c r="AC52"/>
  <c r="AD78"/>
  <c r="AE78" s="1"/>
  <c r="AF78" s="1"/>
  <c r="AD79"/>
  <c r="AD81"/>
  <c r="AD82"/>
  <c r="AD83"/>
  <c r="AE83" s="1"/>
  <c r="AF83" s="1"/>
  <c r="AD84"/>
  <c r="AE84" s="1"/>
  <c r="AF84" s="1"/>
  <c r="N89"/>
  <c r="R89"/>
  <c r="V89"/>
  <c r="Z89"/>
  <c r="AD86"/>
  <c r="AD87"/>
  <c r="AE87" s="1"/>
  <c r="AF87" s="1"/>
  <c r="AD88"/>
  <c r="AC92"/>
  <c r="AE92" s="1"/>
  <c r="AF92" s="1"/>
  <c r="AC93"/>
  <c r="AE93" s="1"/>
  <c r="AF93" s="1"/>
  <c r="AC94"/>
  <c r="AE94" s="1"/>
  <c r="AF94" s="1"/>
  <c r="AC98"/>
  <c r="AE98" s="1"/>
  <c r="AF98" s="1"/>
  <c r="AC99"/>
  <c r="AC100"/>
  <c r="N109"/>
  <c r="R109"/>
  <c r="V109"/>
  <c r="Z109"/>
  <c r="AD107"/>
  <c r="AE107" s="1"/>
  <c r="AF107" s="1"/>
  <c r="AD108"/>
  <c r="AE108" s="1"/>
  <c r="AF108" s="1"/>
  <c r="AC113"/>
  <c r="AE113" s="1"/>
  <c r="AF113" s="1"/>
  <c r="AC117"/>
  <c r="AE117" s="1"/>
  <c r="AF117" s="1"/>
  <c r="AC127"/>
  <c r="AE127" s="1"/>
  <c r="AF127" s="1"/>
  <c r="M150"/>
  <c r="Y150"/>
  <c r="H173"/>
  <c r="L173"/>
  <c r="P173"/>
  <c r="T173"/>
  <c r="X173"/>
  <c r="S131"/>
  <c r="AC131" s="1"/>
  <c r="AE134"/>
  <c r="AF134" s="1"/>
  <c r="AE153"/>
  <c r="AF153" s="1"/>
  <c r="I173"/>
  <c r="F173"/>
  <c r="E173"/>
  <c r="S111"/>
  <c r="S122" s="1"/>
  <c r="G105"/>
  <c r="AC105" s="1"/>
  <c r="I109"/>
  <c r="H109"/>
  <c r="J109"/>
  <c r="AE102"/>
  <c r="AF102" s="1"/>
  <c r="F109"/>
  <c r="E109"/>
  <c r="J77"/>
  <c r="G77"/>
  <c r="AE72"/>
  <c r="AF72" s="1"/>
  <c r="AE73"/>
  <c r="AF73" s="1"/>
  <c r="I89"/>
  <c r="H89"/>
  <c r="E89"/>
  <c r="F89"/>
  <c r="U65"/>
  <c r="Y65"/>
  <c r="T65"/>
  <c r="X65"/>
  <c r="AB65"/>
  <c r="W65"/>
  <c r="AA65"/>
  <c r="R65"/>
  <c r="Z65"/>
  <c r="AE64"/>
  <c r="AF64" s="1"/>
  <c r="S50"/>
  <c r="AC50" s="1"/>
  <c r="F65"/>
  <c r="N65"/>
  <c r="E65"/>
  <c r="I65"/>
  <c r="M65"/>
  <c r="Q65"/>
  <c r="H65"/>
  <c r="L65"/>
  <c r="P65"/>
  <c r="G65"/>
  <c r="K65"/>
  <c r="O65"/>
  <c r="AE46"/>
  <c r="AF46" s="1"/>
  <c r="J36"/>
  <c r="AD36" s="1"/>
  <c r="G48"/>
  <c r="S22"/>
  <c r="AE15"/>
  <c r="AF15" s="1"/>
  <c r="Y33"/>
  <c r="Y32" s="1"/>
  <c r="Y34" s="1"/>
  <c r="N23" i="1"/>
  <c r="AD95" i="2"/>
  <c r="AD122"/>
  <c r="AD135"/>
  <c r="AD139"/>
  <c r="AD144"/>
  <c r="AD150"/>
  <c r="AE158"/>
  <c r="AF158" s="1"/>
  <c r="AE159"/>
  <c r="AF159" s="1"/>
  <c r="AE163"/>
  <c r="AF163" s="1"/>
  <c r="AE169"/>
  <c r="AF169" s="1"/>
  <c r="AE170"/>
  <c r="AF170" s="1"/>
  <c r="AC19"/>
  <c r="AE19" s="1"/>
  <c r="AF19" s="1"/>
  <c r="J18"/>
  <c r="AD18" s="1"/>
  <c r="AD44"/>
  <c r="AD85"/>
  <c r="G30"/>
  <c r="AC61"/>
  <c r="G95"/>
  <c r="AC95" s="1"/>
  <c r="G122"/>
  <c r="G135"/>
  <c r="AC135" s="1"/>
  <c r="G139"/>
  <c r="AC139" s="1"/>
  <c r="G144"/>
  <c r="AC144" s="1"/>
  <c r="G150"/>
  <c r="G173"/>
  <c r="AD91"/>
  <c r="AE91" s="1"/>
  <c r="AF91" s="1"/>
  <c r="AD111"/>
  <c r="AD124"/>
  <c r="AE124" s="1"/>
  <c r="AF124" s="1"/>
  <c r="AD133"/>
  <c r="AE133" s="1"/>
  <c r="AF133" s="1"/>
  <c r="AD137"/>
  <c r="AD141"/>
  <c r="AE141" s="1"/>
  <c r="AF141" s="1"/>
  <c r="AD146"/>
  <c r="AE146" s="1"/>
  <c r="AF146" s="1"/>
  <c r="AE165" l="1"/>
  <c r="AF165" s="1"/>
  <c r="AE69"/>
  <c r="AF69" s="1"/>
  <c r="AE171"/>
  <c r="AF171" s="1"/>
  <c r="AD22"/>
  <c r="AE161"/>
  <c r="AF161" s="1"/>
  <c r="AC101"/>
  <c r="AD105"/>
  <c r="AE105" s="1"/>
  <c r="AF105" s="1"/>
  <c r="AC166"/>
  <c r="AD77"/>
  <c r="Y89"/>
  <c r="AE137"/>
  <c r="AF137" s="1"/>
  <c r="G109"/>
  <c r="AE164"/>
  <c r="AF164" s="1"/>
  <c r="AE103"/>
  <c r="AF103" s="1"/>
  <c r="AE68"/>
  <c r="AF68" s="1"/>
  <c r="AC71"/>
  <c r="AE95"/>
  <c r="AF95" s="1"/>
  <c r="AD61"/>
  <c r="AE61" s="1"/>
  <c r="AF61" s="1"/>
  <c r="AE79"/>
  <c r="AF79" s="1"/>
  <c r="AE118"/>
  <c r="AF118" s="1"/>
  <c r="AC85"/>
  <c r="S89"/>
  <c r="AE155"/>
  <c r="AF155" s="1"/>
  <c r="AC150"/>
  <c r="AE150" s="1"/>
  <c r="AF150" s="1"/>
  <c r="V174"/>
  <c r="AE167"/>
  <c r="AF167" s="1"/>
  <c r="AD48"/>
  <c r="AE139"/>
  <c r="AF139" s="1"/>
  <c r="J89"/>
  <c r="AE166"/>
  <c r="AF166" s="1"/>
  <c r="AE119"/>
  <c r="AF119" s="1"/>
  <c r="AE144"/>
  <c r="AF144" s="1"/>
  <c r="AE152"/>
  <c r="AF152" s="1"/>
  <c r="AD30"/>
  <c r="AC77"/>
  <c r="AC89" s="1"/>
  <c r="AE99"/>
  <c r="AF99" s="1"/>
  <c r="AE81"/>
  <c r="AF81" s="1"/>
  <c r="AC18"/>
  <c r="AE101"/>
  <c r="AF101" s="1"/>
  <c r="AB48"/>
  <c r="AB174" s="1"/>
  <c r="AE147"/>
  <c r="AF147" s="1"/>
  <c r="AE142"/>
  <c r="AF142" s="1"/>
  <c r="AD71"/>
  <c r="AE71" s="1"/>
  <c r="AF71" s="1"/>
  <c r="J48"/>
  <c r="AE88"/>
  <c r="AF88" s="1"/>
  <c r="AE38"/>
  <c r="AF38" s="1"/>
  <c r="AE125"/>
  <c r="AF125" s="1"/>
  <c r="AE172"/>
  <c r="AF172" s="1"/>
  <c r="M173"/>
  <c r="AE138"/>
  <c r="AF138" s="1"/>
  <c r="AC44"/>
  <c r="AE44" s="1"/>
  <c r="AF44" s="1"/>
  <c r="AC40"/>
  <c r="AE40" s="1"/>
  <c r="AF40" s="1"/>
  <c r="G89"/>
  <c r="AE100"/>
  <c r="AF100" s="1"/>
  <c r="AE82"/>
  <c r="AF82" s="1"/>
  <c r="AD50"/>
  <c r="AD65" s="1"/>
  <c r="AE97"/>
  <c r="AF97" s="1"/>
  <c r="P174"/>
  <c r="J173"/>
  <c r="AD173" s="1"/>
  <c r="Y173"/>
  <c r="Y174" s="1"/>
  <c r="M109"/>
  <c r="AC109" s="1"/>
  <c r="AE131"/>
  <c r="AF131" s="1"/>
  <c r="AD89"/>
  <c r="AE18"/>
  <c r="AF18" s="1"/>
  <c r="S30"/>
  <c r="S33" s="1"/>
  <c r="S32" s="1"/>
  <c r="S34" s="1"/>
  <c r="AD109"/>
  <c r="AE86"/>
  <c r="AF86" s="1"/>
  <c r="AE160"/>
  <c r="AF160" s="1"/>
  <c r="M89"/>
  <c r="M174" s="1"/>
  <c r="AC122"/>
  <c r="AE122" s="1"/>
  <c r="AF122" s="1"/>
  <c r="AE135"/>
  <c r="AF135" s="1"/>
  <c r="AC111"/>
  <c r="AE111" s="1"/>
  <c r="AF111" s="1"/>
  <c r="AE77"/>
  <c r="AF77" s="1"/>
  <c r="S65"/>
  <c r="AC22"/>
  <c r="AC30" s="1"/>
  <c r="G33"/>
  <c r="AE85"/>
  <c r="AF85" s="1"/>
  <c r="J30"/>
  <c r="AC65"/>
  <c r="AE30" l="1"/>
  <c r="AF30" s="1"/>
  <c r="AE89"/>
  <c r="AF89" s="1"/>
  <c r="AE109"/>
  <c r="AF109" s="1"/>
  <c r="AC173"/>
  <c r="AE173" s="1"/>
  <c r="AF173" s="1"/>
  <c r="AE65"/>
  <c r="AF65" s="1"/>
  <c r="AE50"/>
  <c r="AF50" s="1"/>
  <c r="AC48"/>
  <c r="AE48" s="1"/>
  <c r="AF48" s="1"/>
  <c r="S174"/>
  <c r="AE22"/>
  <c r="AF22" s="1"/>
  <c r="G32"/>
  <c r="AC33"/>
  <c r="AD33" l="1"/>
  <c r="AD34" s="1"/>
  <c r="AD174" s="1"/>
  <c r="AD176" s="1"/>
  <c r="J32"/>
  <c r="G34"/>
  <c r="G174" s="1"/>
  <c r="G176" s="1"/>
  <c r="AC32"/>
  <c r="AC34"/>
  <c r="AC174" s="1"/>
  <c r="AE33" l="1"/>
  <c r="AF33" s="1"/>
  <c r="AE174"/>
  <c r="AF174" s="1"/>
  <c r="AC176"/>
  <c r="J34"/>
  <c r="J174" s="1"/>
  <c r="J176" s="1"/>
  <c r="AD32"/>
  <c r="AE32" s="1"/>
  <c r="AF32" s="1"/>
  <c r="AE34" l="1"/>
  <c r="AF34" s="1"/>
</calcChain>
</file>

<file path=xl/sharedStrings.xml><?xml version="1.0" encoding="utf-8"?>
<sst xmlns="http://schemas.openxmlformats.org/spreadsheetml/2006/main" count="1047" uniqueCount="539">
  <si>
    <t>Додаток №4</t>
  </si>
  <si>
    <t>Конкурсна програма:</t>
  </si>
  <si>
    <t>ЛОТ:</t>
  </si>
  <si>
    <t>Назва Заявника: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</si>
  <si>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</si>
  <si>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</si>
  <si>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</si>
  <si>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</si>
  <si>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</si>
  <si>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</si>
  <si>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</si>
  <si>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</si>
  <si>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</si>
  <si>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</si>
  <si>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</si>
  <si>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</si>
  <si>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</si>
  <si>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</si>
  <si>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</si>
  <si>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</si>
  <si>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</si>
  <si>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</si>
  <si>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</si>
  <si>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</si>
  <si>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</si>
  <si>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</si>
  <si>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</si>
  <si>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</si>
  <si>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</si>
  <si>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</si>
  <si>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</si>
  <si>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</si>
  <si>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</si>
  <si>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</si>
  <si>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</si>
  <si>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</si>
  <si>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</si>
  <si>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</si>
  <si>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</si>
  <si>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</si>
  <si>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</si>
  <si>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</si>
  <si>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</si>
  <si>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</si>
  <si>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</si>
  <si>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</si>
  <si>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</si>
  <si>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</si>
  <si>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</si>
  <si>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</si>
  <si>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</si>
  <si>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</si>
  <si>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</si>
  <si>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</si>
  <si>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</si>
  <si>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</si>
  <si>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</si>
  <si>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</si>
  <si>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</si>
  <si>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</si>
  <si>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</si>
  <si>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</si>
  <si>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</si>
  <si>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</si>
  <si>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</si>
  <si>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</si>
  <si>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</si>
  <si>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</si>
  <si>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</si>
  <si>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</si>
  <si>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</si>
  <si>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</si>
  <si>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</si>
  <si>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</si>
  <si>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</si>
  <si>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</si>
  <si>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</si>
  <si>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</si>
  <si>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</si>
  <si>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</si>
  <si>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</si>
  <si>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</si>
  <si>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</si>
  <si>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</si>
  <si>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</si>
  <si>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</si>
  <si>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</si>
  <si>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</si>
  <si>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</si>
  <si>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</si>
  <si>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</si>
  <si>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</si>
  <si>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</si>
  <si>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</si>
  <si>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</si>
  <si>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</si>
  <si>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</si>
  <si>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</si>
  <si>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</si>
  <si>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</si>
  <si>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</si>
  <si>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</si>
  <si>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</si>
  <si>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</si>
  <si>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</si>
  <si>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</si>
  <si>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</si>
  <si>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</si>
  <si>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</si>
  <si>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</si>
  <si>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</si>
  <si>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</si>
  <si>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</si>
  <si>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</si>
  <si>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</si>
  <si>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</si>
  <si>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</si>
  <si>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</si>
  <si>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</si>
  <si>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</si>
  <si>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</si>
  <si>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</si>
  <si>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</si>
  <si>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</si>
  <si>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</si>
  <si>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</si>
  <si>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</si>
  <si>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</si>
  <si>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</si>
  <si>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</si>
  <si>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</si>
  <si>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</si>
  <si>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</si>
  <si>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</si>
  <si>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</si>
  <si>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</si>
  <si>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</si>
  <si>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</si>
  <si>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</si>
  <si>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</si>
  <si>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</si>
  <si>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</si>
  <si>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</si>
  <si>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</si>
  <si>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</si>
  <si>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</si>
  <si>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</si>
  <si>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</si>
  <si>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</si>
  <si>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</si>
  <si>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</si>
  <si>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</si>
  <si>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</si>
  <si>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</si>
  <si>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</si>
  <si>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</si>
  <si>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</si>
  <si>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</si>
  <si>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</si>
  <si>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</si>
  <si>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</si>
  <si>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</si>
  <si>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</si>
  <si>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</si>
  <si>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</si>
  <si>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</si>
  <si>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</si>
  <si>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</si>
  <si>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</si>
  <si>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</si>
  <si>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</si>
  <si>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</si>
  <si>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</si>
  <si>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</si>
  <si>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</si>
  <si>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</si>
  <si>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</si>
  <si>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</si>
  <si>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</si>
  <si>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</si>
  <si>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</si>
  <si>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г</t>
  </si>
  <si>
    <t>д</t>
  </si>
  <si>
    <t>е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</si>
  <si>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</si>
  <si>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</si>
  <si>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</si>
  <si>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</si>
  <si>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</si>
  <si>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</si>
  <si>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</si>
  <si>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Всього по підрозділу 8 "Поліграфічні послуги":</t>
  </si>
  <si>
    <t>Послуги з просування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</si>
  <si>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</si>
  <si>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</si>
  <si>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</si>
  <si>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</si>
  <si>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</si>
  <si>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</si>
  <si>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</si>
  <si>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</si>
  <si>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</si>
  <si>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</si>
  <si>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</si>
  <si>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</si>
  <si>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</si>
  <si>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</si>
  <si>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</si>
  <si>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</si>
  <si>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</si>
  <si>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</si>
  <si>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</si>
  <si>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</si>
  <si>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</si>
  <si>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</si>
  <si>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</si>
  <si>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</si>
  <si>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</si>
  <si>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</si>
  <si>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</si>
  <si>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</si>
  <si>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</si>
  <si>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</si>
  <si>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</si>
  <si>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</si>
  <si>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</si>
  <si>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</si>
  <si>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</si>
  <si>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</si>
  <si>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</si>
  <si>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</si>
  <si>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</si>
  <si>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</si>
  <si>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</si>
  <si>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</si>
  <si>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</si>
  <si>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</si>
  <si>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</si>
  <si>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</si>
  <si>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</si>
  <si>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</si>
  <si>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</si>
  <si>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</si>
  <si>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</si>
  <si>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</si>
  <si>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</si>
  <si>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</si>
  <si>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</si>
  <si>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</si>
  <si>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</si>
  <si>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</si>
  <si>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</si>
  <si>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</si>
  <si>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</si>
  <si>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</si>
  <si>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</si>
  <si>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</si>
  <si>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 xml:space="preserve"> місяців</t>
  </si>
  <si>
    <t xml:space="preserve">  Теліженко Тарас Миколайович, керівник проекту</t>
  </si>
  <si>
    <t xml:space="preserve"> Рижкова Наталія Олександрівна, бухгалтер</t>
  </si>
  <si>
    <t xml:space="preserve"> Воропай Ірина Валеріївна, науковий працівник</t>
  </si>
  <si>
    <t xml:space="preserve"> Іванов Дмитро Анатолійович, науковий працівник</t>
  </si>
  <si>
    <t>Сиволап Михайло Павлович, експерт, член експедиції</t>
  </si>
  <si>
    <t>Куштан Дмитро Павлович, науковий керівник проекту</t>
  </si>
  <si>
    <t>Іванов Дмитро Анатолійович, науковий працівник</t>
  </si>
  <si>
    <t>Бурячок Олег Анатолійович, технічний керівник проекту</t>
  </si>
  <si>
    <t>Захарчук Дмитро Васильович, член експедиції</t>
  </si>
  <si>
    <t>Дрига Андрій Олексійович, член експедиції</t>
  </si>
  <si>
    <t>Скрипай Людмила Миколаївна, редактор, контент-менеджер</t>
  </si>
  <si>
    <t>ЄСВ 22% - 72626,51+ 8,41 % - 3396,50</t>
  </si>
  <si>
    <t xml:space="preserve"> Воропай Ірина Валеріївна , Канів -  Київ - Канів  ( 2 поїздки) </t>
  </si>
  <si>
    <t xml:space="preserve"> Іванов Дмитро Анатолійович, Канів- Київ- Канів  ( 3 поїздки)</t>
  </si>
  <si>
    <t>Добові (Теліженко Тарас Миколайович, керівник проекту)</t>
  </si>
  <si>
    <t>Добові (Воропай Ірина Валеріївна, науковий працівник)</t>
  </si>
  <si>
    <t>Добові (Іванов Дмитро Анатолійович, науковий працівник)</t>
  </si>
  <si>
    <t>Лазерний далекомір Bosch GLM 50 C Professional</t>
  </si>
  <si>
    <t>GPS Навигатор Garmin eTrex 20x</t>
  </si>
  <si>
    <t>4G Модем Huawei E8372h-608 USB-модем з Wi-Fi</t>
  </si>
  <si>
    <t>Генератор бензиновий Forte FG3500</t>
  </si>
  <si>
    <t>ТЕНТ ДЛЯ ПОХОДІВ ARPENAZ M НА 8 ЛЮДЕЙ</t>
  </si>
  <si>
    <t>Сокира теслярська Fiskars S-X10</t>
  </si>
  <si>
    <t>Лопата Fiskars Solid</t>
  </si>
  <si>
    <t>Комплект спеціалізованого одягу для польової експедиції</t>
  </si>
  <si>
    <t>Рюкзак M-TAC GEN.II ELITE SMALL RANGER GREEN</t>
  </si>
  <si>
    <t>Оренда фотоапарата Canon 5D Mark ІІ</t>
  </si>
  <si>
    <t>зміна</t>
  </si>
  <si>
    <t>Оренда оптики Carl Zeiss 20 2.8, Carl Zeiss 28 2.8, Carl Zeiss 50 1.4, Carl Zeiss 100 2.8 Makro, Carl Zeiss 200 4.0. Фільтри ND4, ND8, поляризаційний.</t>
  </si>
  <si>
    <t>Оренда квадрокоптера DJI Phantom IV pro</t>
  </si>
  <si>
    <t>Оренда штативу Manfrotto</t>
  </si>
  <si>
    <t>Оренда комплекту освітлювального обладнання Dedolight DLH4 із штативом та розсіювачем</t>
  </si>
  <si>
    <t>Оренда  мікроавтобуса (із зазначенням кілометражу або кількості годин)</t>
  </si>
  <si>
    <t>Жорсткий диск Western Digital My Passport 2TB 2.5" USB 3.0 External</t>
  </si>
  <si>
    <t>Жорсткий диск Western Digital My Passport 4TB 2.5" USB 3.0 External</t>
  </si>
  <si>
    <t>Жорсткий диск Transcend StoreJet 25M3S (500GB)  1ТВ</t>
  </si>
  <si>
    <t>Паливно - мастильні матеріали</t>
  </si>
  <si>
    <t>л</t>
  </si>
  <si>
    <t xml:space="preserve"> Головний бухгалтер </t>
  </si>
  <si>
    <t xml:space="preserve"> Н.Рижкова</t>
  </si>
  <si>
    <t>Друк брошур з методичними рекомендаціями 30 стор, А4, колір</t>
  </si>
  <si>
    <t>Друк буклетів А5,4х4, колір, фальцування</t>
  </si>
  <si>
    <t xml:space="preserve">Науковий опис – аналітичний документ, до 50 стор, А4, колір </t>
  </si>
  <si>
    <t>Друк інформаційних щитів 1000х1500</t>
  </si>
  <si>
    <t>Друк робочих матеріалів (карти)</t>
  </si>
  <si>
    <t>рекламний борд 3Х6 або схожих розмірів, друк та розміщення на 1 місяць (центр Канева)</t>
  </si>
  <si>
    <t>інформаційний щит ДІКЗ та проекту УКФ 1,5х2,5 із виготовленням та і встановленням на поворот в бік Трахтемирова)</t>
  </si>
  <si>
    <t xml:space="preserve">Настінний календар – постер А3, 4+0, папір 180 г/м², </t>
  </si>
  <si>
    <t>Банерна, контекстна та інша реклама в інтернеті сайту, заповідника та проекту, тривалість – 2 міс </t>
  </si>
  <si>
    <t>компл</t>
  </si>
  <si>
    <t>Календарики кишенькові, 4+4, 70 x 100, 350 г/м², </t>
  </si>
  <si>
    <t>Дизайн, макетування, айдентика рекламних матеріалів проекту</t>
  </si>
  <si>
    <t>Сувенірний магніт із акрилу, 50х50мм, </t>
  </si>
  <si>
    <t>Письмовий переклад на англійську  мову  брошури  з методичними рекомендаціями  та розширеного</t>
  </si>
  <si>
    <t>Послуга авіаційного лазерного сканування</t>
  </si>
  <si>
    <t>Послуга зі створення цифрової моделі рельєфу</t>
  </si>
  <si>
    <t xml:space="preserve">Послуга з обробки 3D моделі (проробка, деталізація, дизайн) </t>
  </si>
  <si>
    <t>Інші банківські послуги ( обслуговування рахунку )</t>
  </si>
  <si>
    <t>Інші адміністративні витрати ( інформаційно - консультаційні послуги  в порядку формування звітності)</t>
  </si>
  <si>
    <t xml:space="preserve">  Економія по оренді  автотранспорту </t>
  </si>
  <si>
    <t xml:space="preserve"> Державний історико - культурний заповідник  " Трахтемирів"</t>
  </si>
  <si>
    <t xml:space="preserve"> " ТРАХТЕМИРІВ - DIGITAL"</t>
  </si>
  <si>
    <t xml:space="preserve"> Рижкова Н.О.</t>
  </si>
  <si>
    <t xml:space="preserve"> Головний бухгалтер</t>
  </si>
  <si>
    <t>5: Культурна спадщина</t>
  </si>
  <si>
    <t>до Договору про надання гранту № 3ICP51-3050</t>
  </si>
  <si>
    <t>від "  24"  червня   2020 року</t>
  </si>
  <si>
    <t>за проектом      "ТРАХТЕМИРІВ-DIGITAL"</t>
  </si>
  <si>
    <t>у період з 24.06.2020 року по 16.11.2020 року</t>
  </si>
  <si>
    <t>Паливо дизельне</t>
  </si>
  <si>
    <t>№1/09.07.2020</t>
  </si>
  <si>
    <t>№35/15.09.2020</t>
  </si>
  <si>
    <t>№2/09.07.2020</t>
  </si>
  <si>
    <t>№3/09.07.2020</t>
  </si>
  <si>
    <t>ІІ/1/1.1</t>
  </si>
  <si>
    <t>Іванов Дмитро Анатолійович (24444212971)</t>
  </si>
  <si>
    <t>№5/09.07.2020</t>
  </si>
  <si>
    <t>№25/11.09.2020</t>
  </si>
  <si>
    <t>ТОВ "Белнафтогаз" (40500120)</t>
  </si>
  <si>
    <t>ДГ-0006115/ 06.07.2020</t>
  </si>
  <si>
    <t>№26/11.09.2020</t>
  </si>
  <si>
    <t>Теліженко Тарас Миколайович (2788218674)</t>
  </si>
  <si>
    <t>№28/11.09.2020</t>
  </si>
  <si>
    <t>Рижкова Наталія Олександрівна (2191821242)</t>
  </si>
  <si>
    <t>№29/11.09.2020</t>
  </si>
  <si>
    <t>Воропай Ірина Валеріївна (2756013040)</t>
  </si>
  <si>
    <t>№30/11.09.2020</t>
  </si>
  <si>
    <t>№31/11.09.2020</t>
  </si>
  <si>
    <t>Канів УК/Бобрицька ОТГ/11010100 (38048557)</t>
  </si>
  <si>
    <t>Канів УК/Канівський р-н/11011000 (38048557)</t>
  </si>
  <si>
    <t>№47/16.10.2020</t>
  </si>
  <si>
    <t>№48/16.10.2020</t>
  </si>
  <si>
    <t>№50/16.10.2020</t>
  </si>
  <si>
    <t>№51/16.10.2020</t>
  </si>
  <si>
    <t>№52/16.10.2020</t>
  </si>
  <si>
    <t>№53/16.10.2020</t>
  </si>
  <si>
    <t>оплата праці штатних працівників</t>
  </si>
  <si>
    <t>ІІ/1/1.3</t>
  </si>
  <si>
    <t>оплата за договорами ЦПХ</t>
  </si>
  <si>
    <t>№9/22.07.2020</t>
  </si>
  <si>
    <t>№10/22.07.2020</t>
  </si>
  <si>
    <t>Куштан Дмитро Павлович (2681801851)</t>
  </si>
  <si>
    <t>Бурячок Олег Анатолійович (2901124494)</t>
  </si>
  <si>
    <t>Захарчук Дмитро Васильович (2717918771)</t>
  </si>
  <si>
    <t>Дрига Андрій Олексійович (2627904233)</t>
  </si>
  <si>
    <t>№12/22.07.2020</t>
  </si>
  <si>
    <t>№13/22.07.2020</t>
  </si>
  <si>
    <t>№14/22.07.2020</t>
  </si>
  <si>
    <t>№15/22.07.2020</t>
  </si>
  <si>
    <t>№16/22.07.2020</t>
  </si>
  <si>
    <t>№1/25.06.2020</t>
  </si>
  <si>
    <t>АВР 1/21.07.2020</t>
  </si>
  <si>
    <t>№4/25.06.2020</t>
  </si>
  <si>
    <t>АВР 2/21.07.2020</t>
  </si>
  <si>
    <t>№3/25.06.2020</t>
  </si>
  <si>
    <t>АВР 3/21.07.2020</t>
  </si>
  <si>
    <t>№5/25.06.2020</t>
  </si>
  <si>
    <t>АВР 4/21.07.2020</t>
  </si>
  <si>
    <t>№6/25.06.2020</t>
  </si>
  <si>
    <t>АВР 5/21.07.2020</t>
  </si>
  <si>
    <t>Скрипай Людмила Миколаївна (2677914600)</t>
  </si>
  <si>
    <t>№19/11.09.2020</t>
  </si>
  <si>
    <t>№20/11.09.2020</t>
  </si>
  <si>
    <t>№7/25.06.2020</t>
  </si>
  <si>
    <t>№22/11.09.2020</t>
  </si>
  <si>
    <t>№23/11.09.2020</t>
  </si>
  <si>
    <t>№24/11.09.2020</t>
  </si>
  <si>
    <t>№33/14.09.2020</t>
  </si>
  <si>
    <t>АВР 1/10.09.2020</t>
  </si>
  <si>
    <t>АВР 2/10.09.2020</t>
  </si>
  <si>
    <t>АВР 4/10.09.2020</t>
  </si>
  <si>
    <t>АВР 3/10.09.2020</t>
  </si>
  <si>
    <t>Сиволап Михайло Павлович (2183402778)</t>
  </si>
  <si>
    <t>№2/25.06.2020</t>
  </si>
  <si>
    <t>№38/16.10.2020</t>
  </si>
  <si>
    <t>№39/16.10.2020</t>
  </si>
  <si>
    <t>АВР 1/15.10.2020</t>
  </si>
  <si>
    <t>АВР 2/15.10.2020</t>
  </si>
  <si>
    <t>АВР 3/15.10.2020</t>
  </si>
  <si>
    <t>АВР 4/15.10.2020</t>
  </si>
  <si>
    <t>АВР 5/15.10.2020</t>
  </si>
  <si>
    <t>АВР 6/15.10.2020</t>
  </si>
  <si>
    <t>№41/16.10.2020</t>
  </si>
  <si>
    <t>№42/16.10.2020</t>
  </si>
  <si>
    <t>№43/16.10.2020</t>
  </si>
  <si>
    <t>№44/16.10.2020</t>
  </si>
  <si>
    <t>№45/16.10.2020</t>
  </si>
  <si>
    <t>№46/16.10.2020</t>
  </si>
  <si>
    <t>ІІ/2/2.1</t>
  </si>
  <si>
    <t>ГУ ДПС у Черкаській обл. (Канівський  р-н) (43142920)</t>
  </si>
  <si>
    <t>№4/09.07.2020</t>
  </si>
  <si>
    <t>№11/22.07.2020</t>
  </si>
  <si>
    <t>№21/11.09.2020</t>
  </si>
  <si>
    <t>№27/11.09.2020</t>
  </si>
  <si>
    <t>соціальні  внески - ЄСВ 22%</t>
  </si>
  <si>
    <t>22%, 8,41%</t>
  </si>
  <si>
    <t>№40/16.10.2020</t>
  </si>
  <si>
    <t>№49/16.10.2020</t>
  </si>
  <si>
    <t>ІІ/3/3.1</t>
  </si>
  <si>
    <t>вартість проїзду (для штатніх працівників)</t>
  </si>
  <si>
    <t>звіт 1/04.11.2020</t>
  </si>
  <si>
    <t>№59/05.11.2020</t>
  </si>
  <si>
    <t>звіт 2/04.11.2020</t>
  </si>
  <si>
    <t>№58/05.11.2020</t>
  </si>
  <si>
    <t>ІІ/4/4.1</t>
  </si>
  <si>
    <t>обладнання, інструменти</t>
  </si>
  <si>
    <t>ФОП Митричев Андрій Володимирович (2717901772)</t>
  </si>
  <si>
    <t>ПП-31/08.07.2020</t>
  </si>
  <si>
    <t>№6/16.07.2020</t>
  </si>
  <si>
    <t>ПП-30/08.07.2020</t>
  </si>
  <si>
    <t>№7/16.07.2020</t>
  </si>
  <si>
    <t>09/07/-2020 /08.07.2020</t>
  </si>
  <si>
    <t>10/07/-2020 /08.07.2020</t>
  </si>
  <si>
    <t>ПП-29/08.07.2020</t>
  </si>
  <si>
    <t>№8/16.07.2020</t>
  </si>
  <si>
    <t>08/07/-2020 /08.07.2020</t>
  </si>
  <si>
    <t>ФОП Горецька Оксана Олександрівна (2864808546)</t>
  </si>
  <si>
    <t>2020-01/ 20.07.2020</t>
  </si>
  <si>
    <t>1/06.08.2020</t>
  </si>
  <si>
    <t>№17/06.08.2020</t>
  </si>
  <si>
    <t>ПП Селіверстов Олег Юрійович (2931115275)</t>
  </si>
  <si>
    <t>№34/14.09.2020</t>
  </si>
  <si>
    <t>№57/04.11.2020</t>
  </si>
  <si>
    <t>1/13.08.2020</t>
  </si>
  <si>
    <t>1/01 /13.08.2020</t>
  </si>
  <si>
    <t>№18/13.08.2020</t>
  </si>
  <si>
    <t>№32/14.09.2020</t>
  </si>
  <si>
    <t>2/01 /11.09.2020</t>
  </si>
  <si>
    <t>1/11.09.2020</t>
  </si>
  <si>
    <t>ФОП Портнов Костянтин Миколайович (2279817676)</t>
  </si>
  <si>
    <t>1/01.07.2020</t>
  </si>
  <si>
    <t>2109/2 /21.09.2020</t>
  </si>
  <si>
    <t>№36/21.09.2020</t>
  </si>
  <si>
    <t>ТОВ "КОМЕЛ" (24083083)</t>
  </si>
  <si>
    <t>15/12.10.2020</t>
  </si>
  <si>
    <t>РТУКК6063413/ 15.10.2020</t>
  </si>
  <si>
    <t>№37/12.10.2020</t>
  </si>
  <si>
    <t>ФОП Костюченко Юрій Костянтинович (2308224674)</t>
  </si>
  <si>
    <t>20200920.1/ 20.09.2020</t>
  </si>
  <si>
    <t>№54/29.10.2020</t>
  </si>
  <si>
    <t>ІІ/5/5.2</t>
  </si>
  <si>
    <t>ІІ/14/14.1</t>
  </si>
  <si>
    <t>ІІ/7/7.2</t>
  </si>
  <si>
    <t>ІІ/7/7.3</t>
  </si>
  <si>
    <t>оренда техніки, обладнання</t>
  </si>
  <si>
    <t>послуги комп'ютерної обробки</t>
  </si>
  <si>
    <t>носії, накопичувачі</t>
  </si>
  <si>
    <t>ІІ/10</t>
  </si>
  <si>
    <t>АВР 261020.1/ 30.10.2020</t>
  </si>
  <si>
    <t>АВР  121120.1/ 13.11.2020</t>
  </si>
  <si>
    <t>№64/13.11.2020</t>
  </si>
  <si>
    <t>створення  web-ресурсу</t>
  </si>
  <si>
    <t>ІІ/13</t>
  </si>
  <si>
    <t>адміністративні витрати</t>
  </si>
  <si>
    <t>ТОВ "ТАКС ЕДВАЙЗОРІ" (14343382)</t>
  </si>
  <si>
    <t>01/10/2020/ 01.10.2020</t>
  </si>
  <si>
    <t>АВР 1/30.10.2020</t>
  </si>
  <si>
    <t>РН-0070041/ 9.07.2020, акт 1/31.07.2020</t>
  </si>
  <si>
    <t>РН-010090065/ 15.09.2020, акт 1/30.09.2020</t>
  </si>
  <si>
    <t>№61/10.11.2020</t>
  </si>
  <si>
    <t>ФОП Зосімов Іван Михайлович (1902907137)</t>
  </si>
  <si>
    <t>15-10/15.10.2020</t>
  </si>
  <si>
    <t>АВР 05-11/ 05.11.2020</t>
  </si>
  <si>
    <t>№62/10.11.2020</t>
  </si>
  <si>
    <t>ТОВ "Інформцентр "Електронні вісті" (24361346)</t>
  </si>
  <si>
    <t>Д213/09.10.2020</t>
  </si>
  <si>
    <t>№60/09.11.2020</t>
  </si>
  <si>
    <t>УНІА "Укрінформ"(00015332)</t>
  </si>
  <si>
    <t>27/27.10.2020</t>
  </si>
  <si>
    <t>№55/29.10.2020</t>
  </si>
  <si>
    <t>АВР 2/30.10.2020</t>
  </si>
  <si>
    <t>№56/29.10.2020</t>
  </si>
  <si>
    <t xml:space="preserve"> Проведення презентації в УКРІНФОРМі</t>
  </si>
  <si>
    <t>3/13.11.2020</t>
  </si>
  <si>
    <t>№65/13.11.2020</t>
  </si>
  <si>
    <t>№63/13.11.2020</t>
  </si>
  <si>
    <t>В420/19.10.2020</t>
  </si>
  <si>
    <t>ІІ/14/14.4</t>
  </si>
  <si>
    <t>інші прямі витрати</t>
  </si>
  <si>
    <t>ІІ/12</t>
  </si>
  <si>
    <t>послуги з перекладу</t>
  </si>
  <si>
    <t>ФОП Шрамченко Валентина Федорівна (2567702069)</t>
  </si>
  <si>
    <t>10-27-1/1/ 27.10.2020</t>
  </si>
  <si>
    <t>№66/13.11.2020</t>
  </si>
  <si>
    <t>ІІ/8,9/8.1</t>
  </si>
  <si>
    <t>поліграфічні послуги, послуги з просування</t>
  </si>
  <si>
    <t>ФОП Андрощук Павло Сергійович (2747109110)</t>
  </si>
  <si>
    <t>10-23/1/ 08.10.2020</t>
  </si>
  <si>
    <t>№67/13.11.2020</t>
  </si>
  <si>
    <t xml:space="preserve"> </t>
  </si>
  <si>
    <t>Розрахунково - касове обслуговування</t>
  </si>
  <si>
    <t xml:space="preserve"> дог.  №101007824200406150250 /08.04.2020</t>
  </si>
  <si>
    <t xml:space="preserve"> від 08.04.2020</t>
  </si>
  <si>
    <t xml:space="preserve"> Інші банк. посл( комісія за обслугов.рах)</t>
  </si>
  <si>
    <t>за  період з  24 червня   по 16 листопада  2020 року</t>
  </si>
  <si>
    <t xml:space="preserve">  подорожчення товару в зв'язку з ростом курсу долара *</t>
  </si>
  <si>
    <t>Заявка у фонд подавалася до 15 січня 2020 року.</t>
  </si>
  <si>
    <t xml:space="preserve"> * Бюджет проекту розроблявся у грудні 2019 року при курсі </t>
  </si>
  <si>
    <t xml:space="preserve"> долара  23,3- 23,9 грн  - січні 2020 року   відповідно 23,7 -  23,9 грн</t>
  </si>
  <si>
    <t xml:space="preserve"> Ціни на товари та послуги  були вказані на той час.</t>
  </si>
  <si>
    <t xml:space="preserve">п.1.  ріст цін через обмеження та довготривалий карантин через covid 19, </t>
  </si>
  <si>
    <t>п.2. подорожчення товару в зв'язку з ростом курсу долара  та ажіотажем перед виборами</t>
  </si>
  <si>
    <t xml:space="preserve"> п.1., п.2   див. вище</t>
  </si>
  <si>
    <t>п.1, п.2 , ажіотаж перед виборами</t>
  </si>
  <si>
    <t>п.1,п.2, ажіотаж перед виборами</t>
  </si>
  <si>
    <t>4/01 /15.11.2020</t>
  </si>
  <si>
    <t>АВР 1/14.11.2020</t>
  </si>
  <si>
    <t>АВР 6/14.11.2020</t>
  </si>
  <si>
    <t>АВР 2/14.11.2020</t>
  </si>
  <si>
    <t>АВР 4/14.11.2020</t>
  </si>
  <si>
    <t>АВР 5/14.11.2020</t>
  </si>
  <si>
    <t>АВР 3/14.11.2020</t>
  </si>
  <si>
    <t>АВР 7/14.11.2020</t>
  </si>
  <si>
    <t>за листопад 2020р.</t>
  </si>
  <si>
    <t>за грудень 2020р.</t>
  </si>
  <si>
    <t>Директор ТОВ АФ "ТАКС ЕДВАЙЗОРІ"</t>
  </si>
  <si>
    <t>Т.В. Янішевська</t>
  </si>
  <si>
    <t>ІІ/3.3.</t>
  </si>
  <si>
    <t>добові</t>
  </si>
  <si>
    <t>ІІ/5/5,3</t>
  </si>
  <si>
    <t>оренда транспорту</t>
  </si>
</sst>
</file>

<file path=xl/styles.xml><?xml version="1.0" encoding="utf-8"?>
<styleSheet xmlns="http://schemas.openxmlformats.org/spreadsheetml/2006/main">
  <numFmts count="7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  <numFmt numFmtId="170" formatCode="#,##0.0000"/>
  </numFmts>
  <fonts count="41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u/>
      <sz val="12"/>
      <color theme="1"/>
      <name val="Calibri"/>
      <family val="2"/>
      <charset val="204"/>
    </font>
    <font>
      <u/>
      <sz val="11"/>
      <color theme="1"/>
      <name val="Calibri"/>
      <family val="2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Arial Unicode MS"/>
      <family val="2"/>
      <charset val="204"/>
    </font>
    <font>
      <sz val="12"/>
      <color theme="1"/>
      <name val="Arial Unicode MS"/>
      <family val="2"/>
      <charset val="204"/>
    </font>
    <font>
      <b/>
      <sz val="12"/>
      <color theme="1"/>
      <name val="Arial Unicode MS"/>
      <family val="2"/>
      <charset val="204"/>
    </font>
    <font>
      <b/>
      <sz val="11"/>
      <color theme="1"/>
      <name val="Arial Unicode MS"/>
      <family val="2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indexed="64"/>
      </patternFill>
    </fill>
  </fills>
  <borders count="13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51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1" xfId="0" applyNumberFormat="1" applyFont="1" applyFill="1" applyBorder="1" applyAlignment="1">
      <alignment horizontal="center" vertical="center" wrapText="1"/>
    </xf>
    <xf numFmtId="3" fontId="4" fillId="2" borderId="32" xfId="0" applyNumberFormat="1" applyFont="1" applyFill="1" applyBorder="1" applyAlignment="1">
      <alignment horizontal="center" vertical="center" wrapText="1"/>
    </xf>
    <xf numFmtId="3" fontId="4" fillId="2" borderId="33" xfId="0" applyNumberFormat="1" applyFont="1" applyFill="1" applyBorder="1" applyAlignment="1">
      <alignment horizontal="center" vertical="center" wrapText="1"/>
    </xf>
    <xf numFmtId="164" fontId="4" fillId="2" borderId="35" xfId="0" applyNumberFormat="1" applyFont="1" applyFill="1" applyBorder="1" applyAlignment="1">
      <alignment horizontal="center" vertical="center" wrapText="1"/>
    </xf>
    <xf numFmtId="164" fontId="4" fillId="2" borderId="36" xfId="0" applyNumberFormat="1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vertical="center" wrapText="1"/>
    </xf>
    <xf numFmtId="0" fontId="4" fillId="3" borderId="32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 wrapText="1"/>
    </xf>
    <xf numFmtId="3" fontId="4" fillId="3" borderId="31" xfId="0" applyNumberFormat="1" applyFont="1" applyFill="1" applyBorder="1" applyAlignment="1">
      <alignment horizontal="center" vertical="center" wrapText="1"/>
    </xf>
    <xf numFmtId="3" fontId="4" fillId="3" borderId="32" xfId="0" applyNumberFormat="1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vertical="center" wrapText="1"/>
    </xf>
    <xf numFmtId="0" fontId="4" fillId="3" borderId="37" xfId="0" applyFont="1" applyFill="1" applyBorder="1" applyAlignment="1">
      <alignment horizontal="center" vertical="center"/>
    </xf>
    <xf numFmtId="3" fontId="4" fillId="3" borderId="37" xfId="0" applyNumberFormat="1" applyFont="1" applyFill="1" applyBorder="1" applyAlignment="1">
      <alignment horizontal="center" vertical="center" wrapText="1"/>
    </xf>
    <xf numFmtId="3" fontId="4" fillId="3" borderId="33" xfId="0" applyNumberFormat="1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vertical="top"/>
    </xf>
    <xf numFmtId="0" fontId="8" fillId="4" borderId="37" xfId="0" applyFont="1" applyFill="1" applyBorder="1" applyAlignment="1">
      <alignment horizontal="center" vertical="top"/>
    </xf>
    <xf numFmtId="0" fontId="8" fillId="4" borderId="37" xfId="0" applyFont="1" applyFill="1" applyBorder="1" applyAlignment="1">
      <alignment vertical="top" wrapText="1"/>
    </xf>
    <xf numFmtId="165" fontId="15" fillId="4" borderId="37" xfId="0" applyNumberFormat="1" applyFont="1" applyFill="1" applyBorder="1" applyAlignment="1">
      <alignment vertical="top"/>
    </xf>
    <xf numFmtId="165" fontId="15" fillId="4" borderId="31" xfId="0" applyNumberFormat="1" applyFont="1" applyFill="1" applyBorder="1" applyAlignment="1">
      <alignment vertical="top"/>
    </xf>
    <xf numFmtId="165" fontId="15" fillId="4" borderId="33" xfId="0" applyNumberFormat="1" applyFont="1" applyFill="1" applyBorder="1" applyAlignment="1">
      <alignment vertical="top"/>
    </xf>
    <xf numFmtId="165" fontId="16" fillId="4" borderId="31" xfId="0" applyNumberFormat="1" applyFont="1" applyFill="1" applyBorder="1" applyAlignment="1">
      <alignment vertical="top"/>
    </xf>
    <xf numFmtId="165" fontId="16" fillId="4" borderId="37" xfId="0" applyNumberFormat="1" applyFont="1" applyFill="1" applyBorder="1" applyAlignment="1">
      <alignment vertical="top"/>
    </xf>
    <xf numFmtId="0" fontId="16" fillId="4" borderId="32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2" xfId="0" applyFont="1" applyFill="1" applyBorder="1" applyAlignment="1">
      <alignment vertical="top"/>
    </xf>
    <xf numFmtId="0" fontId="4" fillId="5" borderId="31" xfId="0" applyFont="1" applyFill="1" applyBorder="1" applyAlignment="1">
      <alignment horizontal="center" vertical="top"/>
    </xf>
    <xf numFmtId="0" fontId="4" fillId="5" borderId="38" xfId="0" applyFont="1" applyFill="1" applyBorder="1" applyAlignment="1">
      <alignment vertical="top" wrapText="1"/>
    </xf>
    <xf numFmtId="165" fontId="6" fillId="5" borderId="39" xfId="0" applyNumberFormat="1" applyFont="1" applyFill="1" applyBorder="1" applyAlignment="1">
      <alignment vertical="top"/>
    </xf>
    <xf numFmtId="4" fontId="6" fillId="5" borderId="38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17" fillId="5" borderId="38" xfId="0" applyNumberFormat="1" applyFont="1" applyFill="1" applyBorder="1" applyAlignment="1">
      <alignment horizontal="right" vertical="top"/>
    </xf>
    <xf numFmtId="4" fontId="17" fillId="5" borderId="39" xfId="0" applyNumberFormat="1" applyFont="1" applyFill="1" applyBorder="1" applyAlignment="1">
      <alignment horizontal="right" vertical="top"/>
    </xf>
    <xf numFmtId="10" fontId="17" fillId="5" borderId="39" xfId="0" applyNumberFormat="1" applyFont="1" applyFill="1" applyBorder="1" applyAlignment="1">
      <alignment horizontal="right" vertical="top"/>
    </xf>
    <xf numFmtId="0" fontId="17" fillId="5" borderId="44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5" xfId="0" applyNumberFormat="1" applyFont="1" applyFill="1" applyBorder="1" applyAlignment="1">
      <alignment vertical="top"/>
    </xf>
    <xf numFmtId="49" fontId="4" fillId="6" borderId="46" xfId="0" applyNumberFormat="1" applyFont="1" applyFill="1" applyBorder="1" applyAlignment="1">
      <alignment horizontal="center" vertical="top"/>
    </xf>
    <xf numFmtId="166" fontId="14" fillId="6" borderId="47" xfId="0" applyNumberFormat="1" applyFont="1" applyFill="1" applyBorder="1" applyAlignment="1">
      <alignment vertical="top" wrapText="1"/>
    </xf>
    <xf numFmtId="166" fontId="4" fillId="6" borderId="48" xfId="0" applyNumberFormat="1" applyFont="1" applyFill="1" applyBorder="1" applyAlignment="1">
      <alignment vertical="top"/>
    </xf>
    <xf numFmtId="4" fontId="4" fillId="6" borderId="45" xfId="0" applyNumberFormat="1" applyFont="1" applyFill="1" applyBorder="1" applyAlignment="1">
      <alignment horizontal="right" vertical="top"/>
    </xf>
    <xf numFmtId="4" fontId="4" fillId="6" borderId="46" xfId="0" applyNumberFormat="1" applyFont="1" applyFill="1" applyBorder="1" applyAlignment="1">
      <alignment horizontal="right" vertical="top"/>
    </xf>
    <xf numFmtId="4" fontId="4" fillId="6" borderId="47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4" fontId="17" fillId="6" borderId="33" xfId="0" applyNumberFormat="1" applyFont="1" applyFill="1" applyBorder="1" applyAlignment="1">
      <alignment horizontal="right" vertical="top"/>
    </xf>
    <xf numFmtId="4" fontId="17" fillId="6" borderId="50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52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3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4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5" xfId="0" applyNumberFormat="1" applyFont="1" applyBorder="1" applyAlignment="1">
      <alignment vertical="top"/>
    </xf>
    <xf numFmtId="49" fontId="4" fillId="0" borderId="56" xfId="0" applyNumberFormat="1" applyFont="1" applyBorder="1" applyAlignment="1">
      <alignment horizontal="center" vertical="top"/>
    </xf>
    <xf numFmtId="166" fontId="6" fillId="0" borderId="57" xfId="0" applyNumberFormat="1" applyFont="1" applyBorder="1" applyAlignment="1">
      <alignment vertical="top" wrapText="1"/>
    </xf>
    <xf numFmtId="166" fontId="6" fillId="0" borderId="58" xfId="0" applyNumberFormat="1" applyFont="1" applyBorder="1" applyAlignment="1">
      <alignment horizontal="center" vertical="top"/>
    </xf>
    <xf numFmtId="4" fontId="6" fillId="0" borderId="55" xfId="0" applyNumberFormat="1" applyFont="1" applyBorder="1" applyAlignment="1">
      <alignment horizontal="right" vertical="top"/>
    </xf>
    <xf numFmtId="4" fontId="6" fillId="0" borderId="56" xfId="0" applyNumberFormat="1" applyFont="1" applyBorder="1" applyAlignment="1">
      <alignment horizontal="right" vertical="top"/>
    </xf>
    <xf numFmtId="4" fontId="6" fillId="0" borderId="57" xfId="0" applyNumberFormat="1" applyFont="1" applyBorder="1" applyAlignment="1">
      <alignment horizontal="right" vertical="top"/>
    </xf>
    <xf numFmtId="4" fontId="17" fillId="0" borderId="55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0" xfId="0" applyNumberFormat="1" applyFont="1" applyBorder="1" applyAlignment="1">
      <alignment horizontal="right" vertical="top"/>
    </xf>
    <xf numFmtId="10" fontId="18" fillId="0" borderId="61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2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3" xfId="0" applyNumberFormat="1" applyFont="1" applyBorder="1" applyAlignment="1">
      <alignment vertical="top"/>
    </xf>
    <xf numFmtId="49" fontId="4" fillId="0" borderId="64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4" fontId="6" fillId="0" borderId="63" xfId="0" applyNumberFormat="1" applyFont="1" applyBorder="1" applyAlignment="1">
      <alignment horizontal="right" vertical="top"/>
    </xf>
    <xf numFmtId="4" fontId="6" fillId="0" borderId="64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10" fontId="17" fillId="6" borderId="67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57" xfId="0" applyNumberFormat="1" applyFont="1" applyBorder="1" applyAlignment="1">
      <alignment horizontal="right" vertical="top"/>
    </xf>
    <xf numFmtId="0" fontId="18" fillId="0" borderId="68" xfId="0" applyFont="1" applyBorder="1" applyAlignment="1">
      <alignment horizontal="right" vertical="top" wrapText="1"/>
    </xf>
    <xf numFmtId="166" fontId="14" fillId="7" borderId="44" xfId="0" applyNumberFormat="1" applyFont="1" applyFill="1" applyBorder="1" applyAlignment="1">
      <alignment vertical="top"/>
    </xf>
    <xf numFmtId="166" fontId="4" fillId="7" borderId="69" xfId="0" applyNumberFormat="1" applyFont="1" applyFill="1" applyBorder="1" applyAlignment="1">
      <alignment horizontal="center" vertical="top"/>
    </xf>
    <xf numFmtId="166" fontId="4" fillId="7" borderId="70" xfId="0" applyNumberFormat="1" applyFont="1" applyFill="1" applyBorder="1" applyAlignment="1">
      <alignment vertical="top" wrapText="1"/>
    </xf>
    <xf numFmtId="166" fontId="4" fillId="7" borderId="31" xfId="0" applyNumberFormat="1" applyFont="1" applyFill="1" applyBorder="1" applyAlignment="1">
      <alignment vertical="top"/>
    </xf>
    <xf numFmtId="4" fontId="4" fillId="7" borderId="40" xfId="0" applyNumberFormat="1" applyFont="1" applyFill="1" applyBorder="1" applyAlignment="1">
      <alignment horizontal="right" vertical="top"/>
    </xf>
    <xf numFmtId="4" fontId="4" fillId="7" borderId="38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69" xfId="0" applyNumberFormat="1" applyFont="1" applyFill="1" applyBorder="1" applyAlignment="1">
      <alignment horizontal="right" vertical="top"/>
    </xf>
    <xf numFmtId="4" fontId="4" fillId="7" borderId="39" xfId="0" applyNumberFormat="1" applyFont="1" applyFill="1" applyBorder="1" applyAlignment="1">
      <alignment horizontal="right" vertical="top"/>
    </xf>
    <xf numFmtId="10" fontId="4" fillId="7" borderId="71" xfId="0" applyNumberFormat="1" applyFont="1" applyFill="1" applyBorder="1" applyAlignment="1">
      <alignment horizontal="right" vertical="top"/>
    </xf>
    <xf numFmtId="0" fontId="4" fillId="7" borderId="44" xfId="0" applyFont="1" applyFill="1" applyBorder="1" applyAlignment="1">
      <alignment horizontal="right" vertical="top" wrapText="1"/>
    </xf>
    <xf numFmtId="166" fontId="4" fillId="5" borderId="72" xfId="0" applyNumberFormat="1" applyFont="1" applyFill="1" applyBorder="1" applyAlignment="1">
      <alignment vertical="top"/>
    </xf>
    <xf numFmtId="0" fontId="4" fillId="5" borderId="73" xfId="0" applyFont="1" applyFill="1" applyBorder="1" applyAlignment="1">
      <alignment horizontal="center" vertical="top"/>
    </xf>
    <xf numFmtId="166" fontId="4" fillId="5" borderId="38" xfId="0" applyNumberFormat="1" applyFont="1" applyFill="1" applyBorder="1" applyAlignment="1">
      <alignment horizontal="left" vertical="top" wrapText="1"/>
    </xf>
    <xf numFmtId="166" fontId="6" fillId="5" borderId="43" xfId="0" applyNumberFormat="1" applyFont="1" applyFill="1" applyBorder="1" applyAlignment="1">
      <alignment vertical="top"/>
    </xf>
    <xf numFmtId="4" fontId="6" fillId="5" borderId="36" xfId="0" applyNumberFormat="1" applyFont="1" applyFill="1" applyBorder="1" applyAlignment="1">
      <alignment horizontal="right" vertical="top"/>
    </xf>
    <xf numFmtId="4" fontId="6" fillId="5" borderId="73" xfId="0" applyNumberFormat="1" applyFont="1" applyFill="1" applyBorder="1" applyAlignment="1">
      <alignment horizontal="right" vertical="top"/>
    </xf>
    <xf numFmtId="4" fontId="6" fillId="5" borderId="35" xfId="0" applyNumberFormat="1" applyFont="1" applyFill="1" applyBorder="1" applyAlignment="1">
      <alignment horizontal="right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74" xfId="0" applyNumberFormat="1" applyFont="1" applyFill="1" applyBorder="1" applyAlignment="1">
      <alignment horizontal="center" vertical="top"/>
    </xf>
    <xf numFmtId="166" fontId="4" fillId="7" borderId="71" xfId="0" applyNumberFormat="1" applyFont="1" applyFill="1" applyBorder="1" applyAlignment="1">
      <alignment vertical="top" wrapText="1"/>
    </xf>
    <xf numFmtId="166" fontId="4" fillId="7" borderId="38" xfId="0" applyNumberFormat="1" applyFont="1" applyFill="1" applyBorder="1" applyAlignment="1">
      <alignment vertical="top"/>
    </xf>
    <xf numFmtId="49" fontId="4" fillId="5" borderId="75" xfId="0" applyNumberFormat="1" applyFont="1" applyFill="1" applyBorder="1" applyAlignment="1">
      <alignment horizontal="center" vertical="top"/>
    </xf>
    <xf numFmtId="166" fontId="4" fillId="5" borderId="76" xfId="0" applyNumberFormat="1" applyFont="1" applyFill="1" applyBorder="1" applyAlignment="1">
      <alignment horizontal="left" vertical="top" wrapText="1"/>
    </xf>
    <xf numFmtId="166" fontId="6" fillId="5" borderId="77" xfId="0" applyNumberFormat="1" applyFont="1" applyFill="1" applyBorder="1" applyAlignment="1">
      <alignment vertical="top"/>
    </xf>
    <xf numFmtId="4" fontId="6" fillId="5" borderId="76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166" fontId="4" fillId="6" borderId="74" xfId="0" applyNumberFormat="1" applyFont="1" applyFill="1" applyBorder="1" applyAlignment="1">
      <alignment vertical="top"/>
    </xf>
    <xf numFmtId="10" fontId="17" fillId="6" borderId="78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79" xfId="0" applyNumberFormat="1" applyFont="1" applyBorder="1" applyAlignment="1">
      <alignment horizontal="right" vertical="top"/>
    </xf>
    <xf numFmtId="4" fontId="17" fillId="0" borderId="80" xfId="0" applyNumberFormat="1" applyFont="1" applyBorder="1" applyAlignment="1">
      <alignment horizontal="right" vertical="top"/>
    </xf>
    <xf numFmtId="10" fontId="17" fillId="6" borderId="81" xfId="0" applyNumberFormat="1" applyFont="1" applyFill="1" applyBorder="1" applyAlignment="1">
      <alignment horizontal="right" vertical="top"/>
    </xf>
    <xf numFmtId="166" fontId="14" fillId="7" borderId="40" xfId="0" applyNumberFormat="1" applyFont="1" applyFill="1" applyBorder="1" applyAlignment="1">
      <alignment vertical="top"/>
    </xf>
    <xf numFmtId="166" fontId="4" fillId="7" borderId="41" xfId="0" applyNumberFormat="1" applyFont="1" applyFill="1" applyBorder="1" applyAlignment="1">
      <alignment horizontal="center" vertical="top"/>
    </xf>
    <xf numFmtId="166" fontId="6" fillId="7" borderId="70" xfId="0" applyNumberFormat="1" applyFont="1" applyFill="1" applyBorder="1" applyAlignment="1">
      <alignment vertical="top" wrapText="1"/>
    </xf>
    <xf numFmtId="166" fontId="6" fillId="7" borderId="31" xfId="0" applyNumberFormat="1" applyFont="1" applyFill="1" applyBorder="1" applyAlignment="1">
      <alignment vertical="top"/>
    </xf>
    <xf numFmtId="4" fontId="4" fillId="7" borderId="49" xfId="0" applyNumberFormat="1" applyFont="1" applyFill="1" applyBorder="1" applyAlignment="1">
      <alignment horizontal="right" vertical="top"/>
    </xf>
    <xf numFmtId="4" fontId="4" fillId="7" borderId="82" xfId="0" applyNumberFormat="1" applyFont="1" applyFill="1" applyBorder="1" applyAlignment="1">
      <alignment horizontal="right" vertical="top"/>
    </xf>
    <xf numFmtId="4" fontId="4" fillId="7" borderId="70" xfId="0" applyNumberFormat="1" applyFont="1" applyFill="1" applyBorder="1" applyAlignment="1">
      <alignment horizontal="right" vertical="top"/>
    </xf>
    <xf numFmtId="4" fontId="4" fillId="7" borderId="50" xfId="0" applyNumberFormat="1" applyFont="1" applyFill="1" applyBorder="1" applyAlignment="1">
      <alignment horizontal="right" vertical="top"/>
    </xf>
    <xf numFmtId="4" fontId="4" fillId="7" borderId="83" xfId="0" applyNumberFormat="1" applyFont="1" applyFill="1" applyBorder="1" applyAlignment="1">
      <alignment horizontal="right" vertical="top"/>
    </xf>
    <xf numFmtId="4" fontId="4" fillId="7" borderId="37" xfId="0" applyNumberFormat="1" applyFont="1" applyFill="1" applyBorder="1" applyAlignment="1">
      <alignment horizontal="right" vertical="top"/>
    </xf>
    <xf numFmtId="10" fontId="4" fillId="7" borderId="84" xfId="0" applyNumberFormat="1" applyFont="1" applyFill="1" applyBorder="1" applyAlignment="1">
      <alignment horizontal="right" vertical="top"/>
    </xf>
    <xf numFmtId="0" fontId="4" fillId="7" borderId="85" xfId="0" applyFont="1" applyFill="1" applyBorder="1" applyAlignment="1">
      <alignment horizontal="right" vertical="top" wrapText="1"/>
    </xf>
    <xf numFmtId="166" fontId="4" fillId="5" borderId="86" xfId="0" applyNumberFormat="1" applyFont="1" applyFill="1" applyBorder="1" applyAlignment="1">
      <alignment vertical="top"/>
    </xf>
    <xf numFmtId="49" fontId="4" fillId="5" borderId="73" xfId="0" applyNumberFormat="1" applyFont="1" applyFill="1" applyBorder="1" applyAlignment="1">
      <alignment horizontal="center" vertical="top"/>
    </xf>
    <xf numFmtId="166" fontId="6" fillId="5" borderId="39" xfId="0" applyNumberFormat="1" applyFont="1" applyFill="1" applyBorder="1" applyAlignment="1">
      <alignment vertical="top"/>
    </xf>
    <xf numFmtId="4" fontId="4" fillId="6" borderId="87" xfId="0" applyNumberFormat="1" applyFont="1" applyFill="1" applyBorder="1" applyAlignment="1">
      <alignment horizontal="right" vertical="top"/>
    </xf>
    <xf numFmtId="4" fontId="4" fillId="6" borderId="88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4" fillId="6" borderId="89" xfId="0" applyNumberFormat="1" applyFont="1" applyFill="1" applyBorder="1" applyAlignment="1">
      <alignment horizontal="right" vertical="top"/>
    </xf>
    <xf numFmtId="166" fontId="6" fillId="0" borderId="53" xfId="0" applyNumberFormat="1" applyFont="1" applyBorder="1" applyAlignment="1">
      <alignment vertical="top"/>
    </xf>
    <xf numFmtId="4" fontId="6" fillId="0" borderId="54" xfId="0" applyNumberFormat="1" applyFont="1" applyBorder="1" applyAlignment="1">
      <alignment horizontal="right" vertical="top"/>
    </xf>
    <xf numFmtId="166" fontId="6" fillId="0" borderId="65" xfId="0" applyNumberFormat="1" applyFont="1" applyBorder="1" applyAlignment="1">
      <alignment vertical="top"/>
    </xf>
    <xf numFmtId="4" fontId="6" fillId="0" borderId="90" xfId="0" applyNumberFormat="1" applyFont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10" fontId="4" fillId="7" borderId="70" xfId="0" applyNumberFormat="1" applyFont="1" applyFill="1" applyBorder="1" applyAlignment="1">
      <alignment horizontal="right" vertical="top"/>
    </xf>
    <xf numFmtId="0" fontId="4" fillId="7" borderId="32" xfId="0" applyFont="1" applyFill="1" applyBorder="1" applyAlignment="1">
      <alignment horizontal="right" vertical="top" wrapText="1"/>
    </xf>
    <xf numFmtId="166" fontId="4" fillId="5" borderId="49" xfId="0" applyNumberFormat="1" applyFont="1" applyFill="1" applyBorder="1" applyAlignment="1">
      <alignment vertical="top"/>
    </xf>
    <xf numFmtId="49" fontId="4" fillId="5" borderId="70" xfId="0" applyNumberFormat="1" applyFont="1" applyFill="1" applyBorder="1" applyAlignment="1">
      <alignment horizontal="center"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166" fontId="6" fillId="0" borderId="53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58" xfId="0" applyNumberFormat="1" applyFont="1" applyBorder="1" applyAlignment="1">
      <alignment vertical="top" wrapText="1"/>
    </xf>
    <xf numFmtId="4" fontId="6" fillId="0" borderId="55" xfId="0" applyNumberFormat="1" applyFont="1" applyBorder="1" applyAlignment="1">
      <alignment horizontal="right" vertical="top" wrapText="1"/>
    </xf>
    <xf numFmtId="4" fontId="6" fillId="0" borderId="56" xfId="0" applyNumberFormat="1" applyFont="1" applyBorder="1" applyAlignment="1">
      <alignment horizontal="right" vertical="top" wrapText="1"/>
    </xf>
    <xf numFmtId="4" fontId="6" fillId="0" borderId="57" xfId="0" applyNumberFormat="1" applyFont="1" applyBorder="1" applyAlignment="1">
      <alignment horizontal="right" vertical="top" wrapText="1"/>
    </xf>
    <xf numFmtId="4" fontId="6" fillId="0" borderId="63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 wrapText="1"/>
    </xf>
    <xf numFmtId="4" fontId="6" fillId="0" borderId="66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/>
    </xf>
    <xf numFmtId="4" fontId="6" fillId="0" borderId="59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57" xfId="0" applyNumberFormat="1" applyFont="1" applyBorder="1" applyAlignment="1">
      <alignment horizontal="left" vertical="top" wrapText="1"/>
    </xf>
    <xf numFmtId="49" fontId="4" fillId="5" borderId="70" xfId="0" applyNumberFormat="1" applyFont="1" applyFill="1" applyBorder="1" applyAlignment="1">
      <alignment horizontal="center" vertical="top" wrapText="1"/>
    </xf>
    <xf numFmtId="4" fontId="17" fillId="5" borderId="77" xfId="0" applyNumberFormat="1" applyFont="1" applyFill="1" applyBorder="1" applyAlignment="1">
      <alignment horizontal="right" vertical="top"/>
    </xf>
    <xf numFmtId="4" fontId="17" fillId="5" borderId="88" xfId="0" applyNumberFormat="1" applyFont="1" applyFill="1" applyBorder="1" applyAlignment="1">
      <alignment horizontal="right" vertical="top"/>
    </xf>
    <xf numFmtId="10" fontId="17" fillId="5" borderId="51" xfId="0" applyNumberFormat="1" applyFont="1" applyFill="1" applyBorder="1" applyAlignment="1">
      <alignment horizontal="right" vertical="top"/>
    </xf>
    <xf numFmtId="0" fontId="17" fillId="5" borderId="52" xfId="0" applyFont="1" applyFill="1" applyBorder="1" applyAlignment="1">
      <alignment horizontal="right" vertical="top" wrapText="1"/>
    </xf>
    <xf numFmtId="4" fontId="17" fillId="0" borderId="63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93" xfId="0" applyNumberFormat="1" applyFont="1" applyBorder="1" applyAlignment="1">
      <alignment horizontal="right" vertical="top"/>
    </xf>
    <xf numFmtId="166" fontId="4" fillId="5" borderId="39" xfId="0" applyNumberFormat="1" applyFont="1" applyFill="1" applyBorder="1" applyAlignment="1">
      <alignment vertical="top"/>
    </xf>
    <xf numFmtId="4" fontId="4" fillId="5" borderId="38" xfId="0" applyNumberFormat="1" applyFont="1" applyFill="1" applyBorder="1" applyAlignment="1">
      <alignment horizontal="right" vertical="top"/>
    </xf>
    <xf numFmtId="4" fontId="4" fillId="5" borderId="39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166" fontId="14" fillId="6" borderId="51" xfId="0" applyNumberFormat="1" applyFont="1" applyFill="1" applyBorder="1" applyAlignment="1">
      <alignment horizontal="left" vertical="top" wrapText="1"/>
    </xf>
    <xf numFmtId="166" fontId="14" fillId="6" borderId="47" xfId="0" applyNumberFormat="1" applyFont="1" applyFill="1" applyBorder="1" applyAlignment="1">
      <alignment horizontal="left" vertical="top" wrapText="1"/>
    </xf>
    <xf numFmtId="10" fontId="4" fillId="7" borderId="37" xfId="0" applyNumberFormat="1" applyFont="1" applyFill="1" applyBorder="1" applyAlignment="1">
      <alignment horizontal="right" vertical="top"/>
    </xf>
    <xf numFmtId="166" fontId="4" fillId="5" borderId="32" xfId="0" applyNumberFormat="1" applyFont="1" applyFill="1" applyBorder="1" applyAlignment="1">
      <alignment vertical="top"/>
    </xf>
    <xf numFmtId="49" fontId="4" fillId="5" borderId="31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4" xfId="0" applyNumberFormat="1" applyFont="1" applyFill="1" applyBorder="1" applyAlignment="1">
      <alignment horizontal="right" vertical="top"/>
    </xf>
    <xf numFmtId="166" fontId="4" fillId="5" borderId="31" xfId="0" applyNumberFormat="1" applyFont="1" applyFill="1" applyBorder="1" applyAlignment="1">
      <alignment horizontal="left" vertical="top" wrapText="1"/>
    </xf>
    <xf numFmtId="166" fontId="6" fillId="5" borderId="37" xfId="0" applyNumberFormat="1" applyFont="1" applyFill="1" applyBorder="1" applyAlignment="1">
      <alignment horizontal="center" vertical="top"/>
    </xf>
    <xf numFmtId="4" fontId="6" fillId="5" borderId="3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4" fontId="6" fillId="5" borderId="33" xfId="0" applyNumberFormat="1" applyFont="1" applyFill="1" applyBorder="1" applyAlignment="1">
      <alignment horizontal="right" vertical="top"/>
    </xf>
    <xf numFmtId="10" fontId="4" fillId="5" borderId="39" xfId="0" applyNumberFormat="1" applyFont="1" applyFill="1" applyBorder="1" applyAlignment="1">
      <alignment horizontal="right" vertical="top"/>
    </xf>
    <xf numFmtId="0" fontId="4" fillId="5" borderId="44" xfId="0" applyFont="1" applyFill="1" applyBorder="1" applyAlignment="1">
      <alignment horizontal="right" vertical="top" wrapText="1"/>
    </xf>
    <xf numFmtId="166" fontId="4" fillId="0" borderId="45" xfId="0" applyNumberFormat="1" applyFont="1" applyBorder="1" applyAlignment="1">
      <alignment vertical="top"/>
    </xf>
    <xf numFmtId="167" fontId="4" fillId="0" borderId="46" xfId="0" applyNumberFormat="1" applyFont="1" applyBorder="1" applyAlignment="1">
      <alignment horizontal="center" vertical="top"/>
    </xf>
    <xf numFmtId="166" fontId="6" fillId="0" borderId="46" xfId="0" applyNumberFormat="1" applyFont="1" applyBorder="1" applyAlignment="1">
      <alignment vertical="top" wrapText="1"/>
    </xf>
    <xf numFmtId="166" fontId="6" fillId="0" borderId="95" xfId="0" applyNumberFormat="1" applyFont="1" applyBorder="1" applyAlignment="1">
      <alignment horizontal="center" vertical="top"/>
    </xf>
    <xf numFmtId="4" fontId="6" fillId="0" borderId="45" xfId="0" applyNumberFormat="1" applyFont="1" applyBorder="1" applyAlignment="1">
      <alignment horizontal="right" vertical="top"/>
    </xf>
    <xf numFmtId="4" fontId="6" fillId="0" borderId="46" xfId="0" applyNumberFormat="1" applyFont="1" applyBorder="1" applyAlignment="1">
      <alignment horizontal="right" vertical="top"/>
    </xf>
    <xf numFmtId="4" fontId="6" fillId="0" borderId="95" xfId="0" applyNumberFormat="1" applyFont="1" applyBorder="1" applyAlignment="1">
      <alignment horizontal="right" vertical="top"/>
    </xf>
    <xf numFmtId="4" fontId="6" fillId="0" borderId="62" xfId="0" applyNumberFormat="1" applyFont="1" applyBorder="1" applyAlignment="1">
      <alignment horizontal="right" vertical="top"/>
    </xf>
    <xf numFmtId="4" fontId="6" fillId="0" borderId="96" xfId="0" applyNumberFormat="1" applyFont="1" applyBorder="1" applyAlignment="1">
      <alignment horizontal="right" vertical="top"/>
    </xf>
    <xf numFmtId="4" fontId="17" fillId="0" borderId="45" xfId="0" applyNumberFormat="1" applyFont="1" applyBorder="1" applyAlignment="1">
      <alignment horizontal="right" vertical="top"/>
    </xf>
    <xf numFmtId="4" fontId="17" fillId="0" borderId="62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5" xfId="0" applyNumberFormat="1" applyFont="1" applyBorder="1" applyAlignment="1">
      <alignment horizontal="right" vertical="top"/>
    </xf>
    <xf numFmtId="0" fontId="17" fillId="0" borderId="97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4" xfId="0" applyNumberFormat="1" applyFont="1" applyBorder="1" applyAlignment="1">
      <alignment horizontal="center" vertical="top"/>
    </xf>
    <xf numFmtId="166" fontId="6" fillId="0" borderId="64" xfId="0" applyNumberFormat="1" applyFont="1" applyBorder="1" applyAlignment="1">
      <alignment vertical="top" wrapText="1"/>
    </xf>
    <xf numFmtId="166" fontId="6" fillId="0" borderId="61" xfId="0" applyNumberFormat="1" applyFont="1" applyBorder="1" applyAlignment="1">
      <alignment horizontal="center" vertical="top"/>
    </xf>
    <xf numFmtId="166" fontId="14" fillId="7" borderId="98" xfId="0" applyNumberFormat="1" applyFont="1" applyFill="1" applyBorder="1" applyAlignment="1">
      <alignment vertical="top"/>
    </xf>
    <xf numFmtId="166" fontId="4" fillId="7" borderId="99" xfId="0" applyNumberFormat="1" applyFont="1" applyFill="1" applyBorder="1" applyAlignment="1">
      <alignment horizontal="center" vertical="top"/>
    </xf>
    <xf numFmtId="166" fontId="6" fillId="7" borderId="75" xfId="0" applyNumberFormat="1" applyFont="1" applyFill="1" applyBorder="1" applyAlignment="1">
      <alignment vertical="top" wrapText="1"/>
    </xf>
    <xf numFmtId="166" fontId="6" fillId="7" borderId="73" xfId="0" applyNumberFormat="1" applyFont="1" applyFill="1" applyBorder="1" applyAlignment="1">
      <alignment vertical="top"/>
    </xf>
    <xf numFmtId="4" fontId="4" fillId="7" borderId="72" xfId="0" applyNumberFormat="1" applyFont="1" applyFill="1" applyBorder="1" applyAlignment="1">
      <alignment horizontal="right" vertical="top"/>
    </xf>
    <xf numFmtId="4" fontId="4" fillId="7" borderId="100" xfId="0" applyNumberFormat="1" applyFont="1" applyFill="1" applyBorder="1" applyAlignment="1">
      <alignment horizontal="right" vertical="top"/>
    </xf>
    <xf numFmtId="4" fontId="4" fillId="7" borderId="75" xfId="0" applyNumberFormat="1" applyFont="1" applyFill="1" applyBorder="1" applyAlignment="1">
      <alignment horizontal="right" vertical="top"/>
    </xf>
    <xf numFmtId="4" fontId="4" fillId="7" borderId="98" xfId="0" applyNumberFormat="1" applyFont="1" applyFill="1" applyBorder="1" applyAlignment="1">
      <alignment horizontal="right" vertical="top"/>
    </xf>
    <xf numFmtId="4" fontId="4" fillId="7" borderId="99" xfId="0" applyNumberFormat="1" applyFont="1" applyFill="1" applyBorder="1" applyAlignment="1">
      <alignment horizontal="right" vertical="top"/>
    </xf>
    <xf numFmtId="4" fontId="4" fillId="7" borderId="101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9" fontId="4" fillId="5" borderId="48" xfId="0" applyNumberFormat="1" applyFont="1" applyFill="1" applyBorder="1" applyAlignment="1">
      <alignment horizontal="center" vertical="top"/>
    </xf>
    <xf numFmtId="166" fontId="6" fillId="5" borderId="39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4" xfId="0" applyNumberFormat="1" applyFont="1" applyBorder="1" applyAlignment="1">
      <alignment horizontal="right" vertical="top"/>
    </xf>
    <xf numFmtId="4" fontId="6" fillId="0" borderId="105" xfId="0" applyNumberFormat="1" applyFont="1" applyBorder="1" applyAlignment="1">
      <alignment horizontal="right" vertical="top"/>
    </xf>
    <xf numFmtId="4" fontId="6" fillId="0" borderId="106" xfId="0" applyNumberFormat="1" applyFont="1" applyBorder="1" applyAlignment="1">
      <alignment horizontal="right" vertical="top"/>
    </xf>
    <xf numFmtId="4" fontId="6" fillId="0" borderId="107" xfId="0" applyNumberFormat="1" applyFont="1" applyBorder="1" applyAlignment="1">
      <alignment horizontal="right" vertical="top"/>
    </xf>
    <xf numFmtId="4" fontId="6" fillId="0" borderId="108" xfId="0" applyNumberFormat="1" applyFont="1" applyBorder="1" applyAlignment="1">
      <alignment horizontal="right" vertical="top"/>
    </xf>
    <xf numFmtId="166" fontId="4" fillId="0" borderId="68" xfId="0" applyNumberFormat="1" applyFont="1" applyBorder="1" applyAlignment="1">
      <alignment vertical="top"/>
    </xf>
    <xf numFmtId="166" fontId="6" fillId="0" borderId="109" xfId="0" applyNumberFormat="1" applyFont="1" applyBorder="1" applyAlignment="1">
      <alignment vertical="top" wrapText="1"/>
    </xf>
    <xf numFmtId="10" fontId="4" fillId="7" borderId="110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2" xfId="0" applyNumberFormat="1" applyFont="1" applyFill="1" applyBorder="1" applyAlignment="1">
      <alignment vertical="top"/>
    </xf>
    <xf numFmtId="166" fontId="4" fillId="8" borderId="31" xfId="0" applyNumberFormat="1" applyFont="1" applyFill="1" applyBorder="1" applyAlignment="1">
      <alignment horizontal="center" vertical="top"/>
    </xf>
    <xf numFmtId="4" fontId="4" fillId="8" borderId="32" xfId="0" applyNumberFormat="1" applyFont="1" applyFill="1" applyBorder="1" applyAlignment="1">
      <alignment horizontal="right" vertical="top"/>
    </xf>
    <xf numFmtId="4" fontId="4" fillId="8" borderId="83" xfId="0" applyNumberFormat="1" applyFont="1" applyFill="1" applyBorder="1" applyAlignment="1">
      <alignment horizontal="right" vertical="top"/>
    </xf>
    <xf numFmtId="4" fontId="4" fillId="8" borderId="70" xfId="0" applyNumberFormat="1" applyFont="1" applyFill="1" applyBorder="1" applyAlignment="1">
      <alignment horizontal="right" vertical="top"/>
    </xf>
    <xf numFmtId="4" fontId="4" fillId="8" borderId="44" xfId="0" applyNumberFormat="1" applyFont="1" applyFill="1" applyBorder="1" applyAlignment="1">
      <alignment horizontal="right" vertical="top"/>
    </xf>
    <xf numFmtId="4" fontId="4" fillId="8" borderId="42" xfId="0" applyNumberFormat="1" applyFont="1" applyFill="1" applyBorder="1" applyAlignment="1">
      <alignment horizontal="right" vertical="top"/>
    </xf>
    <xf numFmtId="4" fontId="4" fillId="8" borderId="33" xfId="0" applyNumberFormat="1" applyFont="1" applyFill="1" applyBorder="1" applyAlignment="1">
      <alignment horizontal="right" vertical="top"/>
    </xf>
    <xf numFmtId="10" fontId="4" fillId="8" borderId="67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37" xfId="0" applyNumberFormat="1" applyFont="1" applyFill="1" applyBorder="1" applyAlignment="1">
      <alignment horizontal="center" vertical="top"/>
    </xf>
    <xf numFmtId="4" fontId="4" fillId="5" borderId="3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4" fillId="5" borderId="33" xfId="0" applyNumberFormat="1" applyFont="1" applyFill="1" applyBorder="1" applyAlignment="1">
      <alignment horizontal="right" vertical="top"/>
    </xf>
    <xf numFmtId="4" fontId="17" fillId="0" borderId="95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0" fontId="17" fillId="0" borderId="79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1" xfId="0" applyNumberFormat="1" applyFont="1" applyBorder="1" applyAlignment="1">
      <alignment horizontal="right" vertical="top"/>
    </xf>
    <xf numFmtId="166" fontId="4" fillId="8" borderId="73" xfId="0" applyNumberFormat="1" applyFont="1" applyFill="1" applyBorder="1" applyAlignment="1">
      <alignment horizontal="center" vertical="top"/>
    </xf>
    <xf numFmtId="4" fontId="4" fillId="8" borderId="86" xfId="0" applyNumberFormat="1" applyFont="1" applyFill="1" applyBorder="1" applyAlignment="1">
      <alignment horizontal="right" vertical="top"/>
    </xf>
    <xf numFmtId="4" fontId="4" fillId="8" borderId="103" xfId="0" applyNumberFormat="1" applyFont="1" applyFill="1" applyBorder="1" applyAlignment="1">
      <alignment horizontal="right" vertical="top"/>
    </xf>
    <xf numFmtId="4" fontId="4" fillId="8" borderId="75" xfId="0" applyNumberFormat="1" applyFont="1" applyFill="1" applyBorder="1" applyAlignment="1">
      <alignment horizontal="right" vertical="top"/>
    </xf>
    <xf numFmtId="4" fontId="4" fillId="8" borderId="113" xfId="0" applyNumberFormat="1" applyFont="1" applyFill="1" applyBorder="1" applyAlignment="1">
      <alignment horizontal="right" vertical="top"/>
    </xf>
    <xf numFmtId="4" fontId="4" fillId="8" borderId="101" xfId="0" applyNumberFormat="1" applyFont="1" applyFill="1" applyBorder="1" applyAlignment="1">
      <alignment horizontal="right" vertical="top"/>
    </xf>
    <xf numFmtId="4" fontId="4" fillId="8" borderId="35" xfId="0" applyNumberFormat="1" applyFont="1" applyFill="1" applyBorder="1" applyAlignment="1">
      <alignment horizontal="right" vertical="top"/>
    </xf>
    <xf numFmtId="4" fontId="4" fillId="7" borderId="77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1" xfId="0" applyNumberFormat="1" applyFont="1" applyFill="1" applyBorder="1" applyAlignment="1">
      <alignment horizontal="right" vertical="top"/>
    </xf>
    <xf numFmtId="4" fontId="4" fillId="5" borderId="36" xfId="0" applyNumberFormat="1" applyFont="1" applyFill="1" applyBorder="1" applyAlignment="1">
      <alignment horizontal="right" vertical="top"/>
    </xf>
    <xf numFmtId="10" fontId="4" fillId="5" borderId="37" xfId="0" applyNumberFormat="1" applyFont="1" applyFill="1" applyBorder="1" applyAlignment="1">
      <alignment horizontal="right" vertical="top"/>
    </xf>
    <xf numFmtId="0" fontId="4" fillId="5" borderId="32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3" xfId="0" applyNumberFormat="1" applyFont="1" applyFill="1" applyBorder="1" applyAlignment="1">
      <alignment horizontal="right" vertical="top"/>
    </xf>
    <xf numFmtId="10" fontId="4" fillId="8" borderId="51" xfId="0" applyNumberFormat="1" applyFont="1" applyFill="1" applyBorder="1" applyAlignment="1">
      <alignment horizontal="right" vertical="top"/>
    </xf>
    <xf numFmtId="0" fontId="4" fillId="8" borderId="52" xfId="0" applyFont="1" applyFill="1" applyBorder="1" applyAlignment="1">
      <alignment horizontal="right" vertical="top" wrapText="1"/>
    </xf>
    <xf numFmtId="166" fontId="4" fillId="5" borderId="44" xfId="0" applyNumberFormat="1" applyFont="1" applyFill="1" applyBorder="1" applyAlignment="1">
      <alignment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45" xfId="0" applyNumberFormat="1" applyFont="1" applyFill="1" applyBorder="1" applyAlignment="1">
      <alignment horizontal="right" vertical="top"/>
    </xf>
    <xf numFmtId="10" fontId="17" fillId="6" borderId="47" xfId="0" applyNumberFormat="1" applyFont="1" applyFill="1" applyBorder="1" applyAlignment="1">
      <alignment horizontal="right" vertical="top"/>
    </xf>
    <xf numFmtId="0" fontId="17" fillId="6" borderId="97" xfId="0" applyFont="1" applyFill="1" applyBorder="1" applyAlignment="1">
      <alignment horizontal="right" vertical="top" wrapText="1"/>
    </xf>
    <xf numFmtId="10" fontId="17" fillId="0" borderId="57" xfId="0" applyNumberFormat="1" applyFont="1" applyBorder="1" applyAlignment="1">
      <alignment horizontal="right" vertical="top"/>
    </xf>
    <xf numFmtId="0" fontId="17" fillId="0" borderId="68" xfId="0" applyFont="1" applyBorder="1" applyAlignment="1">
      <alignment horizontal="right" vertical="top" wrapText="1"/>
    </xf>
    <xf numFmtId="4" fontId="17" fillId="0" borderId="57" xfId="0" applyNumberFormat="1" applyFont="1" applyBorder="1" applyAlignment="1">
      <alignment horizontal="right" vertical="top"/>
    </xf>
    <xf numFmtId="4" fontId="17" fillId="6" borderId="47" xfId="0" applyNumberFormat="1" applyFont="1" applyFill="1" applyBorder="1" applyAlignment="1">
      <alignment horizontal="right" vertical="top"/>
    </xf>
    <xf numFmtId="166" fontId="4" fillId="8" borderId="38" xfId="0" applyNumberFormat="1" applyFont="1" applyFill="1" applyBorder="1" applyAlignment="1">
      <alignment horizontal="center" vertical="top"/>
    </xf>
    <xf numFmtId="4" fontId="4" fillId="8" borderId="43" xfId="0" applyNumberFormat="1" applyFont="1" applyFill="1" applyBorder="1" applyAlignment="1">
      <alignment horizontal="right" vertical="top"/>
    </xf>
    <xf numFmtId="10" fontId="4" fillId="8" borderId="76" xfId="0" applyNumberFormat="1" applyFont="1" applyFill="1" applyBorder="1" applyAlignment="1">
      <alignment horizontal="right" vertical="top"/>
    </xf>
    <xf numFmtId="0" fontId="4" fillId="8" borderId="113" xfId="0" applyFont="1" applyFill="1" applyBorder="1" applyAlignment="1">
      <alignment horizontal="right" vertical="top" wrapText="1"/>
    </xf>
    <xf numFmtId="166" fontId="19" fillId="4" borderId="113" xfId="0" applyNumberFormat="1" applyFont="1" applyFill="1" applyBorder="1" applyAlignment="1">
      <alignment vertical="top"/>
    </xf>
    <xf numFmtId="166" fontId="8" fillId="4" borderId="114" xfId="0" applyNumberFormat="1" applyFont="1" applyFill="1" applyBorder="1" applyAlignment="1">
      <alignment horizontal="center" vertical="top"/>
    </xf>
    <xf numFmtId="166" fontId="8" fillId="4" borderId="115" xfId="0" applyNumberFormat="1" applyFont="1" applyFill="1" applyBorder="1" applyAlignment="1">
      <alignment vertical="top" wrapText="1"/>
    </xf>
    <xf numFmtId="166" fontId="8" fillId="4" borderId="76" xfId="0" applyNumberFormat="1" applyFont="1" applyFill="1" applyBorder="1" applyAlignment="1">
      <alignment vertical="top"/>
    </xf>
    <xf numFmtId="4" fontId="8" fillId="4" borderId="98" xfId="0" applyNumberFormat="1" applyFont="1" applyFill="1" applyBorder="1" applyAlignment="1">
      <alignment horizontal="right" vertical="top"/>
    </xf>
    <xf numFmtId="4" fontId="8" fillId="4" borderId="113" xfId="0" applyNumberFormat="1" applyFont="1" applyFill="1" applyBorder="1" applyAlignment="1">
      <alignment horizontal="right" vertical="top"/>
    </xf>
    <xf numFmtId="4" fontId="8" fillId="4" borderId="76" xfId="0" applyNumberFormat="1" applyFont="1" applyFill="1" applyBorder="1" applyAlignment="1">
      <alignment horizontal="right" vertical="top"/>
    </xf>
    <xf numFmtId="10" fontId="8" fillId="4" borderId="76" xfId="0" applyNumberFormat="1" applyFont="1" applyFill="1" applyBorder="1" applyAlignment="1">
      <alignment horizontal="right" vertical="top"/>
    </xf>
    <xf numFmtId="0" fontId="8" fillId="4" borderId="113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4" xfId="0" applyNumberFormat="1" applyFont="1" applyFill="1" applyBorder="1"/>
    <xf numFmtId="4" fontId="4" fillId="4" borderId="40" xfId="0" applyNumberFormat="1" applyFont="1" applyFill="1" applyBorder="1" applyAlignment="1">
      <alignment horizontal="right"/>
    </xf>
    <xf numFmtId="4" fontId="4" fillId="4" borderId="38" xfId="0" applyNumberFormat="1" applyFont="1" applyFill="1" applyBorder="1" applyAlignment="1">
      <alignment horizontal="right"/>
    </xf>
    <xf numFmtId="10" fontId="4" fillId="4" borderId="38" xfId="0" applyNumberFormat="1" applyFont="1" applyFill="1" applyBorder="1" applyAlignment="1">
      <alignment horizontal="right"/>
    </xf>
    <xf numFmtId="0" fontId="4" fillId="4" borderId="44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1" fillId="0" borderId="0" xfId="0" applyFont="1"/>
    <xf numFmtId="4" fontId="21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4" fontId="6" fillId="0" borderId="94" xfId="0" applyNumberFormat="1" applyFont="1" applyBorder="1" applyAlignment="1">
      <alignment horizontal="right" vertical="top"/>
    </xf>
    <xf numFmtId="10" fontId="18" fillId="0" borderId="94" xfId="0" applyNumberFormat="1" applyFont="1" applyBorder="1" applyAlignment="1">
      <alignment horizontal="right" vertical="top"/>
    </xf>
    <xf numFmtId="0" fontId="18" fillId="0" borderId="85" xfId="0" applyFont="1" applyBorder="1" applyAlignment="1">
      <alignment horizontal="right" vertical="top" wrapText="1"/>
    </xf>
    <xf numFmtId="166" fontId="22" fillId="0" borderId="53" xfId="0" applyNumberFormat="1" applyFont="1" applyBorder="1" applyAlignment="1">
      <alignment horizontal="center" vertical="top"/>
    </xf>
    <xf numFmtId="166" fontId="22" fillId="0" borderId="11" xfId="0" applyNumberFormat="1" applyFont="1" applyBorder="1" applyAlignment="1">
      <alignment horizontal="center" vertical="top"/>
    </xf>
    <xf numFmtId="166" fontId="22" fillId="0" borderId="12" xfId="0" applyNumberFormat="1" applyFont="1" applyBorder="1" applyAlignment="1">
      <alignment horizontal="center" vertical="top"/>
    </xf>
    <xf numFmtId="166" fontId="22" fillId="9" borderId="17" xfId="0" applyNumberFormat="1" applyFont="1" applyFill="1" applyBorder="1" applyAlignment="1">
      <alignment horizontal="center" vertical="top"/>
    </xf>
    <xf numFmtId="166" fontId="22" fillId="0" borderId="17" xfId="0" applyNumberFormat="1" applyFont="1" applyBorder="1" applyAlignment="1">
      <alignment vertical="top"/>
    </xf>
    <xf numFmtId="166" fontId="23" fillId="6" borderId="96" xfId="0" applyNumberFormat="1" applyFont="1" applyFill="1" applyBorder="1" applyAlignment="1">
      <alignment vertical="top"/>
    </xf>
    <xf numFmtId="166" fontId="22" fillId="0" borderId="55" xfId="0" applyNumberFormat="1" applyFont="1" applyBorder="1" applyAlignment="1">
      <alignment horizontal="center" vertical="top"/>
    </xf>
    <xf numFmtId="166" fontId="22" fillId="0" borderId="56" xfId="0" applyNumberFormat="1" applyFont="1" applyBorder="1" applyAlignment="1">
      <alignment horizontal="center" vertical="top"/>
    </xf>
    <xf numFmtId="166" fontId="22" fillId="0" borderId="59" xfId="0" applyNumberFormat="1" applyFont="1" applyBorder="1" applyAlignment="1">
      <alignment vertical="top"/>
    </xf>
    <xf numFmtId="166" fontId="22" fillId="0" borderId="63" xfId="0" applyNumberFormat="1" applyFont="1" applyBorder="1" applyAlignment="1">
      <alignment horizontal="center" vertical="top"/>
    </xf>
    <xf numFmtId="166" fontId="22" fillId="0" borderId="64" xfId="0" applyNumberFormat="1" applyFont="1" applyBorder="1" applyAlignment="1">
      <alignment horizontal="center" vertical="top"/>
    </xf>
    <xf numFmtId="166" fontId="22" fillId="0" borderId="66" xfId="0" applyNumberFormat="1" applyFont="1" applyBorder="1" applyAlignment="1">
      <alignment vertical="top"/>
    </xf>
    <xf numFmtId="166" fontId="22" fillId="0" borderId="72" xfId="0" applyNumberFormat="1" applyFont="1" applyBorder="1" applyAlignment="1">
      <alignment horizontal="center" vertical="top"/>
    </xf>
    <xf numFmtId="166" fontId="22" fillId="0" borderId="102" xfId="0" applyNumberFormat="1" applyFont="1" applyBorder="1" applyAlignment="1">
      <alignment horizontal="center" vertical="top"/>
    </xf>
    <xf numFmtId="166" fontId="22" fillId="9" borderId="67" xfId="0" applyNumberFormat="1" applyFont="1" applyFill="1" applyBorder="1" applyAlignment="1">
      <alignment horizontal="center" vertical="top"/>
    </xf>
    <xf numFmtId="166" fontId="22" fillId="0" borderId="93" xfId="0" applyNumberFormat="1" applyFont="1" applyBorder="1" applyAlignment="1">
      <alignment vertical="top"/>
    </xf>
    <xf numFmtId="166" fontId="22" fillId="0" borderId="101" xfId="0" applyNumberFormat="1" applyFont="1" applyBorder="1" applyAlignment="1">
      <alignment vertical="top"/>
    </xf>
    <xf numFmtId="166" fontId="22" fillId="0" borderId="117" xfId="0" applyNumberFormat="1" applyFont="1" applyBorder="1" applyAlignment="1">
      <alignment horizontal="center" vertical="top"/>
    </xf>
    <xf numFmtId="166" fontId="22" fillId="0" borderId="118" xfId="0" applyNumberFormat="1" applyFont="1" applyBorder="1" applyAlignment="1">
      <alignment horizontal="center" vertical="top"/>
    </xf>
    <xf numFmtId="166" fontId="22" fillId="0" borderId="119" xfId="0" applyNumberFormat="1" applyFont="1" applyBorder="1" applyAlignment="1">
      <alignment vertical="top"/>
    </xf>
    <xf numFmtId="166" fontId="22" fillId="0" borderId="120" xfId="0" applyNumberFormat="1" applyFont="1" applyBorder="1" applyAlignment="1">
      <alignment horizontal="center" vertical="top"/>
    </xf>
    <xf numFmtId="166" fontId="22" fillId="0" borderId="121" xfId="0" applyNumberFormat="1" applyFont="1" applyBorder="1" applyAlignment="1">
      <alignment horizontal="center" vertical="top"/>
    </xf>
    <xf numFmtId="49" fontId="4" fillId="0" borderId="94" xfId="0" applyNumberFormat="1" applyFont="1" applyBorder="1" applyAlignment="1">
      <alignment horizontal="center" vertical="top"/>
    </xf>
    <xf numFmtId="166" fontId="22" fillId="0" borderId="81" xfId="0" applyNumberFormat="1" applyFont="1" applyBorder="1" applyAlignment="1">
      <alignment horizontal="center" vertical="top"/>
    </xf>
    <xf numFmtId="166" fontId="22" fillId="0" borderId="17" xfId="0" applyNumberFormat="1" applyFont="1" applyBorder="1" applyAlignment="1">
      <alignment horizontal="center" vertical="top"/>
    </xf>
    <xf numFmtId="166" fontId="22" fillId="0" borderId="65" xfId="0" applyNumberFormat="1" applyFont="1" applyBorder="1" applyAlignment="1">
      <alignment horizontal="center" vertical="top"/>
    </xf>
    <xf numFmtId="166" fontId="22" fillId="0" borderId="66" xfId="0" applyNumberFormat="1" applyFont="1" applyBorder="1" applyAlignment="1">
      <alignment horizontal="center" vertical="top"/>
    </xf>
    <xf numFmtId="166" fontId="4" fillId="0" borderId="72" xfId="0" applyNumberFormat="1" applyFont="1" applyBorder="1" applyAlignment="1">
      <alignment vertical="top"/>
    </xf>
    <xf numFmtId="49" fontId="4" fillId="0" borderId="100" xfId="0" applyNumberFormat="1" applyFont="1" applyBorder="1" applyAlignment="1">
      <alignment horizontal="center" vertical="top"/>
    </xf>
    <xf numFmtId="4" fontId="6" fillId="0" borderId="72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6" fillId="0" borderId="75" xfId="0" applyNumberFormat="1" applyFont="1" applyBorder="1" applyAlignment="1">
      <alignment horizontal="right" vertical="top"/>
    </xf>
    <xf numFmtId="4" fontId="6" fillId="0" borderId="103" xfId="0" applyNumberFormat="1" applyFont="1" applyBorder="1" applyAlignment="1">
      <alignment horizontal="right" vertical="top"/>
    </xf>
    <xf numFmtId="4" fontId="6" fillId="0" borderId="102" xfId="0" applyNumberFormat="1" applyFont="1" applyBorder="1" applyAlignment="1">
      <alignment horizontal="right" vertical="top"/>
    </xf>
    <xf numFmtId="4" fontId="17" fillId="0" borderId="72" xfId="0" applyNumberFormat="1" applyFont="1" applyBorder="1" applyAlignment="1">
      <alignment horizontal="right" vertical="top"/>
    </xf>
    <xf numFmtId="4" fontId="17" fillId="0" borderId="35" xfId="0" applyNumberFormat="1" applyFont="1" applyBorder="1" applyAlignment="1">
      <alignment horizontal="right" vertical="top"/>
    </xf>
    <xf numFmtId="10" fontId="18" fillId="0" borderId="106" xfId="0" applyNumberFormat="1" applyFont="1" applyBorder="1" applyAlignment="1">
      <alignment horizontal="right" vertical="top"/>
    </xf>
    <xf numFmtId="0" fontId="18" fillId="0" borderId="52" xfId="0" applyFont="1" applyBorder="1" applyAlignment="1">
      <alignment horizontal="right" vertical="top" wrapText="1"/>
    </xf>
    <xf numFmtId="166" fontId="4" fillId="0" borderId="117" xfId="0" applyNumberFormat="1" applyFont="1" applyBorder="1" applyAlignment="1">
      <alignment vertical="top"/>
    </xf>
    <xf numFmtId="49" fontId="4" fillId="0" borderId="122" xfId="0" applyNumberFormat="1" applyFont="1" applyBorder="1" applyAlignment="1">
      <alignment horizontal="center" vertical="top"/>
    </xf>
    <xf numFmtId="166" fontId="6" fillId="0" borderId="124" xfId="0" applyNumberFormat="1" applyFont="1" applyBorder="1" applyAlignment="1">
      <alignment horizontal="center" vertical="top"/>
    </xf>
    <xf numFmtId="4" fontId="6" fillId="0" borderId="120" xfId="0" applyNumberFormat="1" applyFont="1" applyBorder="1" applyAlignment="1">
      <alignment horizontal="right" vertical="top"/>
    </xf>
    <xf numFmtId="4" fontId="6" fillId="0" borderId="122" xfId="0" applyNumberFormat="1" applyFont="1" applyBorder="1" applyAlignment="1">
      <alignment horizontal="right" vertical="top"/>
    </xf>
    <xf numFmtId="4" fontId="6" fillId="0" borderId="123" xfId="0" applyNumberFormat="1" applyFont="1" applyBorder="1" applyAlignment="1">
      <alignment horizontal="right" vertical="top"/>
    </xf>
    <xf numFmtId="4" fontId="6" fillId="0" borderId="119" xfId="0" applyNumberFormat="1" applyFont="1" applyBorder="1" applyAlignment="1">
      <alignment horizontal="right" vertical="top"/>
    </xf>
    <xf numFmtId="4" fontId="6" fillId="0" borderId="118" xfId="0" applyNumberFormat="1" applyFont="1" applyBorder="1" applyAlignment="1">
      <alignment horizontal="right" vertical="top"/>
    </xf>
    <xf numFmtId="4" fontId="17" fillId="0" borderId="120" xfId="0" applyNumberFormat="1" applyFont="1" applyBorder="1" applyAlignment="1">
      <alignment horizontal="right" vertical="top"/>
    </xf>
    <xf numFmtId="4" fontId="17" fillId="0" borderId="125" xfId="0" applyNumberFormat="1" applyFont="1" applyBorder="1" applyAlignment="1">
      <alignment horizontal="right" vertical="top"/>
    </xf>
    <xf numFmtId="10" fontId="18" fillId="0" borderId="123" xfId="0" applyNumberFormat="1" applyFont="1" applyBorder="1" applyAlignment="1">
      <alignment horizontal="right" vertical="top"/>
    </xf>
    <xf numFmtId="0" fontId="18" fillId="0" borderId="126" xfId="0" applyFont="1" applyBorder="1" applyAlignment="1">
      <alignment horizontal="right" vertical="top" wrapText="1"/>
    </xf>
    <xf numFmtId="10" fontId="18" fillId="0" borderId="75" xfId="0" applyNumberFormat="1" applyFont="1" applyBorder="1" applyAlignment="1">
      <alignment horizontal="right" vertical="top"/>
    </xf>
    <xf numFmtId="0" fontId="18" fillId="0" borderId="86" xfId="0" applyFont="1" applyBorder="1" applyAlignment="1">
      <alignment horizontal="right" vertical="top" wrapText="1"/>
    </xf>
    <xf numFmtId="166" fontId="22" fillId="0" borderId="67" xfId="0" applyNumberFormat="1" applyFont="1" applyBorder="1" applyAlignment="1">
      <alignment vertical="top" wrapText="1"/>
    </xf>
    <xf numFmtId="166" fontId="22" fillId="0" borderId="11" xfId="0" applyNumberFormat="1" applyFont="1" applyBorder="1" applyAlignment="1">
      <alignment vertical="top"/>
    </xf>
    <xf numFmtId="166" fontId="24" fillId="0" borderId="54" xfId="0" applyNumberFormat="1" applyFont="1" applyBorder="1" applyAlignment="1">
      <alignment vertical="top"/>
    </xf>
    <xf numFmtId="166" fontId="22" fillId="0" borderId="55" xfId="0" applyNumberFormat="1" applyFont="1" applyBorder="1" applyAlignment="1">
      <alignment vertical="top"/>
    </xf>
    <xf numFmtId="166" fontId="22" fillId="0" borderId="94" xfId="0" applyNumberFormat="1" applyFont="1" applyBorder="1" applyAlignment="1">
      <alignment vertical="top" wrapText="1"/>
    </xf>
    <xf numFmtId="49" fontId="4" fillId="0" borderId="75" xfId="0" applyNumberFormat="1" applyFont="1" applyBorder="1" applyAlignment="1">
      <alignment horizontal="center" vertical="top"/>
    </xf>
    <xf numFmtId="166" fontId="22" fillId="0" borderId="58" xfId="0" applyNumberFormat="1" applyFont="1" applyBorder="1" applyAlignment="1">
      <alignment horizontal="center" vertical="top"/>
    </xf>
    <xf numFmtId="166" fontId="22" fillId="0" borderId="59" xfId="0" applyNumberFormat="1" applyFont="1" applyBorder="1" applyAlignment="1">
      <alignment horizontal="center" vertical="top"/>
    </xf>
    <xf numFmtId="166" fontId="24" fillId="0" borderId="60" xfId="0" applyNumberFormat="1" applyFont="1" applyBorder="1" applyAlignment="1">
      <alignment vertical="top"/>
    </xf>
    <xf numFmtId="4" fontId="6" fillId="0" borderId="127" xfId="0" applyNumberFormat="1" applyFont="1" applyBorder="1" applyAlignment="1">
      <alignment horizontal="right" vertical="top"/>
    </xf>
    <xf numFmtId="4" fontId="6" fillId="0" borderId="128" xfId="0" applyNumberFormat="1" applyFont="1" applyBorder="1" applyAlignment="1">
      <alignment horizontal="right" vertical="top"/>
    </xf>
    <xf numFmtId="166" fontId="6" fillId="0" borderId="129" xfId="0" applyNumberFormat="1" applyFont="1" applyBorder="1" applyAlignment="1">
      <alignment vertical="top" wrapText="1"/>
    </xf>
    <xf numFmtId="4" fontId="6" fillId="0" borderId="130" xfId="0" applyNumberFormat="1" applyFont="1" applyBorder="1" applyAlignment="1">
      <alignment horizontal="right" vertical="top"/>
    </xf>
    <xf numFmtId="166" fontId="14" fillId="6" borderId="106" xfId="0" applyNumberFormat="1" applyFont="1" applyFill="1" applyBorder="1" applyAlignment="1">
      <alignment vertical="top" wrapText="1"/>
    </xf>
    <xf numFmtId="4" fontId="4" fillId="6" borderId="104" xfId="0" applyNumberFormat="1" applyFont="1" applyFill="1" applyBorder="1" applyAlignment="1">
      <alignment horizontal="right" vertical="top"/>
    </xf>
    <xf numFmtId="4" fontId="4" fillId="6" borderId="105" xfId="0" applyNumberFormat="1" applyFont="1" applyFill="1" applyBorder="1" applyAlignment="1">
      <alignment horizontal="right" vertical="top"/>
    </xf>
    <xf numFmtId="4" fontId="4" fillId="6" borderId="106" xfId="0" applyNumberFormat="1" applyFont="1" applyFill="1" applyBorder="1" applyAlignment="1">
      <alignment horizontal="right" vertical="top"/>
    </xf>
    <xf numFmtId="4" fontId="4" fillId="6" borderId="108" xfId="0" applyNumberFormat="1" applyFont="1" applyFill="1" applyBorder="1" applyAlignment="1">
      <alignment horizontal="right" vertical="top"/>
    </xf>
    <xf numFmtId="4" fontId="4" fillId="6" borderId="107" xfId="0" applyNumberFormat="1" applyFont="1" applyFill="1" applyBorder="1" applyAlignment="1">
      <alignment horizontal="right" vertical="top"/>
    </xf>
    <xf numFmtId="4" fontId="17" fillId="6" borderId="72" xfId="0" applyNumberFormat="1" applyFont="1" applyFill="1" applyBorder="1" applyAlignment="1">
      <alignment horizontal="right" vertical="top"/>
    </xf>
    <xf numFmtId="4" fontId="17" fillId="6" borderId="35" xfId="0" applyNumberFormat="1" applyFont="1" applyFill="1" applyBorder="1" applyAlignment="1">
      <alignment horizontal="right" vertical="top"/>
    </xf>
    <xf numFmtId="10" fontId="17" fillId="6" borderId="106" xfId="0" applyNumberFormat="1" applyFont="1" applyFill="1" applyBorder="1" applyAlignment="1">
      <alignment horizontal="right" vertical="top"/>
    </xf>
    <xf numFmtId="166" fontId="24" fillId="0" borderId="90" xfId="0" applyNumberFormat="1" applyFont="1" applyBorder="1" applyAlignment="1">
      <alignment vertical="top"/>
    </xf>
    <xf numFmtId="166" fontId="22" fillId="0" borderId="94" xfId="0" applyNumberFormat="1" applyFont="1" applyBorder="1" applyAlignment="1">
      <alignment horizontal="center" vertical="top"/>
    </xf>
    <xf numFmtId="166" fontId="22" fillId="0" borderId="116" xfId="0" applyNumberFormat="1" applyFont="1" applyBorder="1" applyAlignment="1">
      <alignment horizontal="center" vertical="top"/>
    </xf>
    <xf numFmtId="166" fontId="22" fillId="0" borderId="75" xfId="0" applyNumberFormat="1" applyFont="1" applyBorder="1" applyAlignment="1">
      <alignment vertical="top" wrapText="1"/>
    </xf>
    <xf numFmtId="166" fontId="22" fillId="0" borderId="100" xfId="0" applyNumberFormat="1" applyFont="1" applyBorder="1" applyAlignment="1">
      <alignment horizontal="center" vertical="top"/>
    </xf>
    <xf numFmtId="166" fontId="22" fillId="0" borderId="72" xfId="0" applyNumberFormat="1" applyFont="1" applyBorder="1" applyAlignment="1">
      <alignment vertical="top"/>
    </xf>
    <xf numFmtId="166" fontId="22" fillId="0" borderId="103" xfId="0" applyNumberFormat="1" applyFont="1" applyBorder="1" applyAlignment="1">
      <alignment vertical="top"/>
    </xf>
    <xf numFmtId="166" fontId="22" fillId="0" borderId="80" xfId="0" applyNumberFormat="1" applyFont="1" applyBorder="1" applyAlignment="1">
      <alignment horizontal="center" vertical="top"/>
    </xf>
    <xf numFmtId="166" fontId="22" fillId="0" borderId="109" xfId="0" applyNumberFormat="1" applyFont="1" applyBorder="1" applyAlignment="1">
      <alignment horizontal="center" vertical="top"/>
    </xf>
    <xf numFmtId="166" fontId="22" fillId="0" borderId="117" xfId="0" applyNumberFormat="1" applyFont="1" applyBorder="1" applyAlignment="1">
      <alignment vertical="top"/>
    </xf>
    <xf numFmtId="166" fontId="22" fillId="0" borderId="122" xfId="0" applyNumberFormat="1" applyFont="1" applyBorder="1" applyAlignment="1">
      <alignment horizontal="center" vertical="top"/>
    </xf>
    <xf numFmtId="166" fontId="22" fillId="0" borderId="120" xfId="0" applyNumberFormat="1" applyFont="1" applyBorder="1" applyAlignment="1">
      <alignment vertical="top"/>
    </xf>
    <xf numFmtId="166" fontId="22" fillId="0" borderId="130" xfId="0" applyNumberFormat="1" applyFont="1" applyBorder="1" applyAlignment="1">
      <alignment vertical="top"/>
    </xf>
    <xf numFmtId="166" fontId="22" fillId="0" borderId="116" xfId="0" applyNumberFormat="1" applyFont="1" applyBorder="1" applyAlignment="1">
      <alignment vertical="top" wrapText="1"/>
    </xf>
    <xf numFmtId="4" fontId="2" fillId="0" borderId="112" xfId="0" applyNumberFormat="1" applyFont="1" applyBorder="1" applyAlignment="1">
      <alignment vertical="top"/>
    </xf>
    <xf numFmtId="0" fontId="18" fillId="0" borderId="131" xfId="0" applyFont="1" applyBorder="1" applyAlignment="1">
      <alignment horizontal="right" vertical="top" wrapText="1"/>
    </xf>
    <xf numFmtId="4" fontId="2" fillId="0" borderId="121" xfId="0" applyNumberFormat="1" applyFont="1" applyBorder="1" applyAlignment="1">
      <alignment vertical="top"/>
    </xf>
    <xf numFmtId="166" fontId="4" fillId="0" borderId="116" xfId="0" applyNumberFormat="1" applyFont="1" applyBorder="1" applyAlignment="1">
      <alignment vertical="top"/>
    </xf>
    <xf numFmtId="166" fontId="25" fillId="0" borderId="67" xfId="0" applyNumberFormat="1" applyFont="1" applyBorder="1" applyAlignment="1">
      <alignment horizontal="left" vertical="top" wrapText="1"/>
    </xf>
    <xf numFmtId="166" fontId="22" fillId="0" borderId="67" xfId="0" applyNumberFormat="1" applyFont="1" applyBorder="1" applyAlignment="1">
      <alignment horizontal="left" vertical="top" wrapText="1"/>
    </xf>
    <xf numFmtId="166" fontId="22" fillId="0" borderId="94" xfId="0" applyNumberFormat="1" applyFont="1" applyBorder="1" applyAlignment="1">
      <alignment horizontal="left" vertical="top" wrapText="1"/>
    </xf>
    <xf numFmtId="166" fontId="22" fillId="0" borderId="75" xfId="0" applyNumberFormat="1" applyFont="1" applyBorder="1" applyAlignment="1">
      <alignment horizontal="left" vertical="top" wrapText="1"/>
    </xf>
    <xf numFmtId="49" fontId="4" fillId="0" borderId="129" xfId="0" applyNumberFormat="1" applyFont="1" applyBorder="1" applyAlignment="1">
      <alignment horizontal="center" vertical="top"/>
    </xf>
    <xf numFmtId="166" fontId="22" fillId="0" borderId="116" xfId="0" applyNumberFormat="1" applyFont="1" applyBorder="1" applyAlignment="1">
      <alignment horizontal="left" vertical="top" wrapText="1"/>
    </xf>
    <xf numFmtId="170" fontId="6" fillId="0" borderId="12" xfId="0" applyNumberFormat="1" applyFont="1" applyBorder="1" applyAlignment="1">
      <alignment horizontal="right" vertical="top"/>
    </xf>
    <xf numFmtId="0" fontId="26" fillId="0" borderId="9" xfId="0" applyFont="1" applyBorder="1"/>
    <xf numFmtId="166" fontId="25" fillId="0" borderId="67" xfId="0" applyNumberFormat="1" applyFont="1" applyBorder="1" applyAlignment="1">
      <alignment vertical="top" wrapText="1"/>
    </xf>
    <xf numFmtId="166" fontId="22" fillId="0" borderId="110" xfId="0" applyNumberFormat="1" applyFont="1" applyBorder="1" applyAlignment="1">
      <alignment vertical="top" wrapText="1"/>
    </xf>
    <xf numFmtId="166" fontId="22" fillId="0" borderId="63" xfId="0" applyNumberFormat="1" applyFont="1" applyBorder="1" applyAlignment="1">
      <alignment vertical="top"/>
    </xf>
    <xf numFmtId="166" fontId="4" fillId="0" borderId="98" xfId="0" applyNumberFormat="1" applyFont="1" applyBorder="1" applyAlignment="1">
      <alignment vertical="top"/>
    </xf>
    <xf numFmtId="4" fontId="17" fillId="0" borderId="112" xfId="0" applyNumberFormat="1" applyFont="1" applyBorder="1" applyAlignment="1">
      <alignment horizontal="right" vertical="top"/>
    </xf>
    <xf numFmtId="0" fontId="17" fillId="0" borderId="85" xfId="0" applyFont="1" applyBorder="1" applyAlignment="1">
      <alignment horizontal="right" vertical="top" wrapText="1"/>
    </xf>
    <xf numFmtId="167" fontId="4" fillId="0" borderId="115" xfId="0" applyNumberFormat="1" applyFont="1" applyBorder="1" applyAlignment="1">
      <alignment horizontal="center" vertical="top"/>
    </xf>
    <xf numFmtId="10" fontId="17" fillId="0" borderId="109" xfId="0" applyNumberFormat="1" applyFont="1" applyBorder="1" applyAlignment="1">
      <alignment horizontal="right" vertical="top"/>
    </xf>
    <xf numFmtId="4" fontId="17" fillId="0" borderId="132" xfId="0" applyNumberFormat="1" applyFont="1" applyBorder="1" applyAlignment="1">
      <alignment horizontal="right" vertical="top"/>
    </xf>
    <xf numFmtId="4" fontId="17" fillId="0" borderId="121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10" fontId="17" fillId="0" borderId="81" xfId="0" applyNumberFormat="1" applyFont="1" applyBorder="1" applyAlignment="1">
      <alignment horizontal="right" vertical="top"/>
    </xf>
    <xf numFmtId="4" fontId="17" fillId="0" borderId="117" xfId="0" applyNumberFormat="1" applyFont="1" applyBorder="1" applyAlignment="1">
      <alignment horizontal="right" vertical="top"/>
    </xf>
    <xf numFmtId="4" fontId="17" fillId="0" borderId="119" xfId="0" applyNumberFormat="1" applyFont="1" applyBorder="1" applyAlignment="1">
      <alignment horizontal="right" vertical="top"/>
    </xf>
    <xf numFmtId="166" fontId="22" fillId="0" borderId="12" xfId="0" applyNumberFormat="1" applyFont="1" applyBorder="1" applyAlignment="1">
      <alignment vertical="top" wrapText="1"/>
    </xf>
    <xf numFmtId="166" fontId="22" fillId="0" borderId="67" xfId="0" applyNumberFormat="1" applyFont="1" applyBorder="1" applyAlignment="1">
      <alignment horizontal="center" vertical="top"/>
    </xf>
    <xf numFmtId="166" fontId="22" fillId="0" borderId="12" xfId="0" applyNumberFormat="1" applyFont="1" applyBorder="1" applyAlignment="1">
      <alignment vertical="top"/>
    </xf>
    <xf numFmtId="166" fontId="22" fillId="0" borderId="62" xfId="0" applyNumberFormat="1" applyFont="1" applyBorder="1" applyAlignment="1">
      <alignment vertical="top"/>
    </xf>
    <xf numFmtId="166" fontId="23" fillId="0" borderId="54" xfId="0" applyNumberFormat="1" applyFont="1" applyBorder="1" applyAlignment="1">
      <alignment vertical="top"/>
    </xf>
    <xf numFmtId="166" fontId="22" fillId="0" borderId="64" xfId="0" applyNumberFormat="1" applyFont="1" applyBorder="1" applyAlignment="1">
      <alignment vertical="top" wrapText="1"/>
    </xf>
    <xf numFmtId="166" fontId="22" fillId="0" borderId="110" xfId="0" applyNumberFormat="1" applyFont="1" applyBorder="1" applyAlignment="1">
      <alignment horizontal="center" vertical="top"/>
    </xf>
    <xf numFmtId="166" fontId="22" fillId="0" borderId="64" xfId="0" applyNumberFormat="1" applyFont="1" applyBorder="1" applyAlignment="1">
      <alignment vertical="top"/>
    </xf>
    <xf numFmtId="166" fontId="23" fillId="0" borderId="90" xfId="0" applyNumberFormat="1" applyFont="1" applyBorder="1" applyAlignment="1">
      <alignment vertical="top"/>
    </xf>
    <xf numFmtId="166" fontId="22" fillId="0" borderId="100" xfId="0" applyNumberFormat="1" applyFont="1" applyBorder="1" applyAlignment="1">
      <alignment vertical="top"/>
    </xf>
    <xf numFmtId="166" fontId="6" fillId="0" borderId="67" xfId="0" applyNumberFormat="1" applyFont="1" applyBorder="1" applyAlignment="1">
      <alignment vertical="top" wrapText="1"/>
    </xf>
    <xf numFmtId="166" fontId="6" fillId="0" borderId="11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horizontal="center" vertical="top"/>
    </xf>
    <xf numFmtId="166" fontId="6" fillId="0" borderId="17" xfId="0" applyNumberFormat="1" applyFont="1" applyBorder="1" applyAlignment="1">
      <alignment horizontal="center" vertical="top"/>
    </xf>
    <xf numFmtId="166" fontId="25" fillId="0" borderId="94" xfId="0" applyNumberFormat="1" applyFont="1" applyBorder="1" applyAlignment="1">
      <alignment vertical="top" wrapText="1"/>
    </xf>
    <xf numFmtId="166" fontId="6" fillId="0" borderId="55" xfId="0" applyNumberFormat="1" applyFont="1" applyBorder="1" applyAlignment="1">
      <alignment horizontal="center" vertical="top"/>
    </xf>
    <xf numFmtId="166" fontId="6" fillId="0" borderId="56" xfId="0" applyNumberFormat="1" applyFont="1" applyBorder="1" applyAlignment="1">
      <alignment horizontal="center" vertical="top"/>
    </xf>
    <xf numFmtId="166" fontId="6" fillId="0" borderId="59" xfId="0" applyNumberFormat="1" applyFont="1" applyBorder="1" applyAlignment="1">
      <alignment horizontal="center" vertical="top"/>
    </xf>
    <xf numFmtId="166" fontId="6" fillId="9" borderId="17" xfId="0" applyNumberFormat="1" applyFont="1" applyFill="1" applyBorder="1" applyAlignment="1">
      <alignment horizontal="center" vertical="top"/>
    </xf>
    <xf numFmtId="166" fontId="22" fillId="0" borderId="133" xfId="0" applyNumberFormat="1" applyFont="1" applyBorder="1" applyAlignment="1">
      <alignment horizontal="center" vertical="top"/>
    </xf>
    <xf numFmtId="166" fontId="22" fillId="0" borderId="5" xfId="0" applyNumberFormat="1" applyFont="1" applyBorder="1" applyAlignment="1">
      <alignment vertical="top"/>
    </xf>
    <xf numFmtId="166" fontId="22" fillId="0" borderId="122" xfId="0" applyNumberFormat="1" applyFont="1" applyBorder="1" applyAlignment="1">
      <alignment vertical="top"/>
    </xf>
    <xf numFmtId="4" fontId="17" fillId="0" borderId="134" xfId="0" applyNumberFormat="1" applyFont="1" applyBorder="1" applyAlignment="1">
      <alignment horizontal="right" vertical="top"/>
    </xf>
    <xf numFmtId="4" fontId="17" fillId="0" borderId="116" xfId="0" applyNumberFormat="1" applyFont="1" applyBorder="1" applyAlignment="1">
      <alignment horizontal="right" vertical="top"/>
    </xf>
    <xf numFmtId="4" fontId="17" fillId="0" borderId="135" xfId="0" applyNumberFormat="1" applyFont="1" applyBorder="1" applyAlignment="1">
      <alignment horizontal="right" vertical="top"/>
    </xf>
    <xf numFmtId="0" fontId="27" fillId="0" borderId="112" xfId="0" applyFont="1" applyBorder="1"/>
    <xf numFmtId="0" fontId="2" fillId="0" borderId="0" xfId="0" applyFont="1" applyAlignment="1">
      <alignment horizontal="left"/>
    </xf>
    <xf numFmtId="0" fontId="11" fillId="0" borderId="112" xfId="0" applyFont="1" applyBorder="1"/>
    <xf numFmtId="0" fontId="6" fillId="0" borderId="112" xfId="0" applyFont="1" applyBorder="1"/>
    <xf numFmtId="4" fontId="28" fillId="0" borderId="0" xfId="0" applyNumberFormat="1" applyFont="1"/>
    <xf numFmtId="10" fontId="28" fillId="0" borderId="0" xfId="0" applyNumberFormat="1" applyFont="1"/>
    <xf numFmtId="4" fontId="29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49" fontId="2" fillId="0" borderId="112" xfId="0" applyNumberFormat="1" applyFont="1" applyBorder="1" applyAlignment="1">
      <alignment horizontal="right" wrapText="1"/>
    </xf>
    <xf numFmtId="0" fontId="2" fillId="0" borderId="112" xfId="0" applyFont="1" applyBorder="1" applyAlignment="1">
      <alignment wrapText="1"/>
    </xf>
    <xf numFmtId="4" fontId="2" fillId="0" borderId="112" xfId="0" applyNumberFormat="1" applyFont="1" applyBorder="1"/>
    <xf numFmtId="0" fontId="0" fillId="0" borderId="0" xfId="0" applyFont="1" applyAlignment="1"/>
    <xf numFmtId="0" fontId="0" fillId="0" borderId="0" xfId="0" applyFont="1" applyAlignment="1"/>
    <xf numFmtId="0" fontId="31" fillId="0" borderId="0" xfId="0" applyFont="1"/>
    <xf numFmtId="0" fontId="32" fillId="0" borderId="0" xfId="0" applyFont="1" applyAlignment="1">
      <alignment horizontal="center"/>
    </xf>
    <xf numFmtId="0" fontId="31" fillId="0" borderId="0" xfId="0" applyFont="1" applyAlignment="1">
      <alignment wrapText="1"/>
    </xf>
    <xf numFmtId="0" fontId="30" fillId="0" borderId="0" xfId="0" applyFont="1"/>
    <xf numFmtId="0" fontId="33" fillId="0" borderId="0" xfId="0" applyFont="1" applyAlignment="1">
      <alignment horizontal="center"/>
    </xf>
    <xf numFmtId="0" fontId="30" fillId="0" borderId="0" xfId="0" applyFont="1" applyAlignment="1">
      <alignment wrapText="1"/>
    </xf>
    <xf numFmtId="0" fontId="0" fillId="0" borderId="0" xfId="0" applyAlignment="1"/>
    <xf numFmtId="0" fontId="0" fillId="0" borderId="0" xfId="0" applyFont="1" applyAlignment="1"/>
    <xf numFmtId="166" fontId="22" fillId="0" borderId="67" xfId="0" applyNumberFormat="1" applyFont="1" applyFill="1" applyBorder="1" applyAlignment="1">
      <alignment vertical="top" wrapText="1"/>
    </xf>
    <xf numFmtId="166" fontId="22" fillId="0" borderId="94" xfId="0" applyNumberFormat="1" applyFont="1" applyFill="1" applyBorder="1" applyAlignment="1">
      <alignment vertical="top" wrapText="1"/>
    </xf>
    <xf numFmtId="166" fontId="22" fillId="0" borderId="110" xfId="0" applyNumberFormat="1" applyFont="1" applyFill="1" applyBorder="1" applyAlignment="1">
      <alignment vertical="top" wrapText="1"/>
    </xf>
    <xf numFmtId="166" fontId="22" fillId="0" borderId="75" xfId="0" applyNumberFormat="1" applyFont="1" applyFill="1" applyBorder="1" applyAlignment="1">
      <alignment vertical="top" wrapText="1"/>
    </xf>
    <xf numFmtId="166" fontId="22" fillId="0" borderId="116" xfId="0" applyNumberFormat="1" applyFont="1" applyFill="1" applyBorder="1" applyAlignment="1">
      <alignment vertical="top" wrapText="1"/>
    </xf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wrapText="1"/>
    </xf>
    <xf numFmtId="0" fontId="35" fillId="0" borderId="0" xfId="0" applyFont="1" applyAlignment="1">
      <alignment horizontal="right"/>
    </xf>
    <xf numFmtId="0" fontId="37" fillId="0" borderId="12" xfId="0" applyFont="1" applyBorder="1" applyAlignment="1">
      <alignment horizontal="center" vertical="center" wrapText="1"/>
    </xf>
    <xf numFmtId="4" fontId="37" fillId="0" borderId="12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right" wrapText="1"/>
    </xf>
    <xf numFmtId="0" fontId="3" fillId="0" borderId="12" xfId="0" applyFont="1" applyBorder="1" applyAlignment="1">
      <alignment wrapText="1"/>
    </xf>
    <xf numFmtId="4" fontId="3" fillId="0" borderId="12" xfId="0" applyNumberFormat="1" applyFont="1" applyBorder="1"/>
    <xf numFmtId="49" fontId="3" fillId="0" borderId="136" xfId="0" applyNumberFormat="1" applyFont="1" applyBorder="1" applyAlignment="1">
      <alignment horizontal="right" wrapText="1"/>
    </xf>
    <xf numFmtId="0" fontId="3" fillId="0" borderId="81" xfId="0" applyFont="1" applyBorder="1" applyAlignment="1">
      <alignment wrapText="1"/>
    </xf>
    <xf numFmtId="4" fontId="3" fillId="0" borderId="12" xfId="0" applyNumberFormat="1" applyFont="1" applyBorder="1" applyAlignment="1">
      <alignment horizontal="right"/>
    </xf>
    <xf numFmtId="49" fontId="3" fillId="0" borderId="136" xfId="0" applyNumberFormat="1" applyFont="1" applyFill="1" applyBorder="1" applyAlignment="1">
      <alignment horizontal="right" wrapText="1"/>
    </xf>
    <xf numFmtId="0" fontId="3" fillId="0" borderId="81" xfId="0" applyFont="1" applyFill="1" applyBorder="1" applyAlignment="1">
      <alignment wrapText="1"/>
    </xf>
    <xf numFmtId="4" fontId="3" fillId="0" borderId="12" xfId="0" applyNumberFormat="1" applyFont="1" applyFill="1" applyBorder="1"/>
    <xf numFmtId="0" fontId="3" fillId="0" borderId="12" xfId="0" applyFont="1" applyFill="1" applyBorder="1" applyAlignment="1">
      <alignment wrapText="1"/>
    </xf>
    <xf numFmtId="9" fontId="3" fillId="0" borderId="81" xfId="0" applyNumberFormat="1" applyFont="1" applyBorder="1" applyAlignment="1">
      <alignment wrapText="1"/>
    </xf>
    <xf numFmtId="0" fontId="3" fillId="0" borderId="81" xfId="0" applyFont="1" applyBorder="1" applyAlignment="1">
      <alignment horizontal="right" wrapText="1"/>
    </xf>
    <xf numFmtId="4" fontId="3" fillId="0" borderId="12" xfId="0" applyNumberFormat="1" applyFont="1" applyBorder="1" applyAlignment="1">
      <alignment vertical="top"/>
    </xf>
    <xf numFmtId="4" fontId="3" fillId="0" borderId="100" xfId="0" applyNumberFormat="1" applyFont="1" applyFill="1" applyBorder="1" applyAlignment="1"/>
    <xf numFmtId="9" fontId="3" fillId="0" borderId="81" xfId="0" applyNumberFormat="1" applyFont="1" applyFill="1" applyBorder="1" applyAlignment="1">
      <alignment wrapText="1"/>
    </xf>
    <xf numFmtId="0" fontId="3" fillId="0" borderId="81" xfId="0" applyFont="1" applyFill="1" applyBorder="1" applyAlignment="1">
      <alignment horizontal="right" wrapText="1"/>
    </xf>
    <xf numFmtId="49" fontId="3" fillId="10" borderId="136" xfId="0" applyNumberFormat="1" applyFont="1" applyFill="1" applyBorder="1" applyAlignment="1">
      <alignment horizontal="right" wrapText="1"/>
    </xf>
    <xf numFmtId="0" fontId="3" fillId="10" borderId="81" xfId="0" applyFont="1" applyFill="1" applyBorder="1" applyAlignment="1">
      <alignment wrapText="1"/>
    </xf>
    <xf numFmtId="4" fontId="3" fillId="10" borderId="12" xfId="0" applyNumberFormat="1" applyFont="1" applyFill="1" applyBorder="1"/>
    <xf numFmtId="0" fontId="3" fillId="10" borderId="12" xfId="0" applyFont="1" applyFill="1" applyBorder="1" applyAlignment="1">
      <alignment wrapText="1"/>
    </xf>
    <xf numFmtId="49" fontId="3" fillId="0" borderId="67" xfId="0" applyNumberFormat="1" applyFont="1" applyBorder="1" applyAlignment="1">
      <alignment horizontal="right" wrapText="1"/>
    </xf>
    <xf numFmtId="0" fontId="37" fillId="0" borderId="12" xfId="0" applyFont="1" applyBorder="1" applyAlignment="1">
      <alignment wrapText="1"/>
    </xf>
    <xf numFmtId="4" fontId="37" fillId="0" borderId="12" xfId="0" applyNumberFormat="1" applyFont="1" applyBorder="1" applyAlignment="1">
      <alignment wrapText="1"/>
    </xf>
    <xf numFmtId="4" fontId="37" fillId="0" borderId="12" xfId="0" applyNumberFormat="1" applyFont="1" applyBorder="1"/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166" fontId="14" fillId="8" borderId="26" xfId="0" applyNumberFormat="1" applyFont="1" applyFill="1" applyBorder="1" applyAlignment="1">
      <alignment horizontal="left" vertical="top" wrapText="1"/>
    </xf>
    <xf numFmtId="0" fontId="10" fillId="0" borderId="27" xfId="0" applyFont="1" applyBorder="1"/>
    <xf numFmtId="0" fontId="10" fillId="0" borderId="28" xfId="0" applyFont="1" applyBorder="1"/>
    <xf numFmtId="166" fontId="4" fillId="8" borderId="111" xfId="0" applyNumberFormat="1" applyFont="1" applyFill="1" applyBorder="1" applyAlignment="1">
      <alignment horizontal="left" vertical="top"/>
    </xf>
    <xf numFmtId="0" fontId="10" fillId="0" borderId="112" xfId="0" applyFont="1" applyBorder="1"/>
    <xf numFmtId="0" fontId="4" fillId="2" borderId="2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10" fillId="0" borderId="29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0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30" fillId="0" borderId="0" xfId="0" applyFont="1" applyAlignment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34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166" fontId="4" fillId="8" borderId="26" xfId="0" applyNumberFormat="1" applyFont="1" applyFill="1" applyBorder="1" applyAlignment="1">
      <alignment horizontal="left" vertical="top"/>
    </xf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0" fontId="1" fillId="0" borderId="13" xfId="0" applyFont="1" applyBorder="1" applyAlignment="1">
      <alignment horizontal="right" wrapText="1"/>
    </xf>
    <xf numFmtId="0" fontId="10" fillId="0" borderId="79" xfId="0" applyFont="1" applyBorder="1"/>
    <xf numFmtId="0" fontId="36" fillId="0" borderId="0" xfId="0" applyFont="1" applyAlignment="1">
      <alignment horizontal="right" wrapText="1"/>
    </xf>
    <xf numFmtId="0" fontId="3" fillId="0" borderId="0" xfId="0" applyFont="1" applyAlignment="1"/>
    <xf numFmtId="0" fontId="37" fillId="0" borderId="0" xfId="0" applyFont="1" applyAlignment="1">
      <alignment horizontal="center" wrapText="1"/>
    </xf>
    <xf numFmtId="0" fontId="38" fillId="0" borderId="0" xfId="0" applyFont="1" applyAlignment="1">
      <alignment horizontal="center" wrapText="1"/>
    </xf>
    <xf numFmtId="0" fontId="37" fillId="5" borderId="13" xfId="0" applyFont="1" applyFill="1" applyBorder="1" applyAlignment="1">
      <alignment horizontal="center" vertical="center" wrapText="1"/>
    </xf>
    <xf numFmtId="0" fontId="34" fillId="0" borderId="79" xfId="0" applyFont="1" applyBorder="1"/>
    <xf numFmtId="0" fontId="34" fillId="0" borderId="54" xfId="0" applyFont="1" applyBorder="1"/>
    <xf numFmtId="4" fontId="37" fillId="5" borderId="13" xfId="0" applyNumberFormat="1" applyFont="1" applyFill="1" applyBorder="1" applyAlignment="1">
      <alignment horizontal="center" vertical="center" wrapText="1"/>
    </xf>
    <xf numFmtId="0" fontId="37" fillId="0" borderId="13" xfId="0" applyFont="1" applyBorder="1" applyAlignment="1">
      <alignment horizontal="right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54" xfId="0" applyFont="1" applyBorder="1"/>
    <xf numFmtId="4" fontId="1" fillId="5" borderId="13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0" fontId="39" fillId="0" borderId="81" xfId="0" applyFont="1" applyBorder="1" applyAlignment="1">
      <alignment wrapText="1"/>
    </xf>
    <xf numFmtId="0" fontId="40" fillId="0" borderId="8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D965"/>
    <pageSetUpPr fitToPage="1"/>
  </sheetPr>
  <dimension ref="A1:Z1000"/>
  <sheetViews>
    <sheetView tabSelected="1" view="pageBreakPreview" zoomScaleSheetLayoutView="100" workbookViewId="0">
      <selection activeCell="C21" sqref="C21"/>
    </sheetView>
  </sheetViews>
  <sheetFormatPr defaultColWidth="12.625" defaultRowHeight="15" customHeight="1"/>
  <cols>
    <col min="1" max="1" width="14.25" customWidth="1"/>
    <col min="2" max="16" width="13.75" customWidth="1"/>
    <col min="17" max="26" width="7.625" customWidth="1"/>
  </cols>
  <sheetData>
    <row r="1" spans="1:26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>
      <c r="D2" s="2"/>
      <c r="E2" s="2"/>
      <c r="F2" s="2"/>
      <c r="G2" s="2"/>
      <c r="H2" s="2"/>
      <c r="I2" s="2"/>
      <c r="J2" s="3"/>
      <c r="K2" s="544" t="s">
        <v>323</v>
      </c>
      <c r="L2" s="544"/>
      <c r="M2" s="545"/>
      <c r="N2" s="3"/>
      <c r="O2" s="2"/>
      <c r="P2" s="3"/>
    </row>
    <row r="3" spans="1:26" ht="15.75">
      <c r="A3" s="4"/>
      <c r="B3" s="4"/>
      <c r="C3" s="4"/>
      <c r="D3" s="5"/>
      <c r="E3" s="5"/>
      <c r="F3" s="5"/>
      <c r="G3" s="5"/>
      <c r="H3" s="5"/>
      <c r="I3" s="5"/>
      <c r="J3" s="6"/>
      <c r="K3" s="545" t="s">
        <v>324</v>
      </c>
      <c r="L3" s="54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4"/>
      <c r="B5" s="11"/>
      <c r="C5" s="4"/>
      <c r="D5" s="11" t="s">
        <v>1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>
      <c r="A6" s="4"/>
      <c r="B6" s="11"/>
      <c r="C6" s="4"/>
      <c r="D6" s="11" t="s">
        <v>2</v>
      </c>
      <c r="E6" s="11"/>
      <c r="F6" s="543" t="s">
        <v>322</v>
      </c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>
      <c r="A7" s="4"/>
      <c r="B7" s="4"/>
      <c r="C7" s="4"/>
      <c r="D7" s="11" t="s">
        <v>3</v>
      </c>
      <c r="E7" s="11"/>
      <c r="F7" s="11" t="s">
        <v>318</v>
      </c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>
      <c r="A8" s="4"/>
      <c r="B8" s="4"/>
      <c r="C8" s="4"/>
      <c r="D8" s="11" t="s">
        <v>4</v>
      </c>
      <c r="E8" s="11"/>
      <c r="F8" s="11" t="s">
        <v>319</v>
      </c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>
      <c r="A11" s="4"/>
      <c r="B11" s="597" t="s">
        <v>5</v>
      </c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>
      <c r="A12" s="4"/>
      <c r="B12" s="597" t="s">
        <v>6</v>
      </c>
      <c r="C12" s="598"/>
      <c r="D12" s="598"/>
      <c r="E12" s="598"/>
      <c r="F12" s="598"/>
      <c r="G12" s="598"/>
      <c r="H12" s="598"/>
      <c r="I12" s="598"/>
      <c r="J12" s="598"/>
      <c r="K12" s="598"/>
      <c r="L12" s="598"/>
      <c r="M12" s="598"/>
      <c r="N12" s="598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>
      <c r="A13" s="4"/>
      <c r="B13" s="599" t="s">
        <v>512</v>
      </c>
      <c r="C13" s="598"/>
      <c r="D13" s="598"/>
      <c r="E13" s="598"/>
      <c r="F13" s="598"/>
      <c r="G13" s="598"/>
      <c r="H13" s="598"/>
      <c r="I13" s="598"/>
      <c r="J13" s="598"/>
      <c r="K13" s="598"/>
      <c r="L13" s="598"/>
      <c r="M13" s="598"/>
      <c r="N13" s="598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>
      <c r="A16" s="600"/>
      <c r="B16" s="603" t="s">
        <v>7</v>
      </c>
      <c r="C16" s="604"/>
      <c r="D16" s="607" t="s">
        <v>8</v>
      </c>
      <c r="E16" s="608"/>
      <c r="F16" s="608"/>
      <c r="G16" s="608"/>
      <c r="H16" s="608"/>
      <c r="I16" s="608"/>
      <c r="J16" s="609"/>
      <c r="K16" s="610" t="s">
        <v>9</v>
      </c>
      <c r="L16" s="604"/>
      <c r="M16" s="610" t="s">
        <v>10</v>
      </c>
      <c r="N16" s="604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>
      <c r="A17" s="601"/>
      <c r="B17" s="605"/>
      <c r="C17" s="606"/>
      <c r="D17" s="16" t="s">
        <v>11</v>
      </c>
      <c r="E17" s="17" t="s">
        <v>12</v>
      </c>
      <c r="F17" s="17" t="s">
        <v>13</v>
      </c>
      <c r="G17" s="17" t="s">
        <v>14</v>
      </c>
      <c r="H17" s="17" t="s">
        <v>15</v>
      </c>
      <c r="I17" s="612" t="s">
        <v>16</v>
      </c>
      <c r="J17" s="613"/>
      <c r="K17" s="611"/>
      <c r="L17" s="606"/>
      <c r="M17" s="611"/>
      <c r="N17" s="606"/>
    </row>
    <row r="18" spans="1:26" ht="47.25" customHeight="1">
      <c r="A18" s="602"/>
      <c r="B18" s="18" t="s">
        <v>17</v>
      </c>
      <c r="C18" s="19" t="s">
        <v>18</v>
      </c>
      <c r="D18" s="18" t="s">
        <v>18</v>
      </c>
      <c r="E18" s="20" t="s">
        <v>18</v>
      </c>
      <c r="F18" s="20" t="s">
        <v>18</v>
      </c>
      <c r="G18" s="20" t="s">
        <v>18</v>
      </c>
      <c r="H18" s="20" t="s">
        <v>18</v>
      </c>
      <c r="I18" s="20" t="s">
        <v>17</v>
      </c>
      <c r="J18" s="21" t="s">
        <v>19</v>
      </c>
      <c r="K18" s="18" t="s">
        <v>17</v>
      </c>
      <c r="L18" s="19" t="s">
        <v>18</v>
      </c>
      <c r="M18" s="22" t="s">
        <v>17</v>
      </c>
      <c r="N18" s="23" t="s">
        <v>18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>
      <c r="A19" s="25" t="s">
        <v>20</v>
      </c>
      <c r="B19" s="26" t="s">
        <v>21</v>
      </c>
      <c r="C19" s="27" t="s">
        <v>22</v>
      </c>
      <c r="D19" s="28" t="s">
        <v>23</v>
      </c>
      <c r="E19" s="29" t="s">
        <v>24</v>
      </c>
      <c r="F19" s="29" t="s">
        <v>25</v>
      </c>
      <c r="G19" s="29" t="s">
        <v>26</v>
      </c>
      <c r="H19" s="29" t="s">
        <v>27</v>
      </c>
      <c r="I19" s="29" t="s">
        <v>28</v>
      </c>
      <c r="J19" s="27" t="s">
        <v>29</v>
      </c>
      <c r="K19" s="28" t="s">
        <v>30</v>
      </c>
      <c r="L19" s="27" t="s">
        <v>31</v>
      </c>
      <c r="M19" s="28" t="s">
        <v>32</v>
      </c>
      <c r="N19" s="27" t="s">
        <v>33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>
      <c r="A20" s="31" t="s">
        <v>34</v>
      </c>
      <c r="B20" s="32"/>
      <c r="C20" s="33">
        <v>1558835.98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v>1</v>
      </c>
      <c r="N20" s="39">
        <f t="shared" ref="N20:N23" si="1">C20+J20+L20</f>
        <v>1558835.98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>
      <c r="A21" s="40" t="s">
        <v>35</v>
      </c>
      <c r="B21" s="32"/>
      <c r="C21" s="33">
        <v>1548680.27</v>
      </c>
      <c r="D21" s="34"/>
      <c r="E21" s="35"/>
      <c r="F21" s="35"/>
      <c r="G21" s="35"/>
      <c r="H21" s="35"/>
      <c r="I21" s="36"/>
      <c r="J21" s="33">
        <f t="shared" si="0"/>
        <v>0</v>
      </c>
      <c r="K21" s="37"/>
      <c r="L21" s="33"/>
      <c r="M21" s="38">
        <v>1</v>
      </c>
      <c r="N21" s="39">
        <f t="shared" si="1"/>
        <v>1548680.27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>
      <c r="A22" s="40" t="s">
        <v>36</v>
      </c>
      <c r="B22" s="32"/>
      <c r="C22" s="33">
        <v>1215893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v>1</v>
      </c>
      <c r="N22" s="39">
        <f t="shared" si="1"/>
        <v>1215893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>
      <c r="A23" s="41" t="s">
        <v>37</v>
      </c>
      <c r="B23" s="32"/>
      <c r="C23" s="33">
        <f t="shared" ref="C23:H23" si="2">C21-C22</f>
        <v>332787.27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1</v>
      </c>
      <c r="N23" s="39">
        <f t="shared" si="1"/>
        <v>332787.27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>
      <c r="A26" s="42"/>
      <c r="B26" s="42" t="s">
        <v>38</v>
      </c>
      <c r="C26" s="43" t="s">
        <v>321</v>
      </c>
      <c r="D26" s="43"/>
      <c r="E26" s="542"/>
      <c r="F26" s="42"/>
      <c r="G26" s="43"/>
      <c r="H26" s="43"/>
      <c r="I26" s="44"/>
      <c r="J26" s="43" t="s">
        <v>320</v>
      </c>
      <c r="K26" s="43"/>
      <c r="L26" s="542"/>
      <c r="M26" s="540"/>
      <c r="N26" s="540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>
      <c r="D27" s="541" t="s">
        <v>39</v>
      </c>
      <c r="F27" s="46"/>
      <c r="G27" s="45" t="s">
        <v>40</v>
      </c>
      <c r="I27" s="2"/>
      <c r="K27" s="46" t="s">
        <v>41</v>
      </c>
    </row>
    <row r="28" spans="1:26" ht="15.75" customHeight="1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>
      <c r="A30" s="560"/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/>
    <row r="229" spans="4:16" ht="15.75" customHeight="1"/>
    <row r="230" spans="4:16" ht="15.75" customHeight="1"/>
    <row r="231" spans="4:16" ht="15.75" customHeight="1"/>
    <row r="232" spans="4:16" ht="15.75" customHeight="1"/>
    <row r="233" spans="4:16" ht="15.75" customHeight="1"/>
    <row r="234" spans="4:16" ht="15.75" customHeight="1"/>
    <row r="235" spans="4:16" ht="15.75" customHeight="1"/>
    <row r="236" spans="4:16" ht="15.75" customHeight="1"/>
    <row r="237" spans="4:16" ht="15.75" customHeight="1"/>
    <row r="238" spans="4:16" ht="15.75" customHeight="1"/>
    <row r="239" spans="4:16" ht="15.75" customHeight="1"/>
    <row r="240" spans="4:1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/>
  </sheetPr>
  <dimension ref="A1:AI1017"/>
  <sheetViews>
    <sheetView view="pageBreakPreview" zoomScaleSheetLayoutView="100" workbookViewId="0">
      <pane xSplit="3" ySplit="9" topLeftCell="G106" activePane="bottomRight" state="frozen"/>
      <selection pane="topRight" activeCell="D1" sqref="D1"/>
      <selection pane="bottomLeft" activeCell="A10" sqref="A10"/>
      <selection pane="bottomRight" activeCell="G152" sqref="G152"/>
    </sheetView>
  </sheetViews>
  <sheetFormatPr defaultColWidth="12.625" defaultRowHeight="15" customHeight="1" outlineLevelCol="1"/>
  <cols>
    <col min="1" max="1" width="10" customWidth="1"/>
    <col min="2" max="2" width="5.875" customWidth="1"/>
    <col min="3" max="3" width="36.625" customWidth="1"/>
    <col min="4" max="4" width="10.375" customWidth="1"/>
    <col min="5" max="5" width="9.375" customWidth="1"/>
    <col min="6" max="6" width="13.125" customWidth="1"/>
    <col min="7" max="7" width="16.375" customWidth="1"/>
    <col min="8" max="8" width="9.875" customWidth="1"/>
    <col min="9" max="9" width="11.5" customWidth="1"/>
    <col min="10" max="10" width="16.375" customWidth="1"/>
    <col min="11" max="11" width="9.375" hidden="1" customWidth="1" outlineLevel="1"/>
    <col min="12" max="12" width="11.125" hidden="1" customWidth="1" outlineLevel="1"/>
    <col min="13" max="13" width="16.375" hidden="1" customWidth="1" outlineLevel="1"/>
    <col min="14" max="14" width="9.375" hidden="1" customWidth="1" outlineLevel="1"/>
    <col min="15" max="15" width="11.125" hidden="1" customWidth="1" outlineLevel="1"/>
    <col min="16" max="16" width="16.125" hidden="1" customWidth="1" outlineLevel="1"/>
    <col min="17" max="17" width="0.125" hidden="1" customWidth="1" outlineLevel="1"/>
    <col min="18" max="18" width="11.125" hidden="1" customWidth="1" outlineLevel="1"/>
    <col min="19" max="19" width="16.375" hidden="1" customWidth="1" outlineLevel="1"/>
    <col min="20" max="20" width="9.375" hidden="1" customWidth="1" outlineLevel="1"/>
    <col min="21" max="21" width="11.125" hidden="1" customWidth="1" outlineLevel="1"/>
    <col min="22" max="22" width="16.375" hidden="1" customWidth="1" outlineLevel="1"/>
    <col min="23" max="23" width="9.375" hidden="1" customWidth="1" outlineLevel="1"/>
    <col min="24" max="24" width="11.125" hidden="1" customWidth="1" outlineLevel="1"/>
    <col min="25" max="25" width="16.375" hidden="1" customWidth="1" outlineLevel="1"/>
    <col min="26" max="26" width="0.125" hidden="1" customWidth="1" outlineLevel="1"/>
    <col min="27" max="27" width="11.125" hidden="1" customWidth="1" outlineLevel="1"/>
    <col min="28" max="28" width="16.375" hidden="1" customWidth="1" outlineLevel="1"/>
    <col min="29" max="29" width="16.375" customWidth="1" collapsed="1"/>
    <col min="30" max="31" width="16.375" customWidth="1"/>
    <col min="32" max="32" width="20.75" customWidth="1"/>
    <col min="33" max="33" width="24.5" customWidth="1"/>
    <col min="34" max="35" width="7.75" customWidth="1"/>
  </cols>
  <sheetData>
    <row r="1" spans="1:35" ht="15.75">
      <c r="A1" s="47" t="s">
        <v>42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75">
      <c r="A2" s="49" t="s">
        <v>1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>
      <c r="A3" s="49" t="s">
        <v>43</v>
      </c>
      <c r="B3" s="50"/>
      <c r="C3" s="49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>
      <c r="A4" s="11" t="s">
        <v>4</v>
      </c>
      <c r="B4" s="50"/>
      <c r="C4" s="49"/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4.25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>
      <c r="A6" s="620" t="s">
        <v>44</v>
      </c>
      <c r="B6" s="621" t="s">
        <v>45</v>
      </c>
      <c r="C6" s="623" t="s">
        <v>46</v>
      </c>
      <c r="D6" s="625" t="s">
        <v>47</v>
      </c>
      <c r="E6" s="626" t="s">
        <v>48</v>
      </c>
      <c r="F6" s="615"/>
      <c r="G6" s="615"/>
      <c r="H6" s="615"/>
      <c r="I6" s="615"/>
      <c r="J6" s="616"/>
      <c r="K6" s="626" t="s">
        <v>49</v>
      </c>
      <c r="L6" s="615"/>
      <c r="M6" s="615"/>
      <c r="N6" s="615"/>
      <c r="O6" s="615"/>
      <c r="P6" s="616"/>
      <c r="Q6" s="626" t="s">
        <v>49</v>
      </c>
      <c r="R6" s="615"/>
      <c r="S6" s="615"/>
      <c r="T6" s="615"/>
      <c r="U6" s="615"/>
      <c r="V6" s="616"/>
      <c r="W6" s="626" t="s">
        <v>49</v>
      </c>
      <c r="X6" s="615"/>
      <c r="Y6" s="615"/>
      <c r="Z6" s="615"/>
      <c r="AA6" s="615"/>
      <c r="AB6" s="616"/>
      <c r="AC6" s="628" t="s">
        <v>50</v>
      </c>
      <c r="AD6" s="615"/>
      <c r="AE6" s="615"/>
      <c r="AF6" s="615"/>
      <c r="AG6" s="620" t="s">
        <v>51</v>
      </c>
    </row>
    <row r="7" spans="1:35" ht="71.25" customHeight="1">
      <c r="A7" s="601"/>
      <c r="B7" s="622"/>
      <c r="C7" s="624"/>
      <c r="D7" s="624"/>
      <c r="E7" s="619" t="s">
        <v>52</v>
      </c>
      <c r="F7" s="615"/>
      <c r="G7" s="616"/>
      <c r="H7" s="619" t="s">
        <v>53</v>
      </c>
      <c r="I7" s="615"/>
      <c r="J7" s="616"/>
      <c r="K7" s="619" t="s">
        <v>52</v>
      </c>
      <c r="L7" s="615"/>
      <c r="M7" s="616"/>
      <c r="N7" s="619" t="s">
        <v>53</v>
      </c>
      <c r="O7" s="615"/>
      <c r="P7" s="616"/>
      <c r="Q7" s="619" t="s">
        <v>52</v>
      </c>
      <c r="R7" s="615"/>
      <c r="S7" s="616"/>
      <c r="T7" s="619" t="s">
        <v>53</v>
      </c>
      <c r="U7" s="615"/>
      <c r="V7" s="616"/>
      <c r="W7" s="619" t="s">
        <v>52</v>
      </c>
      <c r="X7" s="615"/>
      <c r="Y7" s="616"/>
      <c r="Z7" s="619" t="s">
        <v>53</v>
      </c>
      <c r="AA7" s="615"/>
      <c r="AB7" s="616"/>
      <c r="AC7" s="630" t="s">
        <v>54</v>
      </c>
      <c r="AD7" s="630" t="s">
        <v>55</v>
      </c>
      <c r="AE7" s="628" t="s">
        <v>56</v>
      </c>
      <c r="AF7" s="615"/>
      <c r="AG7" s="601"/>
    </row>
    <row r="8" spans="1:35" ht="41.25" customHeight="1">
      <c r="A8" s="601"/>
      <c r="B8" s="622"/>
      <c r="C8" s="624"/>
      <c r="D8" s="624"/>
      <c r="E8" s="58" t="s">
        <v>57</v>
      </c>
      <c r="F8" s="59" t="s">
        <v>58</v>
      </c>
      <c r="G8" s="60" t="s">
        <v>59</v>
      </c>
      <c r="H8" s="58" t="s">
        <v>57</v>
      </c>
      <c r="I8" s="59" t="s">
        <v>58</v>
      </c>
      <c r="J8" s="60" t="s">
        <v>60</v>
      </c>
      <c r="K8" s="58" t="s">
        <v>57</v>
      </c>
      <c r="L8" s="59" t="s">
        <v>61</v>
      </c>
      <c r="M8" s="60" t="s">
        <v>62</v>
      </c>
      <c r="N8" s="58" t="s">
        <v>57</v>
      </c>
      <c r="O8" s="59" t="s">
        <v>61</v>
      </c>
      <c r="P8" s="60" t="s">
        <v>63</v>
      </c>
      <c r="Q8" s="58" t="s">
        <v>57</v>
      </c>
      <c r="R8" s="59" t="s">
        <v>61</v>
      </c>
      <c r="S8" s="60" t="s">
        <v>64</v>
      </c>
      <c r="T8" s="58" t="s">
        <v>57</v>
      </c>
      <c r="U8" s="59" t="s">
        <v>61</v>
      </c>
      <c r="V8" s="60" t="s">
        <v>65</v>
      </c>
      <c r="W8" s="58" t="s">
        <v>57</v>
      </c>
      <c r="X8" s="59" t="s">
        <v>61</v>
      </c>
      <c r="Y8" s="60" t="s">
        <v>66</v>
      </c>
      <c r="Z8" s="58" t="s">
        <v>57</v>
      </c>
      <c r="AA8" s="59" t="s">
        <v>61</v>
      </c>
      <c r="AB8" s="60" t="s">
        <v>67</v>
      </c>
      <c r="AC8" s="629"/>
      <c r="AD8" s="629"/>
      <c r="AE8" s="61" t="s">
        <v>68</v>
      </c>
      <c r="AF8" s="62" t="s">
        <v>17</v>
      </c>
      <c r="AG8" s="629"/>
    </row>
    <row r="9" spans="1:35" ht="14.25">
      <c r="A9" s="63" t="s">
        <v>69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4.25">
      <c r="A10" s="71"/>
      <c r="B10" s="72"/>
      <c r="C10" s="70" t="s">
        <v>70</v>
      </c>
      <c r="D10" s="73"/>
      <c r="E10" s="66" t="s">
        <v>71</v>
      </c>
      <c r="F10" s="73" t="s">
        <v>72</v>
      </c>
      <c r="G10" s="74" t="s">
        <v>73</v>
      </c>
      <c r="H10" s="73" t="s">
        <v>74</v>
      </c>
      <c r="I10" s="73" t="s">
        <v>75</v>
      </c>
      <c r="J10" s="73" t="s">
        <v>76</v>
      </c>
      <c r="K10" s="65" t="s">
        <v>77</v>
      </c>
      <c r="L10" s="70" t="s">
        <v>78</v>
      </c>
      <c r="M10" s="69" t="s">
        <v>79</v>
      </c>
      <c r="N10" s="65" t="s">
        <v>80</v>
      </c>
      <c r="O10" s="70" t="s">
        <v>81</v>
      </c>
      <c r="P10" s="69" t="s">
        <v>82</v>
      </c>
      <c r="Q10" s="65" t="s">
        <v>83</v>
      </c>
      <c r="R10" s="70" t="s">
        <v>84</v>
      </c>
      <c r="S10" s="69" t="s">
        <v>85</v>
      </c>
      <c r="T10" s="65" t="s">
        <v>86</v>
      </c>
      <c r="U10" s="70" t="s">
        <v>87</v>
      </c>
      <c r="V10" s="69" t="s">
        <v>88</v>
      </c>
      <c r="W10" s="65" t="s">
        <v>89</v>
      </c>
      <c r="X10" s="70" t="s">
        <v>90</v>
      </c>
      <c r="Y10" s="69" t="s">
        <v>91</v>
      </c>
      <c r="Z10" s="65" t="s">
        <v>92</v>
      </c>
      <c r="AA10" s="70" t="s">
        <v>93</v>
      </c>
      <c r="AB10" s="69" t="s">
        <v>94</v>
      </c>
      <c r="AC10" s="70" t="s">
        <v>95</v>
      </c>
      <c r="AD10" s="70" t="s">
        <v>96</v>
      </c>
      <c r="AE10" s="70" t="s">
        <v>97</v>
      </c>
      <c r="AF10" s="70" t="s">
        <v>98</v>
      </c>
      <c r="AG10" s="68"/>
    </row>
    <row r="11" spans="1:35" ht="19.5" customHeight="1">
      <c r="A11" s="75"/>
      <c r="B11" s="76"/>
      <c r="C11" s="77" t="s">
        <v>99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>
      <c r="A12" s="85" t="s">
        <v>100</v>
      </c>
      <c r="B12" s="86">
        <v>1</v>
      </c>
      <c r="C12" s="87" t="s">
        <v>101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>
      <c r="A13" s="100" t="s">
        <v>102</v>
      </c>
      <c r="B13" s="101" t="s">
        <v>103</v>
      </c>
      <c r="C13" s="102" t="s">
        <v>104</v>
      </c>
      <c r="D13" s="103"/>
      <c r="E13" s="104">
        <v>18</v>
      </c>
      <c r="F13" s="105">
        <v>21802</v>
      </c>
      <c r="G13" s="106">
        <f>SUM(G14:G17)</f>
        <v>98109</v>
      </c>
      <c r="H13" s="104">
        <v>14</v>
      </c>
      <c r="I13" s="105">
        <v>21802</v>
      </c>
      <c r="J13" s="106">
        <f>SUM(J14:J17)</f>
        <v>98109</v>
      </c>
      <c r="K13" s="104"/>
      <c r="L13" s="105"/>
      <c r="M13" s="106">
        <f>SUM(M14:M17)</f>
        <v>0</v>
      </c>
      <c r="N13" s="104"/>
      <c r="O13" s="105"/>
      <c r="P13" s="106">
        <f>SUM(P14:P17)</f>
        <v>0</v>
      </c>
      <c r="Q13" s="104"/>
      <c r="R13" s="105"/>
      <c r="S13" s="106">
        <f>SUM(S14:S17)</f>
        <v>0</v>
      </c>
      <c r="T13" s="104"/>
      <c r="U13" s="105"/>
      <c r="V13" s="106">
        <f>SUM(V14:V17)</f>
        <v>0</v>
      </c>
      <c r="W13" s="104"/>
      <c r="X13" s="105"/>
      <c r="Y13" s="106">
        <f>SUM(Y14:Y17)</f>
        <v>0</v>
      </c>
      <c r="Z13" s="104"/>
      <c r="AA13" s="105"/>
      <c r="AB13" s="106">
        <f>SUM(AB14:AB17)</f>
        <v>0</v>
      </c>
      <c r="AC13" s="107">
        <f t="shared" ref="AC13:AC29" si="0">G13+M13+S13+Y13</f>
        <v>98109</v>
      </c>
      <c r="AD13" s="108">
        <f t="shared" ref="AD13:AD29" si="1">J13+P13+V13+AB13</f>
        <v>98109</v>
      </c>
      <c r="AE13" s="109">
        <f t="shared" ref="AE13:AE30" si="2">AC13-AD13</f>
        <v>0</v>
      </c>
      <c r="AF13" s="110">
        <f t="shared" ref="AF13:AF30" si="3">AE13/AC13</f>
        <v>0</v>
      </c>
      <c r="AG13" s="111"/>
      <c r="AH13" s="112"/>
      <c r="AI13" s="112"/>
    </row>
    <row r="14" spans="1:35" ht="30" customHeight="1">
      <c r="A14" s="113" t="s">
        <v>105</v>
      </c>
      <c r="B14" s="114" t="s">
        <v>106</v>
      </c>
      <c r="C14" s="115" t="s">
        <v>258</v>
      </c>
      <c r="D14" s="116" t="s">
        <v>257</v>
      </c>
      <c r="E14" s="117">
        <v>4.5</v>
      </c>
      <c r="F14" s="118">
        <v>6452</v>
      </c>
      <c r="G14" s="119">
        <v>29034</v>
      </c>
      <c r="H14" s="117">
        <v>4.5</v>
      </c>
      <c r="I14" s="118">
        <v>6452</v>
      </c>
      <c r="J14" s="119">
        <f t="shared" ref="J14:J17" si="4">H14*I14</f>
        <v>29034</v>
      </c>
      <c r="K14" s="117"/>
      <c r="L14" s="118"/>
      <c r="M14" s="119">
        <f t="shared" ref="M14:M17" si="5">K14*L14</f>
        <v>0</v>
      </c>
      <c r="N14" s="117"/>
      <c r="O14" s="118"/>
      <c r="P14" s="119">
        <f t="shared" ref="P14:P17" si="6">N14*O14</f>
        <v>0</v>
      </c>
      <c r="Q14" s="117"/>
      <c r="R14" s="118"/>
      <c r="S14" s="119">
        <f t="shared" ref="S14:S17" si="7">Q14*R14</f>
        <v>0</v>
      </c>
      <c r="T14" s="117"/>
      <c r="U14" s="118"/>
      <c r="V14" s="119">
        <f t="shared" ref="V14:V17" si="8">T14*U14</f>
        <v>0</v>
      </c>
      <c r="W14" s="117"/>
      <c r="X14" s="118"/>
      <c r="Y14" s="119">
        <f t="shared" ref="Y14:Y17" si="9">W14*X14</f>
        <v>0</v>
      </c>
      <c r="Z14" s="117"/>
      <c r="AA14" s="118"/>
      <c r="AB14" s="119">
        <f t="shared" ref="AB14:AB17" si="10">Z14*AA14</f>
        <v>0</v>
      </c>
      <c r="AC14" s="120">
        <f t="shared" si="0"/>
        <v>29034</v>
      </c>
      <c r="AD14" s="121">
        <f t="shared" si="1"/>
        <v>29034</v>
      </c>
      <c r="AE14" s="122">
        <f t="shared" si="2"/>
        <v>0</v>
      </c>
      <c r="AF14" s="123">
        <f t="shared" si="3"/>
        <v>0</v>
      </c>
      <c r="AG14" s="124"/>
      <c r="AH14" s="99"/>
      <c r="AI14" s="99"/>
    </row>
    <row r="15" spans="1:35" ht="30" customHeight="1">
      <c r="A15" s="113" t="s">
        <v>105</v>
      </c>
      <c r="B15" s="114" t="s">
        <v>109</v>
      </c>
      <c r="C15" s="115" t="s">
        <v>259</v>
      </c>
      <c r="D15" s="116" t="s">
        <v>257</v>
      </c>
      <c r="E15" s="117">
        <v>4.5</v>
      </c>
      <c r="F15" s="118">
        <v>5807</v>
      </c>
      <c r="G15" s="119">
        <v>26131.5</v>
      </c>
      <c r="H15" s="117">
        <v>4.5</v>
      </c>
      <c r="I15" s="118">
        <v>5807</v>
      </c>
      <c r="J15" s="119">
        <f t="shared" si="4"/>
        <v>26131.5</v>
      </c>
      <c r="K15" s="117"/>
      <c r="L15" s="118"/>
      <c r="M15" s="119">
        <f t="shared" si="5"/>
        <v>0</v>
      </c>
      <c r="N15" s="117"/>
      <c r="O15" s="118"/>
      <c r="P15" s="119">
        <f t="shared" si="6"/>
        <v>0</v>
      </c>
      <c r="Q15" s="117"/>
      <c r="R15" s="118"/>
      <c r="S15" s="119">
        <f t="shared" si="7"/>
        <v>0</v>
      </c>
      <c r="T15" s="117"/>
      <c r="U15" s="118"/>
      <c r="V15" s="119">
        <f t="shared" si="8"/>
        <v>0</v>
      </c>
      <c r="W15" s="117"/>
      <c r="X15" s="118"/>
      <c r="Y15" s="119">
        <f t="shared" si="9"/>
        <v>0</v>
      </c>
      <c r="Z15" s="117"/>
      <c r="AA15" s="118"/>
      <c r="AB15" s="119">
        <f t="shared" si="10"/>
        <v>0</v>
      </c>
      <c r="AC15" s="120">
        <f t="shared" si="0"/>
        <v>26131.5</v>
      </c>
      <c r="AD15" s="121">
        <f t="shared" si="1"/>
        <v>26131.5</v>
      </c>
      <c r="AE15" s="122">
        <f t="shared" si="2"/>
        <v>0</v>
      </c>
      <c r="AF15" s="123">
        <f t="shared" si="3"/>
        <v>0</v>
      </c>
      <c r="AG15" s="124"/>
      <c r="AH15" s="99"/>
      <c r="AI15" s="99"/>
    </row>
    <row r="16" spans="1:35" s="396" customFormat="1" ht="30" customHeight="1">
      <c r="A16" s="125" t="s">
        <v>105</v>
      </c>
      <c r="B16" s="126" t="s">
        <v>110</v>
      </c>
      <c r="C16" s="127" t="s">
        <v>260</v>
      </c>
      <c r="D16" s="128" t="s">
        <v>257</v>
      </c>
      <c r="E16" s="129">
        <v>4.5</v>
      </c>
      <c r="F16" s="130">
        <v>5087</v>
      </c>
      <c r="G16" s="398">
        <v>22891.5</v>
      </c>
      <c r="H16" s="129">
        <v>4.5</v>
      </c>
      <c r="I16" s="130">
        <v>5087</v>
      </c>
      <c r="J16" s="398">
        <v>22891.5</v>
      </c>
      <c r="K16" s="129"/>
      <c r="L16" s="130"/>
      <c r="M16" s="398"/>
      <c r="N16" s="129"/>
      <c r="O16" s="130"/>
      <c r="P16" s="398"/>
      <c r="Q16" s="129"/>
      <c r="R16" s="130"/>
      <c r="S16" s="398"/>
      <c r="T16" s="129"/>
      <c r="U16" s="130"/>
      <c r="V16" s="398"/>
      <c r="W16" s="129"/>
      <c r="X16" s="130"/>
      <c r="Y16" s="398"/>
      <c r="Z16" s="129"/>
      <c r="AA16" s="130"/>
      <c r="AB16" s="398"/>
      <c r="AC16" s="132">
        <v>22891.5</v>
      </c>
      <c r="AD16" s="133">
        <v>17804.5</v>
      </c>
      <c r="AE16" s="134">
        <v>5087</v>
      </c>
      <c r="AF16" s="399">
        <v>0.22220000000000001</v>
      </c>
      <c r="AG16" s="400"/>
      <c r="AH16" s="99"/>
      <c r="AI16" s="99"/>
    </row>
    <row r="17" spans="1:35" ht="30" customHeight="1">
      <c r="A17" s="125" t="s">
        <v>105</v>
      </c>
      <c r="B17" s="126" t="s">
        <v>110</v>
      </c>
      <c r="C17" s="127" t="s">
        <v>261</v>
      </c>
      <c r="D17" s="128" t="s">
        <v>257</v>
      </c>
      <c r="E17" s="129">
        <v>4.5</v>
      </c>
      <c r="F17" s="130">
        <v>4456</v>
      </c>
      <c r="G17" s="131">
        <v>20052</v>
      </c>
      <c r="H17" s="129">
        <v>4.5</v>
      </c>
      <c r="I17" s="130">
        <v>4456</v>
      </c>
      <c r="J17" s="131">
        <f t="shared" si="4"/>
        <v>20052</v>
      </c>
      <c r="K17" s="129"/>
      <c r="L17" s="130"/>
      <c r="M17" s="131">
        <f t="shared" si="5"/>
        <v>0</v>
      </c>
      <c r="N17" s="129"/>
      <c r="O17" s="130"/>
      <c r="P17" s="131">
        <f t="shared" si="6"/>
        <v>0</v>
      </c>
      <c r="Q17" s="129"/>
      <c r="R17" s="130"/>
      <c r="S17" s="131">
        <f t="shared" si="7"/>
        <v>0</v>
      </c>
      <c r="T17" s="129"/>
      <c r="U17" s="130"/>
      <c r="V17" s="131">
        <f t="shared" si="8"/>
        <v>0</v>
      </c>
      <c r="W17" s="129"/>
      <c r="X17" s="130"/>
      <c r="Y17" s="131">
        <f t="shared" si="9"/>
        <v>0</v>
      </c>
      <c r="Z17" s="129"/>
      <c r="AA17" s="130"/>
      <c r="AB17" s="131">
        <f t="shared" si="10"/>
        <v>0</v>
      </c>
      <c r="AC17" s="132">
        <v>20052</v>
      </c>
      <c r="AD17" s="133">
        <f t="shared" si="1"/>
        <v>20052</v>
      </c>
      <c r="AE17" s="134">
        <f t="shared" si="2"/>
        <v>0</v>
      </c>
      <c r="AF17" s="135">
        <f t="shared" si="3"/>
        <v>0</v>
      </c>
      <c r="AG17" s="136"/>
      <c r="AH17" s="99"/>
      <c r="AI17" s="99"/>
    </row>
    <row r="18" spans="1:35" ht="30" customHeight="1">
      <c r="A18" s="100" t="s">
        <v>102</v>
      </c>
      <c r="B18" s="101" t="s">
        <v>111</v>
      </c>
      <c r="C18" s="102" t="s">
        <v>112</v>
      </c>
      <c r="D18" s="103"/>
      <c r="E18" s="104"/>
      <c r="F18" s="105"/>
      <c r="G18" s="106">
        <f>SUM(G19:G21)</f>
        <v>0</v>
      </c>
      <c r="H18" s="104"/>
      <c r="I18" s="105"/>
      <c r="J18" s="106">
        <f>SUM(J19:J21)</f>
        <v>0</v>
      </c>
      <c r="K18" s="104"/>
      <c r="L18" s="105"/>
      <c r="M18" s="106">
        <f>SUM(M19:M21)</f>
        <v>0</v>
      </c>
      <c r="N18" s="104"/>
      <c r="O18" s="105"/>
      <c r="P18" s="137">
        <v>0</v>
      </c>
      <c r="Q18" s="104"/>
      <c r="R18" s="105"/>
      <c r="S18" s="106">
        <f>SUM(S19:S21)</f>
        <v>0</v>
      </c>
      <c r="T18" s="104"/>
      <c r="U18" s="105"/>
      <c r="V18" s="137">
        <v>0</v>
      </c>
      <c r="W18" s="104"/>
      <c r="X18" s="105"/>
      <c r="Y18" s="106">
        <f>SUM(Y19:Y21)</f>
        <v>0</v>
      </c>
      <c r="Z18" s="104"/>
      <c r="AA18" s="105"/>
      <c r="AB18" s="137">
        <v>0</v>
      </c>
      <c r="AC18" s="107">
        <f t="shared" si="0"/>
        <v>0</v>
      </c>
      <c r="AD18" s="108">
        <f t="shared" si="1"/>
        <v>0</v>
      </c>
      <c r="AE18" s="109">
        <f t="shared" si="2"/>
        <v>0</v>
      </c>
      <c r="AF18" s="110" t="e">
        <f t="shared" si="3"/>
        <v>#DIV/0!</v>
      </c>
      <c r="AG18" s="111"/>
      <c r="AH18" s="112"/>
      <c r="AI18" s="112"/>
    </row>
    <row r="19" spans="1:35" ht="30" customHeight="1">
      <c r="A19" s="113" t="s">
        <v>105</v>
      </c>
      <c r="B19" s="114" t="s">
        <v>106</v>
      </c>
      <c r="C19" s="115" t="s">
        <v>107</v>
      </c>
      <c r="D19" s="116" t="s">
        <v>108</v>
      </c>
      <c r="E19" s="117"/>
      <c r="F19" s="118"/>
      <c r="G19" s="119">
        <f t="shared" ref="G19:G21" si="11">E19*F19</f>
        <v>0</v>
      </c>
      <c r="H19" s="117"/>
      <c r="I19" s="118"/>
      <c r="J19" s="119">
        <f t="shared" ref="J19:J21" si="12">H19*I19</f>
        <v>0</v>
      </c>
      <c r="K19" s="117"/>
      <c r="L19" s="118"/>
      <c r="M19" s="119">
        <f t="shared" ref="M19:M21" si="13">K19*L19</f>
        <v>0</v>
      </c>
      <c r="N19" s="117"/>
      <c r="O19" s="118"/>
      <c r="P19" s="138">
        <v>0</v>
      </c>
      <c r="Q19" s="117"/>
      <c r="R19" s="118"/>
      <c r="S19" s="119">
        <f t="shared" ref="S19:S21" si="14">Q19*R19</f>
        <v>0</v>
      </c>
      <c r="T19" s="117"/>
      <c r="U19" s="118"/>
      <c r="V19" s="138">
        <v>0</v>
      </c>
      <c r="W19" s="117"/>
      <c r="X19" s="118"/>
      <c r="Y19" s="119">
        <f t="shared" ref="Y19:Y21" si="15">W19*X19</f>
        <v>0</v>
      </c>
      <c r="Z19" s="117"/>
      <c r="AA19" s="118"/>
      <c r="AB19" s="138">
        <v>0</v>
      </c>
      <c r="AC19" s="120">
        <f t="shared" si="0"/>
        <v>0</v>
      </c>
      <c r="AD19" s="121">
        <f t="shared" si="1"/>
        <v>0</v>
      </c>
      <c r="AE19" s="122">
        <f t="shared" si="2"/>
        <v>0</v>
      </c>
      <c r="AF19" s="123" t="e">
        <f t="shared" si="3"/>
        <v>#DIV/0!</v>
      </c>
      <c r="AG19" s="124"/>
      <c r="AH19" s="99"/>
      <c r="AI19" s="99"/>
    </row>
    <row r="20" spans="1:35" ht="30" customHeight="1">
      <c r="A20" s="113" t="s">
        <v>105</v>
      </c>
      <c r="B20" s="114" t="s">
        <v>109</v>
      </c>
      <c r="C20" s="115" t="s">
        <v>107</v>
      </c>
      <c r="D20" s="116" t="s">
        <v>108</v>
      </c>
      <c r="E20" s="117"/>
      <c r="F20" s="118"/>
      <c r="G20" s="119">
        <f t="shared" si="11"/>
        <v>0</v>
      </c>
      <c r="H20" s="117"/>
      <c r="I20" s="118"/>
      <c r="J20" s="119">
        <f t="shared" si="12"/>
        <v>0</v>
      </c>
      <c r="K20" s="117"/>
      <c r="L20" s="118"/>
      <c r="M20" s="119">
        <f t="shared" si="13"/>
        <v>0</v>
      </c>
      <c r="N20" s="117"/>
      <c r="O20" s="118"/>
      <c r="P20" s="138">
        <v>0</v>
      </c>
      <c r="Q20" s="117"/>
      <c r="R20" s="118"/>
      <c r="S20" s="119">
        <f t="shared" si="14"/>
        <v>0</v>
      </c>
      <c r="T20" s="117"/>
      <c r="U20" s="118"/>
      <c r="V20" s="138">
        <v>0</v>
      </c>
      <c r="W20" s="117"/>
      <c r="X20" s="118"/>
      <c r="Y20" s="119">
        <f t="shared" si="15"/>
        <v>0</v>
      </c>
      <c r="Z20" s="117"/>
      <c r="AA20" s="118"/>
      <c r="AB20" s="138">
        <v>0</v>
      </c>
      <c r="AC20" s="120">
        <f t="shared" si="0"/>
        <v>0</v>
      </c>
      <c r="AD20" s="121">
        <f t="shared" si="1"/>
        <v>0</v>
      </c>
      <c r="AE20" s="122">
        <f t="shared" si="2"/>
        <v>0</v>
      </c>
      <c r="AF20" s="123" t="e">
        <f t="shared" si="3"/>
        <v>#DIV/0!</v>
      </c>
      <c r="AG20" s="124"/>
      <c r="AH20" s="99"/>
      <c r="AI20" s="99"/>
    </row>
    <row r="21" spans="1:35" ht="30" customHeight="1">
      <c r="A21" s="139" t="s">
        <v>105</v>
      </c>
      <c r="B21" s="140" t="s">
        <v>110</v>
      </c>
      <c r="C21" s="141" t="s">
        <v>107</v>
      </c>
      <c r="D21" s="142" t="s">
        <v>108</v>
      </c>
      <c r="E21" s="143"/>
      <c r="F21" s="144"/>
      <c r="G21" s="145">
        <f t="shared" si="11"/>
        <v>0</v>
      </c>
      <c r="H21" s="143"/>
      <c r="I21" s="144"/>
      <c r="J21" s="145">
        <f t="shared" si="12"/>
        <v>0</v>
      </c>
      <c r="K21" s="143"/>
      <c r="L21" s="144"/>
      <c r="M21" s="145">
        <f t="shared" si="13"/>
        <v>0</v>
      </c>
      <c r="N21" s="143"/>
      <c r="O21" s="144"/>
      <c r="P21" s="146">
        <v>0</v>
      </c>
      <c r="Q21" s="143"/>
      <c r="R21" s="144"/>
      <c r="S21" s="145">
        <f t="shared" si="14"/>
        <v>0</v>
      </c>
      <c r="T21" s="143"/>
      <c r="U21" s="144"/>
      <c r="V21" s="146">
        <v>0</v>
      </c>
      <c r="W21" s="143"/>
      <c r="X21" s="144"/>
      <c r="Y21" s="145">
        <f t="shared" si="15"/>
        <v>0</v>
      </c>
      <c r="Z21" s="143"/>
      <c r="AA21" s="144"/>
      <c r="AB21" s="146">
        <v>0</v>
      </c>
      <c r="AC21" s="132">
        <f t="shared" si="0"/>
        <v>0</v>
      </c>
      <c r="AD21" s="133">
        <f t="shared" si="1"/>
        <v>0</v>
      </c>
      <c r="AE21" s="134">
        <f t="shared" si="2"/>
        <v>0</v>
      </c>
      <c r="AF21" s="123" t="e">
        <f t="shared" si="3"/>
        <v>#DIV/0!</v>
      </c>
      <c r="AG21" s="124"/>
      <c r="AH21" s="99"/>
      <c r="AI21" s="99"/>
    </row>
    <row r="22" spans="1:35" ht="30" customHeight="1" thickBot="1">
      <c r="A22" s="100" t="s">
        <v>102</v>
      </c>
      <c r="B22" s="101" t="s">
        <v>113</v>
      </c>
      <c r="C22" s="102" t="s">
        <v>114</v>
      </c>
      <c r="D22" s="103"/>
      <c r="E22" s="104"/>
      <c r="F22" s="105"/>
      <c r="G22" s="106">
        <f>SUM(G23:G29)</f>
        <v>364400</v>
      </c>
      <c r="H22" s="104"/>
      <c r="I22" s="105"/>
      <c r="J22" s="106">
        <f>SUM(J23:J29)</f>
        <v>364400</v>
      </c>
      <c r="K22" s="104"/>
      <c r="L22" s="105"/>
      <c r="M22" s="106">
        <f>SUM(M23:M29)</f>
        <v>0</v>
      </c>
      <c r="N22" s="104"/>
      <c r="O22" s="105"/>
      <c r="P22" s="137">
        <f>SUM(P23:P29)</f>
        <v>0</v>
      </c>
      <c r="Q22" s="104"/>
      <c r="R22" s="105"/>
      <c r="S22" s="106">
        <f>SUM(S23:S29)</f>
        <v>0</v>
      </c>
      <c r="T22" s="104"/>
      <c r="U22" s="105"/>
      <c r="V22" s="137">
        <f>SUM(V23:V29)</f>
        <v>0</v>
      </c>
      <c r="W22" s="104"/>
      <c r="X22" s="105"/>
      <c r="Y22" s="106">
        <f>SUM(Y23:Y29)</f>
        <v>0</v>
      </c>
      <c r="Z22" s="104"/>
      <c r="AA22" s="105"/>
      <c r="AB22" s="137">
        <f>SUM(AB23:AB29)</f>
        <v>0</v>
      </c>
      <c r="AC22" s="107">
        <f t="shared" si="0"/>
        <v>364400</v>
      </c>
      <c r="AD22" s="108">
        <f t="shared" si="1"/>
        <v>364400</v>
      </c>
      <c r="AE22" s="109">
        <f t="shared" si="2"/>
        <v>0</v>
      </c>
      <c r="AF22" s="147">
        <f t="shared" si="3"/>
        <v>0</v>
      </c>
      <c r="AG22" s="148"/>
      <c r="AH22" s="112"/>
      <c r="AI22" s="112"/>
    </row>
    <row r="23" spans="1:35" ht="30" customHeight="1" thickBot="1">
      <c r="A23" s="113" t="s">
        <v>105</v>
      </c>
      <c r="B23" s="114" t="s">
        <v>106</v>
      </c>
      <c r="C23" s="562" t="s">
        <v>263</v>
      </c>
      <c r="D23" s="401" t="s">
        <v>108</v>
      </c>
      <c r="E23" s="402">
        <v>4.5</v>
      </c>
      <c r="F23" s="403">
        <v>15600</v>
      </c>
      <c r="G23" s="404">
        <f t="shared" ref="G23:G29" si="16">E23*F23</f>
        <v>70200</v>
      </c>
      <c r="H23" s="402">
        <v>4.5</v>
      </c>
      <c r="I23" s="403">
        <v>15600</v>
      </c>
      <c r="J23" s="405">
        <v>70200</v>
      </c>
      <c r="K23" s="402"/>
      <c r="L23" s="403"/>
      <c r="M23" s="405">
        <f t="shared" ref="M23:M24" si="17">K23*L23</f>
        <v>0</v>
      </c>
      <c r="N23" s="402"/>
      <c r="O23" s="403"/>
      <c r="P23" s="405">
        <f t="shared" ref="P23:P24" si="18">N23*O23</f>
        <v>0</v>
      </c>
      <c r="Q23" s="406">
        <v>0</v>
      </c>
      <c r="R23" s="118"/>
      <c r="S23" s="119">
        <f t="shared" ref="S23:S29" si="19">Q23*R23</f>
        <v>0</v>
      </c>
      <c r="T23" s="117"/>
      <c r="U23" s="118"/>
      <c r="V23" s="138">
        <f t="shared" ref="V23:V29" si="20">T23*U23</f>
        <v>0</v>
      </c>
      <c r="W23" s="117"/>
      <c r="X23" s="118"/>
      <c r="Y23" s="119">
        <f t="shared" ref="Y23:Y29" si="21">W23*X23</f>
        <v>0</v>
      </c>
      <c r="Z23" s="117"/>
      <c r="AA23" s="118"/>
      <c r="AB23" s="138">
        <f t="shared" ref="AB23:AB29" si="22">Z23*AA23</f>
        <v>0</v>
      </c>
      <c r="AC23" s="120">
        <f t="shared" si="0"/>
        <v>70200</v>
      </c>
      <c r="AD23" s="121">
        <f t="shared" si="1"/>
        <v>70200</v>
      </c>
      <c r="AE23" s="122">
        <f t="shared" si="2"/>
        <v>0</v>
      </c>
      <c r="AF23" s="123">
        <f t="shared" si="3"/>
        <v>0</v>
      </c>
      <c r="AG23" s="124"/>
      <c r="AH23" s="99"/>
      <c r="AI23" s="99"/>
    </row>
    <row r="24" spans="1:35" ht="30" customHeight="1" thickBot="1">
      <c r="A24" s="113" t="s">
        <v>105</v>
      </c>
      <c r="B24" s="114" t="s">
        <v>109</v>
      </c>
      <c r="C24" s="562" t="s">
        <v>262</v>
      </c>
      <c r="D24" s="401" t="s">
        <v>108</v>
      </c>
      <c r="E24" s="402">
        <v>2</v>
      </c>
      <c r="F24" s="403">
        <v>13600</v>
      </c>
      <c r="G24" s="404">
        <f t="shared" si="16"/>
        <v>27200</v>
      </c>
      <c r="H24" s="402">
        <v>2</v>
      </c>
      <c r="I24" s="403">
        <v>13600</v>
      </c>
      <c r="J24" s="405">
        <v>27200</v>
      </c>
      <c r="K24" s="402"/>
      <c r="L24" s="403"/>
      <c r="M24" s="405">
        <f t="shared" si="17"/>
        <v>0</v>
      </c>
      <c r="N24" s="402"/>
      <c r="O24" s="403"/>
      <c r="P24" s="405">
        <f t="shared" si="18"/>
        <v>0</v>
      </c>
      <c r="Q24" s="406">
        <v>0</v>
      </c>
      <c r="R24" s="118"/>
      <c r="S24" s="119">
        <f t="shared" si="19"/>
        <v>0</v>
      </c>
      <c r="T24" s="117"/>
      <c r="U24" s="118"/>
      <c r="V24" s="138">
        <f t="shared" si="20"/>
        <v>0</v>
      </c>
      <c r="W24" s="117"/>
      <c r="X24" s="118"/>
      <c r="Y24" s="119">
        <f t="shared" si="21"/>
        <v>0</v>
      </c>
      <c r="Z24" s="117"/>
      <c r="AA24" s="118"/>
      <c r="AB24" s="138">
        <f t="shared" si="22"/>
        <v>0</v>
      </c>
      <c r="AC24" s="120">
        <f t="shared" si="0"/>
        <v>27200</v>
      </c>
      <c r="AD24" s="121">
        <f t="shared" si="1"/>
        <v>27200</v>
      </c>
      <c r="AE24" s="122">
        <f t="shared" si="2"/>
        <v>0</v>
      </c>
      <c r="AF24" s="123">
        <f t="shared" si="3"/>
        <v>0</v>
      </c>
      <c r="AG24" s="124"/>
      <c r="AH24" s="99"/>
      <c r="AI24" s="99"/>
    </row>
    <row r="25" spans="1:35" s="397" customFormat="1" ht="30" customHeight="1" thickBot="1">
      <c r="A25" s="125"/>
      <c r="B25" s="126" t="s">
        <v>110</v>
      </c>
      <c r="C25" s="563" t="s">
        <v>264</v>
      </c>
      <c r="D25" s="401" t="s">
        <v>108</v>
      </c>
      <c r="E25" s="402">
        <v>4.5</v>
      </c>
      <c r="F25" s="403">
        <v>12000</v>
      </c>
      <c r="G25" s="404">
        <f t="shared" si="16"/>
        <v>54000</v>
      </c>
      <c r="H25" s="407">
        <v>3.5</v>
      </c>
      <c r="I25" s="408">
        <v>12000</v>
      </c>
      <c r="J25" s="409">
        <v>54000</v>
      </c>
      <c r="K25" s="407"/>
      <c r="L25" s="408"/>
      <c r="M25" s="409"/>
      <c r="N25" s="407"/>
      <c r="O25" s="408"/>
      <c r="P25" s="409"/>
      <c r="Q25" s="406">
        <v>0</v>
      </c>
      <c r="R25" s="130"/>
      <c r="S25" s="398"/>
      <c r="T25" s="129"/>
      <c r="U25" s="130"/>
      <c r="V25" s="228"/>
      <c r="W25" s="129"/>
      <c r="X25" s="130"/>
      <c r="Y25" s="398"/>
      <c r="Z25" s="129"/>
      <c r="AA25" s="130"/>
      <c r="AB25" s="228"/>
      <c r="AC25" s="132">
        <v>54000</v>
      </c>
      <c r="AD25" s="133">
        <v>40000</v>
      </c>
      <c r="AE25" s="134">
        <v>14000</v>
      </c>
      <c r="AF25" s="399">
        <v>0.25929999999999997</v>
      </c>
      <c r="AG25" s="400"/>
      <c r="AH25" s="99"/>
      <c r="AI25" s="99"/>
    </row>
    <row r="26" spans="1:35" s="397" customFormat="1" ht="30" customHeight="1" thickBot="1">
      <c r="A26" s="125"/>
      <c r="B26" s="126" t="s">
        <v>181</v>
      </c>
      <c r="C26" s="564" t="s">
        <v>265</v>
      </c>
      <c r="D26" s="401" t="s">
        <v>108</v>
      </c>
      <c r="E26" s="410">
        <v>4.5</v>
      </c>
      <c r="F26" s="411">
        <v>15600</v>
      </c>
      <c r="G26" s="404">
        <f t="shared" si="16"/>
        <v>70200</v>
      </c>
      <c r="H26" s="410">
        <v>4.5</v>
      </c>
      <c r="I26" s="411">
        <v>15600</v>
      </c>
      <c r="J26" s="412">
        <v>70200</v>
      </c>
      <c r="K26" s="410"/>
      <c r="L26" s="411"/>
      <c r="M26" s="412">
        <f t="shared" ref="M26:M29" si="23">K26*L26</f>
        <v>0</v>
      </c>
      <c r="N26" s="410"/>
      <c r="O26" s="411"/>
      <c r="P26" s="412">
        <f t="shared" ref="P26:P29" si="24">N26*O26</f>
        <v>0</v>
      </c>
      <c r="Q26" s="406">
        <v>0</v>
      </c>
      <c r="R26" s="130"/>
      <c r="S26" s="398"/>
      <c r="T26" s="129"/>
      <c r="U26" s="130"/>
      <c r="V26" s="228"/>
      <c r="W26" s="129"/>
      <c r="X26" s="130"/>
      <c r="Y26" s="398"/>
      <c r="Z26" s="129"/>
      <c r="AA26" s="130"/>
      <c r="AB26" s="228"/>
      <c r="AC26" s="132">
        <v>70200</v>
      </c>
      <c r="AD26" s="133">
        <v>67600</v>
      </c>
      <c r="AE26" s="134">
        <v>3000</v>
      </c>
      <c r="AF26" s="399">
        <v>4.2700000000000002E-2</v>
      </c>
      <c r="AG26" s="400"/>
      <c r="AH26" s="99"/>
      <c r="AI26" s="99"/>
    </row>
    <row r="27" spans="1:35" s="397" customFormat="1" ht="30" customHeight="1" thickBot="1">
      <c r="A27" s="125"/>
      <c r="B27" s="126" t="s">
        <v>182</v>
      </c>
      <c r="C27" s="565" t="s">
        <v>266</v>
      </c>
      <c r="D27" s="401" t="s">
        <v>108</v>
      </c>
      <c r="E27" s="410">
        <v>3</v>
      </c>
      <c r="F27" s="411">
        <v>13600</v>
      </c>
      <c r="G27" s="404">
        <f t="shared" si="16"/>
        <v>40800</v>
      </c>
      <c r="H27" s="413">
        <v>3</v>
      </c>
      <c r="I27" s="414">
        <v>13600</v>
      </c>
      <c r="J27" s="409">
        <v>40800</v>
      </c>
      <c r="K27" s="413"/>
      <c r="L27" s="414"/>
      <c r="M27" s="409">
        <f t="shared" si="23"/>
        <v>0</v>
      </c>
      <c r="N27" s="413"/>
      <c r="O27" s="414"/>
      <c r="P27" s="412">
        <f t="shared" si="24"/>
        <v>0</v>
      </c>
      <c r="Q27" s="406">
        <v>0</v>
      </c>
      <c r="R27" s="130"/>
      <c r="S27" s="398"/>
      <c r="T27" s="129"/>
      <c r="U27" s="130"/>
      <c r="V27" s="228"/>
      <c r="W27" s="129"/>
      <c r="X27" s="130"/>
      <c r="Y27" s="398"/>
      <c r="Z27" s="129"/>
      <c r="AA27" s="130"/>
      <c r="AB27" s="228"/>
      <c r="AC27" s="132">
        <v>40800</v>
      </c>
      <c r="AD27" s="133">
        <v>37200</v>
      </c>
      <c r="AE27" s="134">
        <v>3600</v>
      </c>
      <c r="AF27" s="399">
        <v>8.8200000000000001E-2</v>
      </c>
      <c r="AG27" s="400"/>
      <c r="AH27" s="99"/>
      <c r="AI27" s="99"/>
    </row>
    <row r="28" spans="1:35" s="397" customFormat="1" ht="30" customHeight="1" thickBot="1">
      <c r="A28" s="125"/>
      <c r="B28" s="423" t="s">
        <v>183</v>
      </c>
      <c r="C28" s="566" t="s">
        <v>267</v>
      </c>
      <c r="D28" s="424" t="s">
        <v>108</v>
      </c>
      <c r="E28" s="410">
        <v>3</v>
      </c>
      <c r="F28" s="411">
        <v>13600</v>
      </c>
      <c r="G28" s="415">
        <f t="shared" si="16"/>
        <v>40800</v>
      </c>
      <c r="H28" s="418">
        <v>3</v>
      </c>
      <c r="I28" s="419">
        <v>13600</v>
      </c>
      <c r="J28" s="420">
        <v>40800</v>
      </c>
      <c r="K28" s="421"/>
      <c r="L28" s="419"/>
      <c r="M28" s="420">
        <f t="shared" si="23"/>
        <v>0</v>
      </c>
      <c r="N28" s="421"/>
      <c r="O28" s="422"/>
      <c r="P28" s="416">
        <f t="shared" si="24"/>
        <v>0</v>
      </c>
      <c r="Q28" s="406">
        <v>0</v>
      </c>
      <c r="R28" s="130"/>
      <c r="S28" s="398"/>
      <c r="T28" s="129"/>
      <c r="U28" s="130"/>
      <c r="V28" s="228"/>
      <c r="W28" s="129"/>
      <c r="X28" s="130"/>
      <c r="Y28" s="398"/>
      <c r="Z28" s="129"/>
      <c r="AA28" s="130"/>
      <c r="AB28" s="228"/>
      <c r="AC28" s="132">
        <v>40800</v>
      </c>
      <c r="AD28" s="133">
        <v>33600</v>
      </c>
      <c r="AE28" s="134">
        <v>7200</v>
      </c>
      <c r="AF28" s="399">
        <v>0.17649999999999999</v>
      </c>
      <c r="AG28" s="400"/>
      <c r="AH28" s="99"/>
      <c r="AI28" s="99"/>
    </row>
    <row r="29" spans="1:35" ht="30" customHeight="1" thickBot="1">
      <c r="A29" s="139" t="s">
        <v>105</v>
      </c>
      <c r="B29" s="140" t="s">
        <v>184</v>
      </c>
      <c r="C29" s="565" t="s">
        <v>268</v>
      </c>
      <c r="D29" s="401" t="s">
        <v>108</v>
      </c>
      <c r="E29" s="410">
        <v>4.5</v>
      </c>
      <c r="F29" s="411">
        <v>13600</v>
      </c>
      <c r="G29" s="404">
        <f t="shared" si="16"/>
        <v>61200</v>
      </c>
      <c r="H29" s="413">
        <v>4.5</v>
      </c>
      <c r="I29" s="414">
        <v>13600</v>
      </c>
      <c r="J29" s="417">
        <f t="shared" ref="J29" si="25">H29*I29</f>
        <v>61200</v>
      </c>
      <c r="K29" s="413"/>
      <c r="L29" s="414"/>
      <c r="M29" s="417">
        <f t="shared" si="23"/>
        <v>0</v>
      </c>
      <c r="N29" s="413"/>
      <c r="O29" s="414"/>
      <c r="P29" s="412">
        <f t="shared" si="24"/>
        <v>0</v>
      </c>
      <c r="Q29" s="406">
        <v>0</v>
      </c>
      <c r="R29" s="144"/>
      <c r="S29" s="145">
        <f t="shared" si="19"/>
        <v>0</v>
      </c>
      <c r="T29" s="143"/>
      <c r="U29" s="144"/>
      <c r="V29" s="146">
        <f t="shared" si="20"/>
        <v>0</v>
      </c>
      <c r="W29" s="143"/>
      <c r="X29" s="144"/>
      <c r="Y29" s="145">
        <f t="shared" si="21"/>
        <v>0</v>
      </c>
      <c r="Z29" s="143"/>
      <c r="AA29" s="144"/>
      <c r="AB29" s="146">
        <f t="shared" si="22"/>
        <v>0</v>
      </c>
      <c r="AC29" s="132">
        <f t="shared" si="0"/>
        <v>61200</v>
      </c>
      <c r="AD29" s="133">
        <f t="shared" si="1"/>
        <v>61200</v>
      </c>
      <c r="AE29" s="134">
        <f t="shared" si="2"/>
        <v>0</v>
      </c>
      <c r="AF29" s="149">
        <f t="shared" si="3"/>
        <v>0</v>
      </c>
      <c r="AG29" s="150"/>
      <c r="AH29" s="99"/>
      <c r="AI29" s="99"/>
    </row>
    <row r="30" spans="1:35" ht="15.75" customHeight="1" thickBot="1">
      <c r="A30" s="151" t="s">
        <v>115</v>
      </c>
      <c r="B30" s="152"/>
      <c r="C30" s="153"/>
      <c r="D30" s="154"/>
      <c r="E30" s="155"/>
      <c r="F30" s="155"/>
      <c r="G30" s="156">
        <f>G22+G18+G13</f>
        <v>462509</v>
      </c>
      <c r="H30" s="155"/>
      <c r="I30" s="157"/>
      <c r="J30" s="158">
        <f>J22+J18+J13</f>
        <v>462509</v>
      </c>
      <c r="K30" s="159"/>
      <c r="L30" s="155"/>
      <c r="M30" s="156">
        <f>M22+M18+M13</f>
        <v>0</v>
      </c>
      <c r="N30" s="155"/>
      <c r="O30" s="155"/>
      <c r="P30" s="158">
        <f>P22+P18+P13</f>
        <v>0</v>
      </c>
      <c r="Q30" s="159"/>
      <c r="R30" s="155"/>
      <c r="S30" s="156">
        <f>S22+S18+S13</f>
        <v>0</v>
      </c>
      <c r="T30" s="155"/>
      <c r="U30" s="155"/>
      <c r="V30" s="158">
        <f>V22+V18+V13</f>
        <v>0</v>
      </c>
      <c r="W30" s="159"/>
      <c r="X30" s="155"/>
      <c r="Y30" s="156">
        <f>Y22+Y18+Y13</f>
        <v>0</v>
      </c>
      <c r="Z30" s="155"/>
      <c r="AA30" s="155"/>
      <c r="AB30" s="158">
        <f t="shared" ref="AB30:AD30" si="26">AB22+AB18+AB13</f>
        <v>0</v>
      </c>
      <c r="AC30" s="158">
        <f t="shared" si="26"/>
        <v>462509</v>
      </c>
      <c r="AD30" s="160">
        <f t="shared" si="26"/>
        <v>462509</v>
      </c>
      <c r="AE30" s="157">
        <f t="shared" si="2"/>
        <v>0</v>
      </c>
      <c r="AF30" s="161">
        <f t="shared" si="3"/>
        <v>0</v>
      </c>
      <c r="AG30" s="162"/>
      <c r="AH30" s="99"/>
      <c r="AI30" s="99"/>
    </row>
    <row r="31" spans="1:35" ht="30" customHeight="1" thickBot="1">
      <c r="A31" s="163" t="s">
        <v>100</v>
      </c>
      <c r="B31" s="164">
        <v>2</v>
      </c>
      <c r="C31" s="165" t="s">
        <v>116</v>
      </c>
      <c r="D31" s="166"/>
      <c r="E31" s="167"/>
      <c r="F31" s="167"/>
      <c r="G31" s="167"/>
      <c r="H31" s="168"/>
      <c r="I31" s="167"/>
      <c r="J31" s="167"/>
      <c r="K31" s="167"/>
      <c r="L31" s="167"/>
      <c r="M31" s="169"/>
      <c r="N31" s="168"/>
      <c r="O31" s="167"/>
      <c r="P31" s="169"/>
      <c r="Q31" s="167"/>
      <c r="R31" s="167"/>
      <c r="S31" s="169"/>
      <c r="T31" s="168"/>
      <c r="U31" s="167"/>
      <c r="V31" s="169"/>
      <c r="W31" s="167"/>
      <c r="X31" s="167"/>
      <c r="Y31" s="169"/>
      <c r="Z31" s="168"/>
      <c r="AA31" s="167"/>
      <c r="AB31" s="167"/>
      <c r="AC31" s="95"/>
      <c r="AD31" s="96"/>
      <c r="AE31" s="96"/>
      <c r="AF31" s="97"/>
      <c r="AG31" s="98"/>
      <c r="AH31" s="99"/>
      <c r="AI31" s="99"/>
    </row>
    <row r="32" spans="1:35" ht="30" customHeight="1">
      <c r="A32" s="100" t="s">
        <v>102</v>
      </c>
      <c r="B32" s="101" t="s">
        <v>117</v>
      </c>
      <c r="C32" s="170" t="s">
        <v>118</v>
      </c>
      <c r="D32" s="171"/>
      <c r="E32" s="104">
        <v>4.5</v>
      </c>
      <c r="F32" s="105"/>
      <c r="G32" s="106">
        <f>G33</f>
        <v>101751.98</v>
      </c>
      <c r="H32" s="104"/>
      <c r="I32" s="105"/>
      <c r="J32" s="106">
        <f>J33</f>
        <v>94695.3</v>
      </c>
      <c r="K32" s="104"/>
      <c r="L32" s="105"/>
      <c r="M32" s="106">
        <f>M33</f>
        <v>0</v>
      </c>
      <c r="N32" s="104"/>
      <c r="O32" s="105"/>
      <c r="P32" s="137">
        <f>P33</f>
        <v>0</v>
      </c>
      <c r="Q32" s="104"/>
      <c r="R32" s="105"/>
      <c r="S32" s="106">
        <f>S33</f>
        <v>0</v>
      </c>
      <c r="T32" s="104"/>
      <c r="U32" s="105"/>
      <c r="V32" s="137">
        <f>V33</f>
        <v>0</v>
      </c>
      <c r="W32" s="104"/>
      <c r="X32" s="105"/>
      <c r="Y32" s="106">
        <f>Y33</f>
        <v>0</v>
      </c>
      <c r="Z32" s="104"/>
      <c r="AA32" s="105"/>
      <c r="AB32" s="137">
        <f>AB33</f>
        <v>0</v>
      </c>
      <c r="AC32" s="107">
        <f t="shared" ref="AC32:AC33" si="27">G32+M32+S32+Y32</f>
        <v>101751.98</v>
      </c>
      <c r="AD32" s="108">
        <f t="shared" ref="AD32:AD33" si="28">J32+P32+V32+AB32</f>
        <v>94695.3</v>
      </c>
      <c r="AE32" s="109">
        <f t="shared" ref="AE32:AE33" si="29">AC32-AD32</f>
        <v>7056.679999999993</v>
      </c>
      <c r="AF32" s="110">
        <f t="shared" ref="AF32:AF34" si="30">AE32/AC32</f>
        <v>6.9351770845147126E-2</v>
      </c>
      <c r="AG32" s="111"/>
      <c r="AH32" s="112"/>
      <c r="AI32" s="112"/>
    </row>
    <row r="33" spans="1:35" ht="30" customHeight="1">
      <c r="A33" s="125" t="s">
        <v>105</v>
      </c>
      <c r="B33" s="126" t="s">
        <v>106</v>
      </c>
      <c r="C33" s="127" t="s">
        <v>269</v>
      </c>
      <c r="D33" s="128"/>
      <c r="E33" s="143">
        <v>4.5</v>
      </c>
      <c r="F33" s="144"/>
      <c r="G33" s="145">
        <f>G30*22%</f>
        <v>101751.98</v>
      </c>
      <c r="H33" s="143"/>
      <c r="I33" s="144"/>
      <c r="J33" s="145">
        <v>94695.3</v>
      </c>
      <c r="K33" s="143"/>
      <c r="L33" s="144"/>
      <c r="M33" s="145">
        <f>M30*22%</f>
        <v>0</v>
      </c>
      <c r="N33" s="143"/>
      <c r="O33" s="144"/>
      <c r="P33" s="146">
        <f>P30*22%</f>
        <v>0</v>
      </c>
      <c r="Q33" s="143"/>
      <c r="R33" s="144"/>
      <c r="S33" s="145">
        <f>S30*22%</f>
        <v>0</v>
      </c>
      <c r="T33" s="143"/>
      <c r="U33" s="144"/>
      <c r="V33" s="146">
        <f>V30*22%</f>
        <v>0</v>
      </c>
      <c r="W33" s="143"/>
      <c r="X33" s="144"/>
      <c r="Y33" s="145">
        <f>Y30*22%</f>
        <v>0</v>
      </c>
      <c r="Z33" s="143"/>
      <c r="AA33" s="144"/>
      <c r="AB33" s="146">
        <f>AB30*22%</f>
        <v>0</v>
      </c>
      <c r="AC33" s="132">
        <f t="shared" si="27"/>
        <v>101751.98</v>
      </c>
      <c r="AD33" s="133">
        <f t="shared" si="28"/>
        <v>94695.3</v>
      </c>
      <c r="AE33" s="134">
        <f t="shared" si="29"/>
        <v>7056.679999999993</v>
      </c>
      <c r="AF33" s="149">
        <f t="shared" si="30"/>
        <v>6.9351770845147126E-2</v>
      </c>
      <c r="AG33" s="150" t="s">
        <v>507</v>
      </c>
      <c r="AH33" s="99"/>
      <c r="AI33" s="99"/>
    </row>
    <row r="34" spans="1:35" ht="15.75" customHeight="1">
      <c r="A34" s="151" t="s">
        <v>119</v>
      </c>
      <c r="B34" s="152"/>
      <c r="C34" s="172"/>
      <c r="D34" s="173"/>
      <c r="E34" s="155"/>
      <c r="F34" s="155"/>
      <c r="G34" s="158">
        <f>G32</f>
        <v>101751.98</v>
      </c>
      <c r="H34" s="155"/>
      <c r="I34" s="157"/>
      <c r="J34" s="158">
        <f>J32</f>
        <v>94695.3</v>
      </c>
      <c r="K34" s="159"/>
      <c r="L34" s="155"/>
      <c r="M34" s="156">
        <f>M32</f>
        <v>0</v>
      </c>
      <c r="N34" s="155"/>
      <c r="O34" s="155"/>
      <c r="P34" s="158">
        <f>P32</f>
        <v>0</v>
      </c>
      <c r="Q34" s="159"/>
      <c r="R34" s="155"/>
      <c r="S34" s="156">
        <f>S32</f>
        <v>0</v>
      </c>
      <c r="T34" s="155"/>
      <c r="U34" s="155"/>
      <c r="V34" s="158">
        <f>V32</f>
        <v>0</v>
      </c>
      <c r="W34" s="159"/>
      <c r="X34" s="155"/>
      <c r="Y34" s="156">
        <f>Y32</f>
        <v>0</v>
      </c>
      <c r="Z34" s="155"/>
      <c r="AA34" s="155"/>
      <c r="AB34" s="158">
        <f>AB32</f>
        <v>0</v>
      </c>
      <c r="AC34" s="158">
        <f t="shared" ref="AC34:AE34" si="31">AC33</f>
        <v>101751.98</v>
      </c>
      <c r="AD34" s="160">
        <f t="shared" si="31"/>
        <v>94695.3</v>
      </c>
      <c r="AE34" s="157">
        <f t="shared" si="31"/>
        <v>7056.679999999993</v>
      </c>
      <c r="AF34" s="161">
        <f t="shared" si="30"/>
        <v>6.9351770845147126E-2</v>
      </c>
      <c r="AG34" s="162"/>
      <c r="AH34" s="99"/>
      <c r="AI34" s="99"/>
    </row>
    <row r="35" spans="1:35" ht="33" customHeight="1">
      <c r="A35" s="163" t="s">
        <v>120</v>
      </c>
      <c r="B35" s="174" t="s">
        <v>23</v>
      </c>
      <c r="C35" s="175" t="s">
        <v>121</v>
      </c>
      <c r="D35" s="176"/>
      <c r="E35" s="177"/>
      <c r="F35" s="178"/>
      <c r="G35" s="178"/>
      <c r="H35" s="89"/>
      <c r="I35" s="90"/>
      <c r="J35" s="94"/>
      <c r="K35" s="90"/>
      <c r="L35" s="90"/>
      <c r="M35" s="94"/>
      <c r="N35" s="89"/>
      <c r="O35" s="90"/>
      <c r="P35" s="94"/>
      <c r="Q35" s="90"/>
      <c r="R35" s="90"/>
      <c r="S35" s="94"/>
      <c r="T35" s="89"/>
      <c r="U35" s="90"/>
      <c r="V35" s="94"/>
      <c r="W35" s="90"/>
      <c r="X35" s="90"/>
      <c r="Y35" s="94"/>
      <c r="Z35" s="89"/>
      <c r="AA35" s="90"/>
      <c r="AB35" s="90"/>
      <c r="AC35" s="95"/>
      <c r="AD35" s="96"/>
      <c r="AE35" s="96"/>
      <c r="AF35" s="97"/>
      <c r="AG35" s="98"/>
      <c r="AH35" s="99"/>
      <c r="AI35" s="99"/>
    </row>
    <row r="36" spans="1:35" ht="29.25" customHeight="1">
      <c r="A36" s="100" t="s">
        <v>102</v>
      </c>
      <c r="B36" s="101" t="s">
        <v>122</v>
      </c>
      <c r="C36" s="170" t="s">
        <v>123</v>
      </c>
      <c r="D36" s="179"/>
      <c r="E36" s="104"/>
      <c r="F36" s="105"/>
      <c r="G36" s="137">
        <f>SUM(G37:G39)</f>
        <v>1300</v>
      </c>
      <c r="H36" s="104"/>
      <c r="I36" s="105"/>
      <c r="J36" s="106">
        <f>SUM(J37:J39)</f>
        <v>1300</v>
      </c>
      <c r="K36" s="104"/>
      <c r="L36" s="105"/>
      <c r="M36" s="106">
        <f>SUM(M37:M39)</f>
        <v>0</v>
      </c>
      <c r="N36" s="104"/>
      <c r="O36" s="105"/>
      <c r="P36" s="137">
        <f>SUM(P37:P39)</f>
        <v>0</v>
      </c>
      <c r="Q36" s="104"/>
      <c r="R36" s="105"/>
      <c r="S36" s="106">
        <f>SUM(S37:S39)</f>
        <v>0</v>
      </c>
      <c r="T36" s="104"/>
      <c r="U36" s="105"/>
      <c r="V36" s="137">
        <f>SUM(V37:V39)</f>
        <v>0</v>
      </c>
      <c r="W36" s="104"/>
      <c r="X36" s="105"/>
      <c r="Y36" s="106">
        <f>SUM(Y37:Y39)</f>
        <v>0</v>
      </c>
      <c r="Z36" s="104"/>
      <c r="AA36" s="105"/>
      <c r="AB36" s="137">
        <f>SUM(AB37:AB39)</f>
        <v>0</v>
      </c>
      <c r="AC36" s="107">
        <f t="shared" ref="AC36:AC47" si="32">G36+M36+S36+Y36</f>
        <v>1300</v>
      </c>
      <c r="AD36" s="108">
        <f t="shared" ref="AD36:AD47" si="33">J36+P36+V36+AB36</f>
        <v>1300</v>
      </c>
      <c r="AE36" s="108">
        <f t="shared" ref="AE36:AE48" si="34">AC36-AD36</f>
        <v>0</v>
      </c>
      <c r="AF36" s="180">
        <f t="shared" ref="AF36:AF48" si="35">AE36/AC36</f>
        <v>0</v>
      </c>
      <c r="AG36" s="111"/>
      <c r="AH36" s="112"/>
      <c r="AI36" s="112"/>
    </row>
    <row r="37" spans="1:35" ht="39.75" customHeight="1">
      <c r="A37" s="113" t="s">
        <v>105</v>
      </c>
      <c r="B37" s="114" t="s">
        <v>106</v>
      </c>
      <c r="C37" s="115" t="s">
        <v>270</v>
      </c>
      <c r="D37" s="116" t="s">
        <v>125</v>
      </c>
      <c r="E37" s="117">
        <v>4</v>
      </c>
      <c r="F37" s="118">
        <v>130</v>
      </c>
      <c r="G37" s="138">
        <f t="shared" ref="G37:G39" si="36">E37*F37</f>
        <v>520</v>
      </c>
      <c r="H37" s="117">
        <v>4</v>
      </c>
      <c r="I37" s="118">
        <v>130</v>
      </c>
      <c r="J37" s="119">
        <f t="shared" ref="J37:J39" si="37">H37*I37</f>
        <v>520</v>
      </c>
      <c r="K37" s="117"/>
      <c r="L37" s="118"/>
      <c r="M37" s="119">
        <f t="shared" ref="M37:M39" si="38">K37*L37</f>
        <v>0</v>
      </c>
      <c r="N37" s="117"/>
      <c r="O37" s="118"/>
      <c r="P37" s="138">
        <f t="shared" ref="P37:P39" si="39">N37*O37</f>
        <v>0</v>
      </c>
      <c r="Q37" s="117"/>
      <c r="R37" s="118"/>
      <c r="S37" s="119">
        <f t="shared" ref="S37:S39" si="40">Q37*R37</f>
        <v>0</v>
      </c>
      <c r="T37" s="117"/>
      <c r="U37" s="118"/>
      <c r="V37" s="138">
        <f t="shared" ref="V37:V39" si="41">T37*U37</f>
        <v>0</v>
      </c>
      <c r="W37" s="117"/>
      <c r="X37" s="118"/>
      <c r="Y37" s="119">
        <f t="shared" ref="Y37:Y39" si="42">W37*X37</f>
        <v>0</v>
      </c>
      <c r="Z37" s="117"/>
      <c r="AA37" s="118"/>
      <c r="AB37" s="138">
        <f t="shared" ref="AB37:AB39" si="43">Z37*AA37</f>
        <v>0</v>
      </c>
      <c r="AC37" s="120">
        <f t="shared" si="32"/>
        <v>520</v>
      </c>
      <c r="AD37" s="121">
        <v>520</v>
      </c>
      <c r="AE37" s="181">
        <f t="shared" si="34"/>
        <v>0</v>
      </c>
      <c r="AF37" s="182">
        <f t="shared" si="35"/>
        <v>0</v>
      </c>
      <c r="AG37" s="124"/>
      <c r="AH37" s="99"/>
      <c r="AI37" s="99"/>
    </row>
    <row r="38" spans="1:35" ht="39.75" customHeight="1">
      <c r="A38" s="113" t="s">
        <v>105</v>
      </c>
      <c r="B38" s="114" t="s">
        <v>109</v>
      </c>
      <c r="C38" s="115" t="s">
        <v>271</v>
      </c>
      <c r="D38" s="116" t="s">
        <v>125</v>
      </c>
      <c r="E38" s="117">
        <v>6</v>
      </c>
      <c r="F38" s="118">
        <v>130</v>
      </c>
      <c r="G38" s="138">
        <f t="shared" si="36"/>
        <v>780</v>
      </c>
      <c r="H38" s="117">
        <v>6</v>
      </c>
      <c r="I38" s="118">
        <v>130</v>
      </c>
      <c r="J38" s="119">
        <f t="shared" si="37"/>
        <v>780</v>
      </c>
      <c r="K38" s="117"/>
      <c r="L38" s="118"/>
      <c r="M38" s="119">
        <f t="shared" si="38"/>
        <v>0</v>
      </c>
      <c r="N38" s="117"/>
      <c r="O38" s="118"/>
      <c r="P38" s="138">
        <f t="shared" si="39"/>
        <v>0</v>
      </c>
      <c r="Q38" s="117"/>
      <c r="R38" s="118"/>
      <c r="S38" s="119">
        <f t="shared" si="40"/>
        <v>0</v>
      </c>
      <c r="T38" s="117"/>
      <c r="U38" s="118"/>
      <c r="V38" s="138">
        <f t="shared" si="41"/>
        <v>0</v>
      </c>
      <c r="W38" s="117"/>
      <c r="X38" s="118"/>
      <c r="Y38" s="119">
        <f t="shared" si="42"/>
        <v>0</v>
      </c>
      <c r="Z38" s="117"/>
      <c r="AA38" s="118"/>
      <c r="AB38" s="138">
        <f t="shared" si="43"/>
        <v>0</v>
      </c>
      <c r="AC38" s="120">
        <f t="shared" si="32"/>
        <v>780</v>
      </c>
      <c r="AD38" s="121">
        <f t="shared" si="33"/>
        <v>780</v>
      </c>
      <c r="AE38" s="181">
        <f t="shared" si="34"/>
        <v>0</v>
      </c>
      <c r="AF38" s="182">
        <f t="shared" si="35"/>
        <v>0</v>
      </c>
      <c r="AG38" s="124"/>
      <c r="AH38" s="99"/>
      <c r="AI38" s="99"/>
    </row>
    <row r="39" spans="1:35" ht="39.75" customHeight="1">
      <c r="A39" s="139" t="s">
        <v>105</v>
      </c>
      <c r="B39" s="140" t="s">
        <v>110</v>
      </c>
      <c r="C39" s="141" t="s">
        <v>124</v>
      </c>
      <c r="D39" s="142" t="s">
        <v>125</v>
      </c>
      <c r="E39" s="143"/>
      <c r="F39" s="144"/>
      <c r="G39" s="146">
        <f t="shared" si="36"/>
        <v>0</v>
      </c>
      <c r="H39" s="143"/>
      <c r="I39" s="144"/>
      <c r="J39" s="145">
        <f t="shared" si="37"/>
        <v>0</v>
      </c>
      <c r="K39" s="143"/>
      <c r="L39" s="144"/>
      <c r="M39" s="145">
        <f t="shared" si="38"/>
        <v>0</v>
      </c>
      <c r="N39" s="143"/>
      <c r="O39" s="144"/>
      <c r="P39" s="146">
        <f t="shared" si="39"/>
        <v>0</v>
      </c>
      <c r="Q39" s="143"/>
      <c r="R39" s="144"/>
      <c r="S39" s="145">
        <f t="shared" si="40"/>
        <v>0</v>
      </c>
      <c r="T39" s="143"/>
      <c r="U39" s="144"/>
      <c r="V39" s="146">
        <f t="shared" si="41"/>
        <v>0</v>
      </c>
      <c r="W39" s="143"/>
      <c r="X39" s="144"/>
      <c r="Y39" s="145">
        <f t="shared" si="42"/>
        <v>0</v>
      </c>
      <c r="Z39" s="143"/>
      <c r="AA39" s="144"/>
      <c r="AB39" s="146">
        <f t="shared" si="43"/>
        <v>0</v>
      </c>
      <c r="AC39" s="132">
        <f t="shared" si="32"/>
        <v>0</v>
      </c>
      <c r="AD39" s="133">
        <f t="shared" si="33"/>
        <v>0</v>
      </c>
      <c r="AE39" s="183">
        <f t="shared" si="34"/>
        <v>0</v>
      </c>
      <c r="AF39" s="182" t="e">
        <f t="shared" si="35"/>
        <v>#DIV/0!</v>
      </c>
      <c r="AG39" s="124"/>
      <c r="AH39" s="99"/>
      <c r="AI39" s="99"/>
    </row>
    <row r="40" spans="1:35" ht="30" customHeight="1">
      <c r="A40" s="100" t="s">
        <v>102</v>
      </c>
      <c r="B40" s="101" t="s">
        <v>126</v>
      </c>
      <c r="C40" s="102" t="s">
        <v>127</v>
      </c>
      <c r="D40" s="103"/>
      <c r="E40" s="104">
        <f t="shared" ref="E40:AB40" si="44">SUM(E41:E43)</f>
        <v>0</v>
      </c>
      <c r="F40" s="105">
        <f t="shared" si="44"/>
        <v>0</v>
      </c>
      <c r="G40" s="106">
        <f t="shared" si="44"/>
        <v>0</v>
      </c>
      <c r="H40" s="104">
        <f t="shared" si="44"/>
        <v>0</v>
      </c>
      <c r="I40" s="105">
        <f t="shared" si="44"/>
        <v>0</v>
      </c>
      <c r="J40" s="106">
        <f t="shared" si="44"/>
        <v>0</v>
      </c>
      <c r="K40" s="104">
        <f t="shared" si="44"/>
        <v>0</v>
      </c>
      <c r="L40" s="105">
        <f t="shared" si="44"/>
        <v>0</v>
      </c>
      <c r="M40" s="106">
        <f t="shared" si="44"/>
        <v>0</v>
      </c>
      <c r="N40" s="104">
        <f t="shared" si="44"/>
        <v>0</v>
      </c>
      <c r="O40" s="105">
        <f t="shared" si="44"/>
        <v>0</v>
      </c>
      <c r="P40" s="137">
        <f t="shared" si="44"/>
        <v>0</v>
      </c>
      <c r="Q40" s="104">
        <f t="shared" si="44"/>
        <v>0</v>
      </c>
      <c r="R40" s="105">
        <f t="shared" si="44"/>
        <v>0</v>
      </c>
      <c r="S40" s="106">
        <f t="shared" si="44"/>
        <v>0</v>
      </c>
      <c r="T40" s="104">
        <f t="shared" si="44"/>
        <v>0</v>
      </c>
      <c r="U40" s="105">
        <f t="shared" si="44"/>
        <v>0</v>
      </c>
      <c r="V40" s="137">
        <f t="shared" si="44"/>
        <v>0</v>
      </c>
      <c r="W40" s="104">
        <f t="shared" si="44"/>
        <v>0</v>
      </c>
      <c r="X40" s="105">
        <f t="shared" si="44"/>
        <v>0</v>
      </c>
      <c r="Y40" s="106">
        <f t="shared" si="44"/>
        <v>0</v>
      </c>
      <c r="Z40" s="104">
        <f t="shared" si="44"/>
        <v>0</v>
      </c>
      <c r="AA40" s="105">
        <f t="shared" si="44"/>
        <v>0</v>
      </c>
      <c r="AB40" s="137">
        <f t="shared" si="44"/>
        <v>0</v>
      </c>
      <c r="AC40" s="107">
        <f t="shared" si="32"/>
        <v>0</v>
      </c>
      <c r="AD40" s="108">
        <f t="shared" si="33"/>
        <v>0</v>
      </c>
      <c r="AE40" s="108">
        <f t="shared" si="34"/>
        <v>0</v>
      </c>
      <c r="AF40" s="184" t="e">
        <f t="shared" si="35"/>
        <v>#DIV/0!</v>
      </c>
      <c r="AG40" s="148"/>
      <c r="AH40" s="112"/>
      <c r="AI40" s="112"/>
    </row>
    <row r="41" spans="1:35" ht="39.75" customHeight="1">
      <c r="A41" s="113" t="s">
        <v>105</v>
      </c>
      <c r="B41" s="114" t="s">
        <v>106</v>
      </c>
      <c r="C41" s="115" t="s">
        <v>128</v>
      </c>
      <c r="D41" s="116" t="s">
        <v>129</v>
      </c>
      <c r="E41" s="117"/>
      <c r="F41" s="118"/>
      <c r="G41" s="119">
        <f t="shared" ref="G41:G43" si="45">E41*F41</f>
        <v>0</v>
      </c>
      <c r="H41" s="117"/>
      <c r="I41" s="118"/>
      <c r="J41" s="119">
        <f t="shared" ref="J41:J43" si="46">H41*I41</f>
        <v>0</v>
      </c>
      <c r="K41" s="117"/>
      <c r="L41" s="118"/>
      <c r="M41" s="119">
        <f t="shared" ref="M41:M43" si="47">K41*L41</f>
        <v>0</v>
      </c>
      <c r="N41" s="117"/>
      <c r="O41" s="118"/>
      <c r="P41" s="138">
        <f t="shared" ref="P41:P43" si="48">N41*O41</f>
        <v>0</v>
      </c>
      <c r="Q41" s="117"/>
      <c r="R41" s="118"/>
      <c r="S41" s="119">
        <f t="shared" ref="S41:S43" si="49">Q41*R41</f>
        <v>0</v>
      </c>
      <c r="T41" s="117"/>
      <c r="U41" s="118"/>
      <c r="V41" s="138">
        <f t="shared" ref="V41:V43" si="50">T41*U41</f>
        <v>0</v>
      </c>
      <c r="W41" s="117"/>
      <c r="X41" s="118"/>
      <c r="Y41" s="119">
        <f t="shared" ref="Y41:Y43" si="51">W41*X41</f>
        <v>0</v>
      </c>
      <c r="Z41" s="117"/>
      <c r="AA41" s="118"/>
      <c r="AB41" s="138">
        <f t="shared" ref="AB41:AB43" si="52">Z41*AA41</f>
        <v>0</v>
      </c>
      <c r="AC41" s="120">
        <f t="shared" si="32"/>
        <v>0</v>
      </c>
      <c r="AD41" s="121">
        <f t="shared" si="33"/>
        <v>0</v>
      </c>
      <c r="AE41" s="181">
        <f t="shared" si="34"/>
        <v>0</v>
      </c>
      <c r="AF41" s="182" t="e">
        <f t="shared" si="35"/>
        <v>#DIV/0!</v>
      </c>
      <c r="AG41" s="124"/>
      <c r="AH41" s="99"/>
      <c r="AI41" s="99"/>
    </row>
    <row r="42" spans="1:35" ht="39.75" customHeight="1">
      <c r="A42" s="113" t="s">
        <v>105</v>
      </c>
      <c r="B42" s="114" t="s">
        <v>109</v>
      </c>
      <c r="C42" s="115" t="s">
        <v>128</v>
      </c>
      <c r="D42" s="116" t="s">
        <v>129</v>
      </c>
      <c r="E42" s="117"/>
      <c r="F42" s="118"/>
      <c r="G42" s="119">
        <f t="shared" si="45"/>
        <v>0</v>
      </c>
      <c r="H42" s="117"/>
      <c r="I42" s="118"/>
      <c r="J42" s="119">
        <f t="shared" si="46"/>
        <v>0</v>
      </c>
      <c r="K42" s="117"/>
      <c r="L42" s="118"/>
      <c r="M42" s="119">
        <f t="shared" si="47"/>
        <v>0</v>
      </c>
      <c r="N42" s="117"/>
      <c r="O42" s="118"/>
      <c r="P42" s="138">
        <f t="shared" si="48"/>
        <v>0</v>
      </c>
      <c r="Q42" s="117"/>
      <c r="R42" s="118"/>
      <c r="S42" s="119">
        <f t="shared" si="49"/>
        <v>0</v>
      </c>
      <c r="T42" s="117"/>
      <c r="U42" s="118"/>
      <c r="V42" s="138">
        <f t="shared" si="50"/>
        <v>0</v>
      </c>
      <c r="W42" s="117"/>
      <c r="X42" s="118"/>
      <c r="Y42" s="119">
        <f t="shared" si="51"/>
        <v>0</v>
      </c>
      <c r="Z42" s="117"/>
      <c r="AA42" s="118"/>
      <c r="AB42" s="138">
        <f t="shared" si="52"/>
        <v>0</v>
      </c>
      <c r="AC42" s="120">
        <f t="shared" si="32"/>
        <v>0</v>
      </c>
      <c r="AD42" s="121">
        <f t="shared" si="33"/>
        <v>0</v>
      </c>
      <c r="AE42" s="181">
        <f t="shared" si="34"/>
        <v>0</v>
      </c>
      <c r="AF42" s="182" t="e">
        <f t="shared" si="35"/>
        <v>#DIV/0!</v>
      </c>
      <c r="AG42" s="124"/>
      <c r="AH42" s="99"/>
      <c r="AI42" s="99"/>
    </row>
    <row r="43" spans="1:35" ht="39.75" customHeight="1">
      <c r="A43" s="139" t="s">
        <v>105</v>
      </c>
      <c r="B43" s="140" t="s">
        <v>110</v>
      </c>
      <c r="C43" s="141" t="s">
        <v>128</v>
      </c>
      <c r="D43" s="142" t="s">
        <v>129</v>
      </c>
      <c r="E43" s="143"/>
      <c r="F43" s="144"/>
      <c r="G43" s="145">
        <f t="shared" si="45"/>
        <v>0</v>
      </c>
      <c r="H43" s="143"/>
      <c r="I43" s="144"/>
      <c r="J43" s="145">
        <f t="shared" si="46"/>
        <v>0</v>
      </c>
      <c r="K43" s="143"/>
      <c r="L43" s="144"/>
      <c r="M43" s="145">
        <f t="shared" si="47"/>
        <v>0</v>
      </c>
      <c r="N43" s="143"/>
      <c r="O43" s="144"/>
      <c r="P43" s="146">
        <f t="shared" si="48"/>
        <v>0</v>
      </c>
      <c r="Q43" s="143"/>
      <c r="R43" s="144"/>
      <c r="S43" s="145">
        <f t="shared" si="49"/>
        <v>0</v>
      </c>
      <c r="T43" s="143"/>
      <c r="U43" s="144"/>
      <c r="V43" s="146">
        <f t="shared" si="50"/>
        <v>0</v>
      </c>
      <c r="W43" s="143"/>
      <c r="X43" s="144"/>
      <c r="Y43" s="145">
        <f t="shared" si="51"/>
        <v>0</v>
      </c>
      <c r="Z43" s="143"/>
      <c r="AA43" s="144"/>
      <c r="AB43" s="146">
        <f t="shared" si="52"/>
        <v>0</v>
      </c>
      <c r="AC43" s="132">
        <f t="shared" si="32"/>
        <v>0</v>
      </c>
      <c r="AD43" s="133">
        <f t="shared" si="33"/>
        <v>0</v>
      </c>
      <c r="AE43" s="183">
        <f t="shared" si="34"/>
        <v>0</v>
      </c>
      <c r="AF43" s="182" t="e">
        <f t="shared" si="35"/>
        <v>#DIV/0!</v>
      </c>
      <c r="AG43" s="124"/>
      <c r="AH43" s="99"/>
      <c r="AI43" s="99"/>
    </row>
    <row r="44" spans="1:35" ht="30" customHeight="1">
      <c r="A44" s="100" t="s">
        <v>102</v>
      </c>
      <c r="B44" s="101" t="s">
        <v>130</v>
      </c>
      <c r="C44" s="102" t="s">
        <v>131</v>
      </c>
      <c r="D44" s="103"/>
      <c r="E44" s="104">
        <f t="shared" ref="E44:AB44" si="53">SUM(E45:E47)</f>
        <v>185</v>
      </c>
      <c r="F44" s="105">
        <f t="shared" si="53"/>
        <v>180</v>
      </c>
      <c r="G44" s="106">
        <f t="shared" si="53"/>
        <v>11100</v>
      </c>
      <c r="H44" s="104">
        <f t="shared" si="53"/>
        <v>0</v>
      </c>
      <c r="I44" s="105">
        <f t="shared" si="53"/>
        <v>0</v>
      </c>
      <c r="J44" s="137">
        <f t="shared" si="53"/>
        <v>0</v>
      </c>
      <c r="K44" s="104">
        <f t="shared" si="53"/>
        <v>0</v>
      </c>
      <c r="L44" s="105">
        <f t="shared" si="53"/>
        <v>0</v>
      </c>
      <c r="M44" s="106">
        <f t="shared" si="53"/>
        <v>0</v>
      </c>
      <c r="N44" s="104">
        <f t="shared" si="53"/>
        <v>0</v>
      </c>
      <c r="O44" s="105">
        <f t="shared" si="53"/>
        <v>0</v>
      </c>
      <c r="P44" s="137">
        <f t="shared" si="53"/>
        <v>0</v>
      </c>
      <c r="Q44" s="104">
        <f t="shared" si="53"/>
        <v>0</v>
      </c>
      <c r="R44" s="105">
        <f t="shared" si="53"/>
        <v>0</v>
      </c>
      <c r="S44" s="106">
        <f t="shared" si="53"/>
        <v>0</v>
      </c>
      <c r="T44" s="104">
        <f t="shared" si="53"/>
        <v>0</v>
      </c>
      <c r="U44" s="105">
        <f t="shared" si="53"/>
        <v>0</v>
      </c>
      <c r="V44" s="137">
        <f t="shared" si="53"/>
        <v>0</v>
      </c>
      <c r="W44" s="104">
        <f t="shared" si="53"/>
        <v>0</v>
      </c>
      <c r="X44" s="105">
        <f t="shared" si="53"/>
        <v>0</v>
      </c>
      <c r="Y44" s="106">
        <f t="shared" si="53"/>
        <v>0</v>
      </c>
      <c r="Z44" s="104">
        <f t="shared" si="53"/>
        <v>0</v>
      </c>
      <c r="AA44" s="105">
        <f t="shared" si="53"/>
        <v>0</v>
      </c>
      <c r="AB44" s="137">
        <f t="shared" si="53"/>
        <v>0</v>
      </c>
      <c r="AC44" s="107">
        <f t="shared" si="32"/>
        <v>11100</v>
      </c>
      <c r="AD44" s="108">
        <f t="shared" si="33"/>
        <v>0</v>
      </c>
      <c r="AE44" s="108">
        <f t="shared" si="34"/>
        <v>11100</v>
      </c>
      <c r="AF44" s="184">
        <f t="shared" si="35"/>
        <v>1</v>
      </c>
      <c r="AG44" s="148"/>
      <c r="AH44" s="112"/>
      <c r="AI44" s="112"/>
    </row>
    <row r="45" spans="1:35" ht="34.5" customHeight="1">
      <c r="A45" s="113" t="s">
        <v>105</v>
      </c>
      <c r="B45" s="114" t="s">
        <v>106</v>
      </c>
      <c r="C45" s="562" t="s">
        <v>272</v>
      </c>
      <c r="D45" s="401" t="s">
        <v>129</v>
      </c>
      <c r="E45" s="402">
        <v>60</v>
      </c>
      <c r="F45" s="403">
        <v>60</v>
      </c>
      <c r="G45" s="425">
        <f t="shared" ref="G45:G47" si="54">E45*F45</f>
        <v>3600</v>
      </c>
      <c r="H45" s="117"/>
      <c r="I45" s="118"/>
      <c r="J45" s="138">
        <f t="shared" ref="J45:J47" si="55">H45*I45</f>
        <v>0</v>
      </c>
      <c r="K45" s="117"/>
      <c r="L45" s="118"/>
      <c r="M45" s="119">
        <f t="shared" ref="M45:M47" si="56">K45*L45</f>
        <v>0</v>
      </c>
      <c r="N45" s="117"/>
      <c r="O45" s="118"/>
      <c r="P45" s="138">
        <f t="shared" ref="P45:P47" si="57">N45*O45</f>
        <v>0</v>
      </c>
      <c r="Q45" s="117"/>
      <c r="R45" s="118"/>
      <c r="S45" s="119">
        <f t="shared" ref="S45:S47" si="58">Q45*R45</f>
        <v>0</v>
      </c>
      <c r="T45" s="117"/>
      <c r="U45" s="118"/>
      <c r="V45" s="138">
        <f t="shared" ref="V45:V47" si="59">T45*U45</f>
        <v>0</v>
      </c>
      <c r="W45" s="117"/>
      <c r="X45" s="118"/>
      <c r="Y45" s="119">
        <f t="shared" ref="Y45:Y47" si="60">W45*X45</f>
        <v>0</v>
      </c>
      <c r="Z45" s="117"/>
      <c r="AA45" s="118"/>
      <c r="AB45" s="138">
        <f t="shared" ref="AB45:AB47" si="61">Z45*AA45</f>
        <v>0</v>
      </c>
      <c r="AC45" s="120">
        <f t="shared" si="32"/>
        <v>3600</v>
      </c>
      <c r="AD45" s="121">
        <f t="shared" si="33"/>
        <v>0</v>
      </c>
      <c r="AE45" s="181">
        <f t="shared" si="34"/>
        <v>3600</v>
      </c>
      <c r="AF45" s="182">
        <f t="shared" si="35"/>
        <v>1</v>
      </c>
      <c r="AG45" s="124"/>
      <c r="AH45" s="99"/>
      <c r="AI45" s="99"/>
    </row>
    <row r="46" spans="1:35" ht="34.5" customHeight="1">
      <c r="A46" s="113" t="s">
        <v>105</v>
      </c>
      <c r="B46" s="114" t="s">
        <v>109</v>
      </c>
      <c r="C46" s="562" t="s">
        <v>273</v>
      </c>
      <c r="D46" s="401" t="s">
        <v>129</v>
      </c>
      <c r="E46" s="402">
        <v>62</v>
      </c>
      <c r="F46" s="403">
        <v>60</v>
      </c>
      <c r="G46" s="425">
        <f t="shared" si="54"/>
        <v>3720</v>
      </c>
      <c r="H46" s="117"/>
      <c r="I46" s="118"/>
      <c r="J46" s="138">
        <f t="shared" si="55"/>
        <v>0</v>
      </c>
      <c r="K46" s="117"/>
      <c r="L46" s="118"/>
      <c r="M46" s="119">
        <f t="shared" si="56"/>
        <v>0</v>
      </c>
      <c r="N46" s="117"/>
      <c r="O46" s="118"/>
      <c r="P46" s="138">
        <f t="shared" si="57"/>
        <v>0</v>
      </c>
      <c r="Q46" s="117"/>
      <c r="R46" s="118"/>
      <c r="S46" s="119">
        <f t="shared" si="58"/>
        <v>0</v>
      </c>
      <c r="T46" s="117"/>
      <c r="U46" s="118"/>
      <c r="V46" s="138">
        <f t="shared" si="59"/>
        <v>0</v>
      </c>
      <c r="W46" s="117"/>
      <c r="X46" s="118"/>
      <c r="Y46" s="119">
        <f t="shared" si="60"/>
        <v>0</v>
      </c>
      <c r="Z46" s="117"/>
      <c r="AA46" s="118"/>
      <c r="AB46" s="138">
        <f t="shared" si="61"/>
        <v>0</v>
      </c>
      <c r="AC46" s="120">
        <f t="shared" si="32"/>
        <v>3720</v>
      </c>
      <c r="AD46" s="121">
        <f t="shared" si="33"/>
        <v>0</v>
      </c>
      <c r="AE46" s="181">
        <f t="shared" si="34"/>
        <v>3720</v>
      </c>
      <c r="AF46" s="182">
        <f t="shared" si="35"/>
        <v>1</v>
      </c>
      <c r="AG46" s="124"/>
      <c r="AH46" s="99"/>
      <c r="AI46" s="99"/>
    </row>
    <row r="47" spans="1:35" ht="34.5" customHeight="1">
      <c r="A47" s="139" t="s">
        <v>105</v>
      </c>
      <c r="B47" s="140" t="s">
        <v>110</v>
      </c>
      <c r="C47" s="564" t="s">
        <v>274</v>
      </c>
      <c r="D47" s="426" t="s">
        <v>129</v>
      </c>
      <c r="E47" s="410">
        <v>63</v>
      </c>
      <c r="F47" s="411">
        <v>60</v>
      </c>
      <c r="G47" s="427">
        <f t="shared" si="54"/>
        <v>3780</v>
      </c>
      <c r="H47" s="143"/>
      <c r="I47" s="144"/>
      <c r="J47" s="146">
        <f t="shared" si="55"/>
        <v>0</v>
      </c>
      <c r="K47" s="143"/>
      <c r="L47" s="144"/>
      <c r="M47" s="145">
        <f t="shared" si="56"/>
        <v>0</v>
      </c>
      <c r="N47" s="143"/>
      <c r="O47" s="144"/>
      <c r="P47" s="146">
        <f t="shared" si="57"/>
        <v>0</v>
      </c>
      <c r="Q47" s="143"/>
      <c r="R47" s="144"/>
      <c r="S47" s="145">
        <f t="shared" si="58"/>
        <v>0</v>
      </c>
      <c r="T47" s="143"/>
      <c r="U47" s="144"/>
      <c r="V47" s="146">
        <f t="shared" si="59"/>
        <v>0</v>
      </c>
      <c r="W47" s="143"/>
      <c r="X47" s="144"/>
      <c r="Y47" s="145">
        <f t="shared" si="60"/>
        <v>0</v>
      </c>
      <c r="Z47" s="143"/>
      <c r="AA47" s="144"/>
      <c r="AB47" s="146">
        <f t="shared" si="61"/>
        <v>0</v>
      </c>
      <c r="AC47" s="132">
        <f t="shared" si="32"/>
        <v>3780</v>
      </c>
      <c r="AD47" s="133">
        <f t="shared" si="33"/>
        <v>0</v>
      </c>
      <c r="AE47" s="183">
        <f t="shared" si="34"/>
        <v>3780</v>
      </c>
      <c r="AF47" s="182">
        <f t="shared" si="35"/>
        <v>1</v>
      </c>
      <c r="AG47" s="124"/>
      <c r="AH47" s="99"/>
      <c r="AI47" s="99"/>
    </row>
    <row r="48" spans="1:35" ht="15" customHeight="1">
      <c r="A48" s="185" t="s">
        <v>132</v>
      </c>
      <c r="B48" s="186"/>
      <c r="C48" s="187"/>
      <c r="D48" s="188"/>
      <c r="E48" s="189"/>
      <c r="F48" s="190"/>
      <c r="G48" s="191">
        <f>G44+G40+G36</f>
        <v>12400</v>
      </c>
      <c r="H48" s="155"/>
      <c r="I48" s="157"/>
      <c r="J48" s="191">
        <f>J44+J40+J36</f>
        <v>1300</v>
      </c>
      <c r="K48" s="192"/>
      <c r="L48" s="190"/>
      <c r="M48" s="193">
        <f>M44+M40+M36</f>
        <v>0</v>
      </c>
      <c r="N48" s="189"/>
      <c r="O48" s="190"/>
      <c r="P48" s="193">
        <f>P44+P40+P36</f>
        <v>0</v>
      </c>
      <c r="Q48" s="192"/>
      <c r="R48" s="190"/>
      <c r="S48" s="193">
        <f>S44+S40+S36</f>
        <v>0</v>
      </c>
      <c r="T48" s="189"/>
      <c r="U48" s="190"/>
      <c r="V48" s="193">
        <f>V44+V40+V36</f>
        <v>0</v>
      </c>
      <c r="W48" s="192"/>
      <c r="X48" s="190"/>
      <c r="Y48" s="193">
        <f>Y44+Y40+Y36</f>
        <v>0</v>
      </c>
      <c r="Z48" s="189"/>
      <c r="AA48" s="190"/>
      <c r="AB48" s="193">
        <f>AB44+AB40+AB36</f>
        <v>0</v>
      </c>
      <c r="AC48" s="189">
        <f t="shared" ref="AC48:AD48" si="62">AC36+AC40+AC44</f>
        <v>12400</v>
      </c>
      <c r="AD48" s="194">
        <f t="shared" si="62"/>
        <v>1300</v>
      </c>
      <c r="AE48" s="193">
        <f t="shared" si="34"/>
        <v>11100</v>
      </c>
      <c r="AF48" s="195">
        <f t="shared" si="35"/>
        <v>0.89516129032258063</v>
      </c>
      <c r="AG48" s="196"/>
      <c r="AH48" s="99"/>
      <c r="AI48" s="99"/>
    </row>
    <row r="49" spans="1:35" ht="15.75" customHeight="1">
      <c r="A49" s="197" t="s">
        <v>100</v>
      </c>
      <c r="B49" s="198" t="s">
        <v>24</v>
      </c>
      <c r="C49" s="165" t="s">
        <v>133</v>
      </c>
      <c r="D49" s="199"/>
      <c r="E49" s="89"/>
      <c r="F49" s="90"/>
      <c r="G49" s="90"/>
      <c r="H49" s="89"/>
      <c r="I49" s="90"/>
      <c r="J49" s="94"/>
      <c r="K49" s="90"/>
      <c r="L49" s="90"/>
      <c r="M49" s="94"/>
      <c r="N49" s="89"/>
      <c r="O49" s="90"/>
      <c r="P49" s="94"/>
      <c r="Q49" s="90"/>
      <c r="R49" s="90"/>
      <c r="S49" s="94"/>
      <c r="T49" s="89"/>
      <c r="U49" s="90"/>
      <c r="V49" s="94"/>
      <c r="W49" s="90"/>
      <c r="X49" s="90"/>
      <c r="Y49" s="94"/>
      <c r="Z49" s="89"/>
      <c r="AA49" s="90"/>
      <c r="AB49" s="90"/>
      <c r="AC49" s="95"/>
      <c r="AD49" s="96"/>
      <c r="AE49" s="96"/>
      <c r="AF49" s="97"/>
      <c r="AG49" s="98"/>
      <c r="AH49" s="99"/>
      <c r="AI49" s="99"/>
    </row>
    <row r="50" spans="1:35" ht="57.75" customHeight="1">
      <c r="A50" s="100" t="s">
        <v>102</v>
      </c>
      <c r="B50" s="101" t="s">
        <v>134</v>
      </c>
      <c r="C50" s="170" t="s">
        <v>135</v>
      </c>
      <c r="D50" s="179"/>
      <c r="E50" s="200">
        <v>18</v>
      </c>
      <c r="F50" s="201">
        <v>30352</v>
      </c>
      <c r="G50" s="202">
        <v>53897</v>
      </c>
      <c r="H50" s="104">
        <v>18</v>
      </c>
      <c r="I50" s="105">
        <v>30352</v>
      </c>
      <c r="J50" s="137">
        <v>53897</v>
      </c>
      <c r="K50" s="200">
        <f t="shared" ref="K50:AB50" si="63">SUM(K51:K53)</f>
        <v>0</v>
      </c>
      <c r="L50" s="201">
        <f t="shared" si="63"/>
        <v>0</v>
      </c>
      <c r="M50" s="202">
        <f t="shared" si="63"/>
        <v>0</v>
      </c>
      <c r="N50" s="104">
        <f t="shared" si="63"/>
        <v>0</v>
      </c>
      <c r="O50" s="105">
        <f t="shared" si="63"/>
        <v>0</v>
      </c>
      <c r="P50" s="137">
        <f t="shared" si="63"/>
        <v>0</v>
      </c>
      <c r="Q50" s="200">
        <f t="shared" si="63"/>
        <v>0</v>
      </c>
      <c r="R50" s="201">
        <f t="shared" si="63"/>
        <v>0</v>
      </c>
      <c r="S50" s="202">
        <f t="shared" si="63"/>
        <v>0</v>
      </c>
      <c r="T50" s="104">
        <f t="shared" si="63"/>
        <v>0</v>
      </c>
      <c r="U50" s="105">
        <f t="shared" si="63"/>
        <v>0</v>
      </c>
      <c r="V50" s="137">
        <f t="shared" si="63"/>
        <v>0</v>
      </c>
      <c r="W50" s="200">
        <f t="shared" si="63"/>
        <v>0</v>
      </c>
      <c r="X50" s="201">
        <f t="shared" si="63"/>
        <v>0</v>
      </c>
      <c r="Y50" s="202">
        <f t="shared" si="63"/>
        <v>0</v>
      </c>
      <c r="Z50" s="104">
        <f t="shared" si="63"/>
        <v>0</v>
      </c>
      <c r="AA50" s="105">
        <f t="shared" si="63"/>
        <v>0</v>
      </c>
      <c r="AB50" s="137">
        <f t="shared" si="63"/>
        <v>0</v>
      </c>
      <c r="AC50" s="107">
        <f t="shared" ref="AC50:AC64" si="64">G50+M50+S50+Y50</f>
        <v>53897</v>
      </c>
      <c r="AD50" s="108">
        <f t="shared" ref="AD50:AD64" si="65">J50+P50+V50+AB50</f>
        <v>53897</v>
      </c>
      <c r="AE50" s="108">
        <f t="shared" ref="AE50:AE65" si="66">AC50-AD50</f>
        <v>0</v>
      </c>
      <c r="AF50" s="110">
        <f t="shared" ref="AF50:AF65" si="67">AE50/AC50</f>
        <v>0</v>
      </c>
      <c r="AG50" s="111"/>
      <c r="AH50" s="112"/>
      <c r="AI50" s="112"/>
    </row>
    <row r="51" spans="1:35" ht="34.5" customHeight="1">
      <c r="A51" s="113" t="s">
        <v>105</v>
      </c>
      <c r="B51" s="114" t="s">
        <v>106</v>
      </c>
      <c r="C51" s="453" t="s">
        <v>275</v>
      </c>
      <c r="D51" s="401" t="s">
        <v>125</v>
      </c>
      <c r="E51" s="402">
        <v>1</v>
      </c>
      <c r="F51" s="403">
        <v>5070</v>
      </c>
      <c r="G51" s="425">
        <f t="shared" ref="G51:G59" si="68">E51*F51</f>
        <v>5070</v>
      </c>
      <c r="H51" s="402">
        <v>1</v>
      </c>
      <c r="I51" s="403">
        <v>5070</v>
      </c>
      <c r="J51" s="425">
        <f t="shared" ref="J51:J53" si="69">H51*I51</f>
        <v>5070</v>
      </c>
      <c r="K51" s="454"/>
      <c r="L51" s="403"/>
      <c r="M51" s="405">
        <f t="shared" ref="M51:M52" si="70">K51*L51</f>
        <v>0</v>
      </c>
      <c r="N51" s="454"/>
      <c r="O51" s="403"/>
      <c r="P51" s="405">
        <f t="shared" ref="P51:P52" si="71">N51*O51</f>
        <v>0</v>
      </c>
      <c r="Q51" s="455">
        <v>0</v>
      </c>
      <c r="R51" s="118"/>
      <c r="S51" s="119">
        <f t="shared" ref="S51:S53" si="72">Q51*R51</f>
        <v>0</v>
      </c>
      <c r="T51" s="117"/>
      <c r="U51" s="118"/>
      <c r="V51" s="138">
        <f t="shared" ref="V51:V53" si="73">T51*U51</f>
        <v>0</v>
      </c>
      <c r="W51" s="117"/>
      <c r="X51" s="118"/>
      <c r="Y51" s="119">
        <f t="shared" ref="Y51:Y53" si="74">W51*X51</f>
        <v>0</v>
      </c>
      <c r="Z51" s="117"/>
      <c r="AA51" s="118"/>
      <c r="AB51" s="138">
        <f t="shared" ref="AB51:AB53" si="75">Z51*AA51</f>
        <v>0</v>
      </c>
      <c r="AC51" s="120">
        <f t="shared" si="64"/>
        <v>5070</v>
      </c>
      <c r="AD51" s="121">
        <f t="shared" si="65"/>
        <v>5070</v>
      </c>
      <c r="AE51" s="181">
        <f t="shared" si="66"/>
        <v>0</v>
      </c>
      <c r="AF51" s="123">
        <f t="shared" si="67"/>
        <v>0</v>
      </c>
      <c r="AG51" s="124"/>
      <c r="AH51" s="99"/>
      <c r="AI51" s="99"/>
    </row>
    <row r="52" spans="1:35" ht="34.5" customHeight="1">
      <c r="A52" s="113" t="s">
        <v>105</v>
      </c>
      <c r="B52" s="114" t="s">
        <v>109</v>
      </c>
      <c r="C52" s="453" t="s">
        <v>276</v>
      </c>
      <c r="D52" s="401" t="s">
        <v>125</v>
      </c>
      <c r="E52" s="402">
        <v>1</v>
      </c>
      <c r="F52" s="403">
        <v>6000</v>
      </c>
      <c r="G52" s="425">
        <f t="shared" si="68"/>
        <v>6000</v>
      </c>
      <c r="H52" s="402">
        <v>1</v>
      </c>
      <c r="I52" s="403">
        <v>6000</v>
      </c>
      <c r="J52" s="425">
        <f t="shared" si="69"/>
        <v>6000</v>
      </c>
      <c r="K52" s="454"/>
      <c r="L52" s="403"/>
      <c r="M52" s="405">
        <f t="shared" si="70"/>
        <v>0</v>
      </c>
      <c r="N52" s="454"/>
      <c r="O52" s="403"/>
      <c r="P52" s="405">
        <f t="shared" si="71"/>
        <v>0</v>
      </c>
      <c r="Q52" s="455">
        <v>0</v>
      </c>
      <c r="R52" s="118"/>
      <c r="S52" s="119">
        <f t="shared" si="72"/>
        <v>0</v>
      </c>
      <c r="T52" s="117"/>
      <c r="U52" s="118"/>
      <c r="V52" s="138">
        <f t="shared" si="73"/>
        <v>0</v>
      </c>
      <c r="W52" s="117"/>
      <c r="X52" s="118"/>
      <c r="Y52" s="119">
        <f t="shared" si="74"/>
        <v>0</v>
      </c>
      <c r="Z52" s="117"/>
      <c r="AA52" s="118"/>
      <c r="AB52" s="138">
        <f t="shared" si="75"/>
        <v>0</v>
      </c>
      <c r="AC52" s="120">
        <f t="shared" si="64"/>
        <v>6000</v>
      </c>
      <c r="AD52" s="121">
        <f t="shared" si="65"/>
        <v>6000</v>
      </c>
      <c r="AE52" s="181">
        <f t="shared" si="66"/>
        <v>0</v>
      </c>
      <c r="AF52" s="123">
        <f t="shared" si="67"/>
        <v>0</v>
      </c>
      <c r="AG52" s="124"/>
      <c r="AH52" s="99"/>
      <c r="AI52" s="99"/>
    </row>
    <row r="53" spans="1:35" ht="34.5" customHeight="1">
      <c r="A53" s="125" t="s">
        <v>105</v>
      </c>
      <c r="B53" s="126" t="s">
        <v>110</v>
      </c>
      <c r="C53" s="453" t="s">
        <v>277</v>
      </c>
      <c r="D53" s="401" t="s">
        <v>125</v>
      </c>
      <c r="E53" s="402">
        <v>1</v>
      </c>
      <c r="F53" s="403">
        <v>1190</v>
      </c>
      <c r="G53" s="425">
        <f t="shared" si="68"/>
        <v>1190</v>
      </c>
      <c r="H53" s="402">
        <v>1</v>
      </c>
      <c r="I53" s="403">
        <v>1190</v>
      </c>
      <c r="J53" s="425">
        <f t="shared" si="69"/>
        <v>1190</v>
      </c>
      <c r="K53" s="456"/>
      <c r="L53" s="408"/>
      <c r="M53" s="409"/>
      <c r="N53" s="456"/>
      <c r="O53" s="408"/>
      <c r="P53" s="409"/>
      <c r="Q53" s="455">
        <v>0</v>
      </c>
      <c r="R53" s="130"/>
      <c r="S53" s="398">
        <f t="shared" si="72"/>
        <v>0</v>
      </c>
      <c r="T53" s="129"/>
      <c r="U53" s="130"/>
      <c r="V53" s="228">
        <f t="shared" si="73"/>
        <v>0</v>
      </c>
      <c r="W53" s="129"/>
      <c r="X53" s="130"/>
      <c r="Y53" s="398">
        <f t="shared" si="74"/>
        <v>0</v>
      </c>
      <c r="Z53" s="129"/>
      <c r="AA53" s="130"/>
      <c r="AB53" s="228">
        <f t="shared" si="75"/>
        <v>0</v>
      </c>
      <c r="AC53" s="132">
        <f t="shared" si="64"/>
        <v>1190</v>
      </c>
      <c r="AD53" s="133">
        <f t="shared" si="65"/>
        <v>1190</v>
      </c>
      <c r="AE53" s="183">
        <f t="shared" si="66"/>
        <v>0</v>
      </c>
      <c r="AF53" s="399">
        <f t="shared" si="67"/>
        <v>0</v>
      </c>
      <c r="AG53" s="400"/>
      <c r="AH53" s="99"/>
      <c r="AI53" s="99"/>
    </row>
    <row r="54" spans="1:35" s="397" customFormat="1" ht="34.5" customHeight="1">
      <c r="A54" s="439"/>
      <c r="B54" s="440" t="s">
        <v>181</v>
      </c>
      <c r="C54" s="453" t="s">
        <v>278</v>
      </c>
      <c r="D54" s="401" t="s">
        <v>125</v>
      </c>
      <c r="E54" s="407">
        <v>1</v>
      </c>
      <c r="F54" s="403">
        <v>5969</v>
      </c>
      <c r="G54" s="460">
        <f>E54*F54</f>
        <v>5969</v>
      </c>
      <c r="H54" s="407">
        <v>1</v>
      </c>
      <c r="I54" s="403">
        <v>5969</v>
      </c>
      <c r="J54" s="460">
        <f>H54*I54</f>
        <v>5969</v>
      </c>
      <c r="K54" s="456"/>
      <c r="L54" s="408"/>
      <c r="M54" s="409"/>
      <c r="N54" s="456"/>
      <c r="O54" s="408"/>
      <c r="P54" s="409"/>
      <c r="Q54" s="455">
        <v>0</v>
      </c>
      <c r="R54" s="443"/>
      <c r="S54" s="444"/>
      <c r="T54" s="442"/>
      <c r="U54" s="443"/>
      <c r="V54" s="445"/>
      <c r="W54" s="446"/>
      <c r="X54" s="443"/>
      <c r="Y54" s="444"/>
      <c r="Z54" s="442"/>
      <c r="AA54" s="443"/>
      <c r="AB54" s="445"/>
      <c r="AC54" s="447">
        <v>5969</v>
      </c>
      <c r="AD54" s="448">
        <v>5969</v>
      </c>
      <c r="AE54" s="448"/>
      <c r="AF54" s="449"/>
      <c r="AG54" s="450"/>
      <c r="AH54" s="99"/>
      <c r="AI54" s="99"/>
    </row>
    <row r="55" spans="1:35" s="397" customFormat="1" ht="34.5" customHeight="1" thickBot="1">
      <c r="A55" s="428"/>
      <c r="B55" s="429" t="s">
        <v>182</v>
      </c>
      <c r="C55" s="457" t="s">
        <v>280</v>
      </c>
      <c r="D55" s="459" t="s">
        <v>125</v>
      </c>
      <c r="E55" s="407">
        <v>1</v>
      </c>
      <c r="F55" s="408">
        <v>1999</v>
      </c>
      <c r="G55" s="460">
        <f t="shared" ref="G55" si="76">E55*F55</f>
        <v>1999</v>
      </c>
      <c r="H55" s="407">
        <v>1</v>
      </c>
      <c r="I55" s="408">
        <v>1999</v>
      </c>
      <c r="J55" s="460">
        <f t="shared" ref="J55:J59" si="77">H55*I55</f>
        <v>1999</v>
      </c>
      <c r="K55" s="456"/>
      <c r="L55" s="408"/>
      <c r="M55" s="409">
        <f>K55*L55</f>
        <v>0</v>
      </c>
      <c r="N55" s="456"/>
      <c r="O55" s="408"/>
      <c r="P55" s="409">
        <f>N55*O55</f>
        <v>0</v>
      </c>
      <c r="Q55" s="475">
        <v>0</v>
      </c>
      <c r="R55" s="431"/>
      <c r="S55" s="432"/>
      <c r="T55" s="430"/>
      <c r="U55" s="431"/>
      <c r="V55" s="433"/>
      <c r="W55" s="434"/>
      <c r="X55" s="431"/>
      <c r="Y55" s="432"/>
      <c r="Z55" s="430"/>
      <c r="AA55" s="431"/>
      <c r="AB55" s="433"/>
      <c r="AC55" s="435">
        <v>1999</v>
      </c>
      <c r="AD55" s="436">
        <v>1999</v>
      </c>
      <c r="AE55" s="436"/>
      <c r="AF55" s="451"/>
      <c r="AG55" s="452"/>
      <c r="AH55" s="99"/>
      <c r="AI55" s="99"/>
    </row>
    <row r="56" spans="1:35" s="397" customFormat="1" ht="34.5" customHeight="1">
      <c r="A56" s="439"/>
      <c r="B56" s="440" t="s">
        <v>183</v>
      </c>
      <c r="C56" s="457" t="s">
        <v>279</v>
      </c>
      <c r="D56" s="459" t="s">
        <v>125</v>
      </c>
      <c r="E56" s="413">
        <v>1</v>
      </c>
      <c r="F56" s="476">
        <v>3680</v>
      </c>
      <c r="G56" s="477">
        <f t="shared" si="68"/>
        <v>3680</v>
      </c>
      <c r="H56" s="413">
        <v>1</v>
      </c>
      <c r="I56" s="476">
        <v>3680</v>
      </c>
      <c r="J56" s="477">
        <f t="shared" si="77"/>
        <v>3680</v>
      </c>
      <c r="K56" s="456"/>
      <c r="L56" s="408"/>
      <c r="M56" s="409"/>
      <c r="N56" s="456"/>
      <c r="O56" s="408"/>
      <c r="P56" s="409"/>
      <c r="Q56" s="461">
        <v>0</v>
      </c>
      <c r="R56" s="462"/>
      <c r="S56" s="463"/>
      <c r="T56" s="442"/>
      <c r="U56" s="443"/>
      <c r="V56" s="445"/>
      <c r="W56" s="446"/>
      <c r="X56" s="443"/>
      <c r="Y56" s="444"/>
      <c r="Z56" s="442"/>
      <c r="AA56" s="443"/>
      <c r="AB56" s="445"/>
      <c r="AC56" s="447">
        <v>3680</v>
      </c>
      <c r="AD56" s="448">
        <v>3680</v>
      </c>
      <c r="AE56" s="448"/>
      <c r="AF56" s="449"/>
      <c r="AG56" s="450"/>
      <c r="AH56" s="99"/>
      <c r="AI56" s="99"/>
    </row>
    <row r="57" spans="1:35" s="397" customFormat="1" ht="34.5" customHeight="1" thickBot="1">
      <c r="A57" s="428"/>
      <c r="B57" s="458" t="s">
        <v>184</v>
      </c>
      <c r="C57" s="488" t="s">
        <v>281</v>
      </c>
      <c r="D57" s="483" t="s">
        <v>125</v>
      </c>
      <c r="E57" s="459">
        <v>1</v>
      </c>
      <c r="F57" s="477">
        <v>899</v>
      </c>
      <c r="G57" s="483">
        <f t="shared" si="68"/>
        <v>899</v>
      </c>
      <c r="H57" s="459">
        <v>1</v>
      </c>
      <c r="I57" s="477">
        <v>899</v>
      </c>
      <c r="J57" s="483">
        <f t="shared" si="77"/>
        <v>899</v>
      </c>
      <c r="K57" s="486"/>
      <c r="L57" s="485"/>
      <c r="M57" s="420"/>
      <c r="N57" s="486"/>
      <c r="O57" s="485"/>
      <c r="P57" s="487"/>
      <c r="Q57" s="475">
        <v>0</v>
      </c>
      <c r="R57" s="443"/>
      <c r="S57" s="465"/>
      <c r="T57" s="434"/>
      <c r="U57" s="431"/>
      <c r="V57" s="433"/>
      <c r="W57" s="434"/>
      <c r="X57" s="431"/>
      <c r="Y57" s="432"/>
      <c r="Z57" s="430"/>
      <c r="AA57" s="431"/>
      <c r="AB57" s="433"/>
      <c r="AC57" s="435">
        <v>899</v>
      </c>
      <c r="AD57" s="436">
        <v>899</v>
      </c>
      <c r="AE57" s="436"/>
      <c r="AF57" s="451"/>
      <c r="AG57" s="452"/>
      <c r="AH57" s="99"/>
      <c r="AI57" s="99"/>
    </row>
    <row r="58" spans="1:35" s="397" customFormat="1" ht="34.5" customHeight="1" thickBot="1">
      <c r="A58" s="439"/>
      <c r="B58" s="440" t="s">
        <v>186</v>
      </c>
      <c r="C58" s="478" t="s">
        <v>282</v>
      </c>
      <c r="D58" s="459" t="s">
        <v>125</v>
      </c>
      <c r="E58" s="459">
        <v>8</v>
      </c>
      <c r="F58" s="477">
        <v>3000</v>
      </c>
      <c r="G58" s="482">
        <f t="shared" si="68"/>
        <v>24000</v>
      </c>
      <c r="H58" s="459">
        <v>8</v>
      </c>
      <c r="I58" s="477">
        <v>3000</v>
      </c>
      <c r="J58" s="482">
        <f t="shared" si="77"/>
        <v>24000</v>
      </c>
      <c r="K58" s="480"/>
      <c r="L58" s="479"/>
      <c r="M58" s="481"/>
      <c r="N58" s="480"/>
      <c r="O58" s="479"/>
      <c r="P58" s="481"/>
      <c r="Q58" s="475">
        <v>0</v>
      </c>
      <c r="R58" s="443"/>
      <c r="S58" s="444"/>
      <c r="T58" s="442"/>
      <c r="U58" s="443"/>
      <c r="V58" s="445"/>
      <c r="W58" s="446"/>
      <c r="X58" s="443"/>
      <c r="Y58" s="444"/>
      <c r="Z58" s="442"/>
      <c r="AA58" s="443"/>
      <c r="AB58" s="445"/>
      <c r="AC58" s="447">
        <v>24000</v>
      </c>
      <c r="AD58" s="448">
        <v>24000</v>
      </c>
      <c r="AE58" s="448"/>
      <c r="AF58" s="449"/>
      <c r="AG58" s="450"/>
      <c r="AH58" s="99"/>
      <c r="AI58" s="99"/>
    </row>
    <row r="59" spans="1:35" s="397" customFormat="1" ht="34.5" customHeight="1" thickBot="1">
      <c r="A59" s="428"/>
      <c r="B59" s="458" t="s">
        <v>188</v>
      </c>
      <c r="C59" s="488" t="s">
        <v>283</v>
      </c>
      <c r="D59" s="483" t="s">
        <v>125</v>
      </c>
      <c r="E59" s="407">
        <v>2</v>
      </c>
      <c r="F59" s="479">
        <v>2545</v>
      </c>
      <c r="G59" s="476">
        <f t="shared" si="68"/>
        <v>5090</v>
      </c>
      <c r="H59" s="407">
        <v>2</v>
      </c>
      <c r="I59" s="479">
        <v>2545</v>
      </c>
      <c r="J59" s="476">
        <f t="shared" si="77"/>
        <v>5090</v>
      </c>
      <c r="K59" s="486"/>
      <c r="L59" s="485"/>
      <c r="M59" s="487"/>
      <c r="N59" s="484"/>
      <c r="O59" s="485"/>
      <c r="P59" s="487"/>
      <c r="Q59" s="475">
        <v>0</v>
      </c>
      <c r="R59" s="431"/>
      <c r="S59" s="432"/>
      <c r="T59" s="430"/>
      <c r="U59" s="431"/>
      <c r="V59" s="433"/>
      <c r="W59" s="434"/>
      <c r="X59" s="431"/>
      <c r="Y59" s="432"/>
      <c r="Z59" s="430"/>
      <c r="AA59" s="431"/>
      <c r="AB59" s="433"/>
      <c r="AC59" s="435">
        <v>5090</v>
      </c>
      <c r="AD59" s="436">
        <v>5090</v>
      </c>
      <c r="AE59" s="436"/>
      <c r="AF59" s="451"/>
      <c r="AG59" s="452"/>
      <c r="AH59" s="99"/>
      <c r="AI59" s="99"/>
    </row>
    <row r="60" spans="1:35" s="397" customFormat="1" ht="34.5" customHeight="1" thickBot="1">
      <c r="A60" s="428"/>
      <c r="B60" s="458" t="s">
        <v>190</v>
      </c>
      <c r="C60" s="464"/>
      <c r="D60" s="441"/>
      <c r="E60" s="442"/>
      <c r="F60" s="443"/>
      <c r="G60" s="444"/>
      <c r="H60" s="442"/>
      <c r="I60" s="443"/>
      <c r="J60" s="445"/>
      <c r="K60" s="446"/>
      <c r="L60" s="443"/>
      <c r="M60" s="444"/>
      <c r="N60" s="442"/>
      <c r="O60" s="443"/>
      <c r="P60" s="445"/>
      <c r="Q60" s="446"/>
      <c r="R60" s="443"/>
      <c r="S60" s="444"/>
      <c r="T60" s="442"/>
      <c r="U60" s="443"/>
      <c r="V60" s="445"/>
      <c r="W60" s="446"/>
      <c r="X60" s="443"/>
      <c r="Y60" s="444"/>
      <c r="Z60" s="442"/>
      <c r="AA60" s="443"/>
      <c r="AB60" s="445"/>
      <c r="AC60" s="447"/>
      <c r="AD60" s="448"/>
      <c r="AE60" s="448"/>
      <c r="AF60" s="449"/>
      <c r="AG60" s="450"/>
      <c r="AH60" s="99"/>
      <c r="AI60" s="99"/>
    </row>
    <row r="61" spans="1:35" ht="56.25" customHeight="1">
      <c r="A61" s="100" t="s">
        <v>102</v>
      </c>
      <c r="B61" s="101" t="s">
        <v>136</v>
      </c>
      <c r="C61" s="466" t="s">
        <v>137</v>
      </c>
      <c r="D61" s="179"/>
      <c r="E61" s="467">
        <f t="shared" ref="E61:AB61" si="78">SUM(E62:E64)</f>
        <v>0</v>
      </c>
      <c r="F61" s="468">
        <f t="shared" si="78"/>
        <v>0</v>
      </c>
      <c r="G61" s="469">
        <f t="shared" si="78"/>
        <v>0</v>
      </c>
      <c r="H61" s="467">
        <f t="shared" si="78"/>
        <v>0</v>
      </c>
      <c r="I61" s="468">
        <f t="shared" si="78"/>
        <v>0</v>
      </c>
      <c r="J61" s="470">
        <f t="shared" si="78"/>
        <v>0</v>
      </c>
      <c r="K61" s="471">
        <f t="shared" si="78"/>
        <v>0</v>
      </c>
      <c r="L61" s="468">
        <f t="shared" si="78"/>
        <v>0</v>
      </c>
      <c r="M61" s="470">
        <f t="shared" si="78"/>
        <v>0</v>
      </c>
      <c r="N61" s="467">
        <f t="shared" si="78"/>
        <v>0</v>
      </c>
      <c r="O61" s="468">
        <f t="shared" si="78"/>
        <v>0</v>
      </c>
      <c r="P61" s="470">
        <f t="shared" si="78"/>
        <v>0</v>
      </c>
      <c r="Q61" s="471">
        <f t="shared" si="78"/>
        <v>0</v>
      </c>
      <c r="R61" s="468">
        <f t="shared" si="78"/>
        <v>0</v>
      </c>
      <c r="S61" s="470">
        <f t="shared" si="78"/>
        <v>0</v>
      </c>
      <c r="T61" s="467">
        <f t="shared" si="78"/>
        <v>0</v>
      </c>
      <c r="U61" s="468">
        <f t="shared" si="78"/>
        <v>0</v>
      </c>
      <c r="V61" s="470">
        <f t="shared" si="78"/>
        <v>0</v>
      </c>
      <c r="W61" s="471">
        <f t="shared" si="78"/>
        <v>0</v>
      </c>
      <c r="X61" s="468">
        <f t="shared" si="78"/>
        <v>0</v>
      </c>
      <c r="Y61" s="470">
        <f t="shared" si="78"/>
        <v>0</v>
      </c>
      <c r="Z61" s="467">
        <f t="shared" si="78"/>
        <v>0</v>
      </c>
      <c r="AA61" s="468">
        <f t="shared" si="78"/>
        <v>0</v>
      </c>
      <c r="AB61" s="470">
        <f t="shared" si="78"/>
        <v>0</v>
      </c>
      <c r="AC61" s="472">
        <f t="shared" si="64"/>
        <v>0</v>
      </c>
      <c r="AD61" s="473">
        <f t="shared" si="65"/>
        <v>0</v>
      </c>
      <c r="AE61" s="473">
        <f t="shared" si="66"/>
        <v>0</v>
      </c>
      <c r="AF61" s="474" t="e">
        <f t="shared" si="67"/>
        <v>#DIV/0!</v>
      </c>
      <c r="AG61" s="111"/>
      <c r="AH61" s="112"/>
      <c r="AI61" s="112"/>
    </row>
    <row r="62" spans="1:35" ht="45" customHeight="1">
      <c r="A62" s="113" t="s">
        <v>105</v>
      </c>
      <c r="B62" s="114" t="s">
        <v>106</v>
      </c>
      <c r="C62" s="115" t="s">
        <v>138</v>
      </c>
      <c r="D62" s="204"/>
      <c r="E62" s="117"/>
      <c r="F62" s="118"/>
      <c r="G62" s="119">
        <f t="shared" ref="G62:G64" si="79">E62*F62</f>
        <v>0</v>
      </c>
      <c r="H62" s="117"/>
      <c r="I62" s="118"/>
      <c r="J62" s="138">
        <f t="shared" ref="J62:J64" si="80">H62*I62</f>
        <v>0</v>
      </c>
      <c r="K62" s="205"/>
      <c r="L62" s="118"/>
      <c r="M62" s="138">
        <f t="shared" ref="M62:M64" si="81">K62*L62</f>
        <v>0</v>
      </c>
      <c r="N62" s="117"/>
      <c r="O62" s="118"/>
      <c r="P62" s="138">
        <f t="shared" ref="P62:P64" si="82">N62*O62</f>
        <v>0</v>
      </c>
      <c r="Q62" s="205"/>
      <c r="R62" s="118"/>
      <c r="S62" s="138">
        <f t="shared" ref="S62:S64" si="83">Q62*R62</f>
        <v>0</v>
      </c>
      <c r="T62" s="117"/>
      <c r="U62" s="118"/>
      <c r="V62" s="138">
        <f t="shared" ref="V62:V64" si="84">T62*U62</f>
        <v>0</v>
      </c>
      <c r="W62" s="205"/>
      <c r="X62" s="118"/>
      <c r="Y62" s="138">
        <f t="shared" ref="Y62:Y64" si="85">W62*X62</f>
        <v>0</v>
      </c>
      <c r="Z62" s="117"/>
      <c r="AA62" s="118"/>
      <c r="AB62" s="138">
        <f t="shared" ref="AB62:AB64" si="86">Z62*AA62</f>
        <v>0</v>
      </c>
      <c r="AC62" s="120">
        <f t="shared" si="64"/>
        <v>0</v>
      </c>
      <c r="AD62" s="121">
        <f t="shared" si="65"/>
        <v>0</v>
      </c>
      <c r="AE62" s="181">
        <f t="shared" si="66"/>
        <v>0</v>
      </c>
      <c r="AF62" s="123" t="e">
        <f t="shared" si="67"/>
        <v>#DIV/0!</v>
      </c>
      <c r="AG62" s="124"/>
      <c r="AH62" s="99"/>
      <c r="AI62" s="99"/>
    </row>
    <row r="63" spans="1:35" ht="24.75" customHeight="1">
      <c r="A63" s="113" t="s">
        <v>105</v>
      </c>
      <c r="B63" s="114" t="s">
        <v>109</v>
      </c>
      <c r="C63" s="115" t="s">
        <v>139</v>
      </c>
      <c r="D63" s="204"/>
      <c r="E63" s="117"/>
      <c r="F63" s="118"/>
      <c r="G63" s="119">
        <f t="shared" si="79"/>
        <v>0</v>
      </c>
      <c r="H63" s="117"/>
      <c r="I63" s="118"/>
      <c r="J63" s="138">
        <f t="shared" si="80"/>
        <v>0</v>
      </c>
      <c r="K63" s="205"/>
      <c r="L63" s="118"/>
      <c r="M63" s="138">
        <f t="shared" si="81"/>
        <v>0</v>
      </c>
      <c r="N63" s="117"/>
      <c r="O63" s="118"/>
      <c r="P63" s="138">
        <f t="shared" si="82"/>
        <v>0</v>
      </c>
      <c r="Q63" s="205"/>
      <c r="R63" s="118"/>
      <c r="S63" s="138">
        <f t="shared" si="83"/>
        <v>0</v>
      </c>
      <c r="T63" s="117"/>
      <c r="U63" s="118"/>
      <c r="V63" s="138">
        <f t="shared" si="84"/>
        <v>0</v>
      </c>
      <c r="W63" s="205"/>
      <c r="X63" s="118"/>
      <c r="Y63" s="138">
        <f t="shared" si="85"/>
        <v>0</v>
      </c>
      <c r="Z63" s="117"/>
      <c r="AA63" s="118"/>
      <c r="AB63" s="138">
        <f t="shared" si="86"/>
        <v>0</v>
      </c>
      <c r="AC63" s="120">
        <f t="shared" si="64"/>
        <v>0</v>
      </c>
      <c r="AD63" s="121">
        <f t="shared" si="65"/>
        <v>0</v>
      </c>
      <c r="AE63" s="181">
        <f t="shared" si="66"/>
        <v>0</v>
      </c>
      <c r="AF63" s="123" t="e">
        <f t="shared" si="67"/>
        <v>#DIV/0!</v>
      </c>
      <c r="AG63" s="124"/>
      <c r="AH63" s="99"/>
      <c r="AI63" s="99"/>
    </row>
    <row r="64" spans="1:35" ht="21" customHeight="1">
      <c r="A64" s="139" t="s">
        <v>105</v>
      </c>
      <c r="B64" s="140" t="s">
        <v>110</v>
      </c>
      <c r="C64" s="141" t="s">
        <v>140</v>
      </c>
      <c r="D64" s="206"/>
      <c r="E64" s="143"/>
      <c r="F64" s="144"/>
      <c r="G64" s="145">
        <f t="shared" si="79"/>
        <v>0</v>
      </c>
      <c r="H64" s="143"/>
      <c r="I64" s="144"/>
      <c r="J64" s="146">
        <f t="shared" si="80"/>
        <v>0</v>
      </c>
      <c r="K64" s="207"/>
      <c r="L64" s="144"/>
      <c r="M64" s="146">
        <f t="shared" si="81"/>
        <v>0</v>
      </c>
      <c r="N64" s="143"/>
      <c r="O64" s="144"/>
      <c r="P64" s="146">
        <f t="shared" si="82"/>
        <v>0</v>
      </c>
      <c r="Q64" s="207"/>
      <c r="R64" s="144"/>
      <c r="S64" s="146">
        <f t="shared" si="83"/>
        <v>0</v>
      </c>
      <c r="T64" s="143"/>
      <c r="U64" s="144"/>
      <c r="V64" s="146">
        <f t="shared" si="84"/>
        <v>0</v>
      </c>
      <c r="W64" s="207"/>
      <c r="X64" s="144"/>
      <c r="Y64" s="146">
        <f t="shared" si="85"/>
        <v>0</v>
      </c>
      <c r="Z64" s="143"/>
      <c r="AA64" s="144"/>
      <c r="AB64" s="146">
        <f t="shared" si="86"/>
        <v>0</v>
      </c>
      <c r="AC64" s="132">
        <f t="shared" si="64"/>
        <v>0</v>
      </c>
      <c r="AD64" s="133">
        <f t="shared" si="65"/>
        <v>0</v>
      </c>
      <c r="AE64" s="183">
        <f t="shared" si="66"/>
        <v>0</v>
      </c>
      <c r="AF64" s="149" t="e">
        <f t="shared" si="67"/>
        <v>#DIV/0!</v>
      </c>
      <c r="AG64" s="150"/>
      <c r="AH64" s="99"/>
      <c r="AI64" s="99"/>
    </row>
    <row r="65" spans="1:35" ht="15" customHeight="1">
      <c r="A65" s="185" t="s">
        <v>141</v>
      </c>
      <c r="B65" s="186"/>
      <c r="C65" s="187"/>
      <c r="D65" s="188"/>
      <c r="E65" s="189">
        <f t="shared" ref="E65:AB65" si="87">E61+E50</f>
        <v>18</v>
      </c>
      <c r="F65" s="190">
        <f t="shared" si="87"/>
        <v>30352</v>
      </c>
      <c r="G65" s="191">
        <f t="shared" si="87"/>
        <v>53897</v>
      </c>
      <c r="H65" s="155">
        <f t="shared" si="87"/>
        <v>18</v>
      </c>
      <c r="I65" s="157">
        <f t="shared" si="87"/>
        <v>30352</v>
      </c>
      <c r="J65" s="208">
        <f t="shared" si="87"/>
        <v>53897</v>
      </c>
      <c r="K65" s="192">
        <f t="shared" si="87"/>
        <v>0</v>
      </c>
      <c r="L65" s="190">
        <f t="shared" si="87"/>
        <v>0</v>
      </c>
      <c r="M65" s="193">
        <f t="shared" si="87"/>
        <v>0</v>
      </c>
      <c r="N65" s="189">
        <f t="shared" si="87"/>
        <v>0</v>
      </c>
      <c r="O65" s="190">
        <f t="shared" si="87"/>
        <v>0</v>
      </c>
      <c r="P65" s="193">
        <f t="shared" si="87"/>
        <v>0</v>
      </c>
      <c r="Q65" s="192">
        <f t="shared" si="87"/>
        <v>0</v>
      </c>
      <c r="R65" s="190">
        <f t="shared" si="87"/>
        <v>0</v>
      </c>
      <c r="S65" s="193">
        <f t="shared" si="87"/>
        <v>0</v>
      </c>
      <c r="T65" s="189">
        <f t="shared" si="87"/>
        <v>0</v>
      </c>
      <c r="U65" s="190">
        <f t="shared" si="87"/>
        <v>0</v>
      </c>
      <c r="V65" s="193">
        <f t="shared" si="87"/>
        <v>0</v>
      </c>
      <c r="W65" s="192">
        <f t="shared" si="87"/>
        <v>0</v>
      </c>
      <c r="X65" s="190">
        <f t="shared" si="87"/>
        <v>0</v>
      </c>
      <c r="Y65" s="193">
        <f t="shared" si="87"/>
        <v>0</v>
      </c>
      <c r="Z65" s="189">
        <f t="shared" si="87"/>
        <v>0</v>
      </c>
      <c r="AA65" s="190">
        <f t="shared" si="87"/>
        <v>0</v>
      </c>
      <c r="AB65" s="193">
        <f t="shared" si="87"/>
        <v>0</v>
      </c>
      <c r="AC65" s="192">
        <f t="shared" ref="AC65:AD65" si="88">AC50+AC61</f>
        <v>53897</v>
      </c>
      <c r="AD65" s="194">
        <f t="shared" si="88"/>
        <v>53897</v>
      </c>
      <c r="AE65" s="189">
        <f t="shared" si="66"/>
        <v>0</v>
      </c>
      <c r="AF65" s="209">
        <f t="shared" si="67"/>
        <v>0</v>
      </c>
      <c r="AG65" s="210"/>
      <c r="AH65" s="99"/>
      <c r="AI65" s="99"/>
    </row>
    <row r="66" spans="1:35" ht="15" customHeight="1">
      <c r="A66" s="211" t="s">
        <v>100</v>
      </c>
      <c r="B66" s="212" t="s">
        <v>25</v>
      </c>
      <c r="C66" s="165" t="s">
        <v>142</v>
      </c>
      <c r="D66" s="199"/>
      <c r="E66" s="89"/>
      <c r="F66" s="90"/>
      <c r="G66" s="90"/>
      <c r="H66" s="89"/>
      <c r="I66" s="90"/>
      <c r="J66" s="94"/>
      <c r="K66" s="90"/>
      <c r="L66" s="90"/>
      <c r="M66" s="94"/>
      <c r="N66" s="89"/>
      <c r="O66" s="90"/>
      <c r="P66" s="94"/>
      <c r="Q66" s="90"/>
      <c r="R66" s="90"/>
      <c r="S66" s="94"/>
      <c r="T66" s="89"/>
      <c r="U66" s="90"/>
      <c r="V66" s="94"/>
      <c r="W66" s="90"/>
      <c r="X66" s="90"/>
      <c r="Y66" s="94"/>
      <c r="Z66" s="89"/>
      <c r="AA66" s="90"/>
      <c r="AB66" s="90"/>
      <c r="AC66" s="95"/>
      <c r="AD66" s="96"/>
      <c r="AE66" s="96"/>
      <c r="AF66" s="97"/>
      <c r="AG66" s="98"/>
      <c r="AH66" s="99"/>
      <c r="AI66" s="99"/>
    </row>
    <row r="67" spans="1:35" ht="15" customHeight="1">
      <c r="A67" s="100" t="s">
        <v>102</v>
      </c>
      <c r="B67" s="101" t="s">
        <v>143</v>
      </c>
      <c r="C67" s="170" t="s">
        <v>144</v>
      </c>
      <c r="D67" s="179"/>
      <c r="E67" s="200">
        <f t="shared" ref="E67:AB67" si="89">SUM(E68:E70)</f>
        <v>0</v>
      </c>
      <c r="F67" s="201">
        <f t="shared" si="89"/>
        <v>0</v>
      </c>
      <c r="G67" s="202">
        <f t="shared" si="89"/>
        <v>0</v>
      </c>
      <c r="H67" s="104">
        <f t="shared" si="89"/>
        <v>0</v>
      </c>
      <c r="I67" s="105">
        <f t="shared" si="89"/>
        <v>0</v>
      </c>
      <c r="J67" s="137">
        <f t="shared" si="89"/>
        <v>0</v>
      </c>
      <c r="K67" s="213">
        <f t="shared" si="89"/>
        <v>0</v>
      </c>
      <c r="L67" s="201">
        <f t="shared" si="89"/>
        <v>0</v>
      </c>
      <c r="M67" s="214">
        <f t="shared" si="89"/>
        <v>0</v>
      </c>
      <c r="N67" s="200">
        <f t="shared" si="89"/>
        <v>0</v>
      </c>
      <c r="O67" s="201">
        <f t="shared" si="89"/>
        <v>0</v>
      </c>
      <c r="P67" s="214">
        <f t="shared" si="89"/>
        <v>0</v>
      </c>
      <c r="Q67" s="213">
        <f t="shared" si="89"/>
        <v>0</v>
      </c>
      <c r="R67" s="201">
        <f t="shared" si="89"/>
        <v>0</v>
      </c>
      <c r="S67" s="214">
        <f t="shared" si="89"/>
        <v>0</v>
      </c>
      <c r="T67" s="200">
        <f t="shared" si="89"/>
        <v>0</v>
      </c>
      <c r="U67" s="201">
        <f t="shared" si="89"/>
        <v>0</v>
      </c>
      <c r="V67" s="214">
        <f t="shared" si="89"/>
        <v>0</v>
      </c>
      <c r="W67" s="213">
        <f t="shared" si="89"/>
        <v>0</v>
      </c>
      <c r="X67" s="201">
        <f t="shared" si="89"/>
        <v>0</v>
      </c>
      <c r="Y67" s="214">
        <f t="shared" si="89"/>
        <v>0</v>
      </c>
      <c r="Z67" s="200">
        <f t="shared" si="89"/>
        <v>0</v>
      </c>
      <c r="AA67" s="201">
        <f t="shared" si="89"/>
        <v>0</v>
      </c>
      <c r="AB67" s="214">
        <f t="shared" si="89"/>
        <v>0</v>
      </c>
      <c r="AC67" s="107">
        <f t="shared" ref="AC67:AC88" si="90">G67+M67+S67+Y67</f>
        <v>0</v>
      </c>
      <c r="AD67" s="108">
        <f t="shared" ref="AD67:AD88" si="91">J67+P67+V67+AB67</f>
        <v>0</v>
      </c>
      <c r="AE67" s="108">
        <f t="shared" ref="AE67:AE95" si="92">AC67-AD67</f>
        <v>0</v>
      </c>
      <c r="AF67" s="110" t="e">
        <f t="shared" ref="AF67:AF95" si="93">AE67/AC67</f>
        <v>#DIV/0!</v>
      </c>
      <c r="AG67" s="111"/>
      <c r="AH67" s="112"/>
      <c r="AI67" s="112"/>
    </row>
    <row r="68" spans="1:35" ht="34.5" customHeight="1">
      <c r="A68" s="113" t="s">
        <v>105</v>
      </c>
      <c r="B68" s="114" t="s">
        <v>106</v>
      </c>
      <c r="C68" s="115" t="s">
        <v>145</v>
      </c>
      <c r="D68" s="215" t="s">
        <v>146</v>
      </c>
      <c r="E68" s="216"/>
      <c r="F68" s="217"/>
      <c r="G68" s="218">
        <f t="shared" ref="G68:G70" si="94">E68*F68</f>
        <v>0</v>
      </c>
      <c r="H68" s="216"/>
      <c r="I68" s="217"/>
      <c r="J68" s="219">
        <f t="shared" ref="J68:J70" si="95">H68*I68</f>
        <v>0</v>
      </c>
      <c r="K68" s="205"/>
      <c r="L68" s="217"/>
      <c r="M68" s="138">
        <f t="shared" ref="M68:M70" si="96">K68*L68</f>
        <v>0</v>
      </c>
      <c r="N68" s="117"/>
      <c r="O68" s="217"/>
      <c r="P68" s="138">
        <f t="shared" ref="P68:P70" si="97">N68*O68</f>
        <v>0</v>
      </c>
      <c r="Q68" s="205"/>
      <c r="R68" s="217"/>
      <c r="S68" s="138">
        <f t="shared" ref="S68:S70" si="98">Q68*R68</f>
        <v>0</v>
      </c>
      <c r="T68" s="117"/>
      <c r="U68" s="217"/>
      <c r="V68" s="138">
        <f t="shared" ref="V68:V70" si="99">T68*U68</f>
        <v>0</v>
      </c>
      <c r="W68" s="205"/>
      <c r="X68" s="217"/>
      <c r="Y68" s="138">
        <f t="shared" ref="Y68:Y70" si="100">W68*X68</f>
        <v>0</v>
      </c>
      <c r="Z68" s="117"/>
      <c r="AA68" s="217"/>
      <c r="AB68" s="138">
        <f t="shared" ref="AB68:AB70" si="101">Z68*AA68</f>
        <v>0</v>
      </c>
      <c r="AC68" s="120">
        <f t="shared" si="90"/>
        <v>0</v>
      </c>
      <c r="AD68" s="121">
        <f t="shared" si="91"/>
        <v>0</v>
      </c>
      <c r="AE68" s="181">
        <f t="shared" si="92"/>
        <v>0</v>
      </c>
      <c r="AF68" s="123" t="e">
        <f t="shared" si="93"/>
        <v>#DIV/0!</v>
      </c>
      <c r="AG68" s="124"/>
      <c r="AH68" s="99"/>
      <c r="AI68" s="99"/>
    </row>
    <row r="69" spans="1:35" ht="34.5" customHeight="1">
      <c r="A69" s="113" t="s">
        <v>105</v>
      </c>
      <c r="B69" s="114" t="s">
        <v>109</v>
      </c>
      <c r="C69" s="115" t="s">
        <v>145</v>
      </c>
      <c r="D69" s="215" t="s">
        <v>146</v>
      </c>
      <c r="E69" s="216"/>
      <c r="F69" s="217"/>
      <c r="G69" s="218">
        <f t="shared" si="94"/>
        <v>0</v>
      </c>
      <c r="H69" s="216"/>
      <c r="I69" s="217"/>
      <c r="J69" s="219">
        <f t="shared" si="95"/>
        <v>0</v>
      </c>
      <c r="K69" s="205"/>
      <c r="L69" s="217"/>
      <c r="M69" s="138">
        <f t="shared" si="96"/>
        <v>0</v>
      </c>
      <c r="N69" s="117"/>
      <c r="O69" s="217"/>
      <c r="P69" s="138">
        <f t="shared" si="97"/>
        <v>0</v>
      </c>
      <c r="Q69" s="205"/>
      <c r="R69" s="217"/>
      <c r="S69" s="138">
        <f t="shared" si="98"/>
        <v>0</v>
      </c>
      <c r="T69" s="117"/>
      <c r="U69" s="217"/>
      <c r="V69" s="138">
        <f t="shared" si="99"/>
        <v>0</v>
      </c>
      <c r="W69" s="205"/>
      <c r="X69" s="217"/>
      <c r="Y69" s="138">
        <f t="shared" si="100"/>
        <v>0</v>
      </c>
      <c r="Z69" s="117"/>
      <c r="AA69" s="217"/>
      <c r="AB69" s="138">
        <f t="shared" si="101"/>
        <v>0</v>
      </c>
      <c r="AC69" s="120">
        <f t="shared" si="90"/>
        <v>0</v>
      </c>
      <c r="AD69" s="121">
        <f t="shared" si="91"/>
        <v>0</v>
      </c>
      <c r="AE69" s="181">
        <f t="shared" si="92"/>
        <v>0</v>
      </c>
      <c r="AF69" s="123" t="e">
        <f t="shared" si="93"/>
        <v>#DIV/0!</v>
      </c>
      <c r="AG69" s="124"/>
      <c r="AH69" s="99"/>
      <c r="AI69" s="99"/>
    </row>
    <row r="70" spans="1:35" ht="34.5" customHeight="1">
      <c r="A70" s="139" t="s">
        <v>105</v>
      </c>
      <c r="B70" s="126" t="s">
        <v>110</v>
      </c>
      <c r="C70" s="127" t="s">
        <v>145</v>
      </c>
      <c r="D70" s="220" t="s">
        <v>146</v>
      </c>
      <c r="E70" s="221"/>
      <c r="F70" s="222"/>
      <c r="G70" s="223">
        <f t="shared" si="94"/>
        <v>0</v>
      </c>
      <c r="H70" s="224"/>
      <c r="I70" s="225"/>
      <c r="J70" s="226">
        <f t="shared" si="95"/>
        <v>0</v>
      </c>
      <c r="K70" s="227"/>
      <c r="L70" s="222"/>
      <c r="M70" s="228">
        <f t="shared" si="96"/>
        <v>0</v>
      </c>
      <c r="N70" s="129"/>
      <c r="O70" s="222"/>
      <c r="P70" s="228">
        <f t="shared" si="97"/>
        <v>0</v>
      </c>
      <c r="Q70" s="227"/>
      <c r="R70" s="222"/>
      <c r="S70" s="228">
        <f t="shared" si="98"/>
        <v>0</v>
      </c>
      <c r="T70" s="129"/>
      <c r="U70" s="222"/>
      <c r="V70" s="228">
        <f t="shared" si="99"/>
        <v>0</v>
      </c>
      <c r="W70" s="227"/>
      <c r="X70" s="222"/>
      <c r="Y70" s="228">
        <f t="shared" si="100"/>
        <v>0</v>
      </c>
      <c r="Z70" s="129"/>
      <c r="AA70" s="222"/>
      <c r="AB70" s="228">
        <f t="shared" si="101"/>
        <v>0</v>
      </c>
      <c r="AC70" s="132">
        <f t="shared" si="90"/>
        <v>0</v>
      </c>
      <c r="AD70" s="133">
        <f t="shared" si="91"/>
        <v>0</v>
      </c>
      <c r="AE70" s="183">
        <f t="shared" si="92"/>
        <v>0</v>
      </c>
      <c r="AF70" s="123" t="e">
        <f t="shared" si="93"/>
        <v>#DIV/0!</v>
      </c>
      <c r="AG70" s="124"/>
      <c r="AH70" s="99"/>
      <c r="AI70" s="99"/>
    </row>
    <row r="71" spans="1:35" ht="27.75" customHeight="1">
      <c r="A71" s="100" t="s">
        <v>102</v>
      </c>
      <c r="B71" s="101" t="s">
        <v>147</v>
      </c>
      <c r="C71" s="102" t="s">
        <v>148</v>
      </c>
      <c r="D71" s="103"/>
      <c r="E71" s="104">
        <f t="shared" ref="E71:AB71" si="102">SUM(E72:E74)</f>
        <v>80</v>
      </c>
      <c r="F71" s="105">
        <f t="shared" si="102"/>
        <v>3200</v>
      </c>
      <c r="G71" s="106">
        <v>115900</v>
      </c>
      <c r="H71" s="104">
        <f t="shared" si="102"/>
        <v>80</v>
      </c>
      <c r="I71" s="105">
        <f t="shared" si="102"/>
        <v>3200</v>
      </c>
      <c r="J71" s="137">
        <v>115900</v>
      </c>
      <c r="K71" s="203">
        <f t="shared" si="102"/>
        <v>0</v>
      </c>
      <c r="L71" s="105">
        <f t="shared" si="102"/>
        <v>0</v>
      </c>
      <c r="M71" s="137">
        <f t="shared" si="102"/>
        <v>0</v>
      </c>
      <c r="N71" s="104">
        <f t="shared" si="102"/>
        <v>0</v>
      </c>
      <c r="O71" s="105">
        <f t="shared" si="102"/>
        <v>0</v>
      </c>
      <c r="P71" s="137">
        <f t="shared" si="102"/>
        <v>0</v>
      </c>
      <c r="Q71" s="203">
        <f t="shared" si="102"/>
        <v>0</v>
      </c>
      <c r="R71" s="105">
        <f t="shared" si="102"/>
        <v>0</v>
      </c>
      <c r="S71" s="137">
        <f t="shared" si="102"/>
        <v>0</v>
      </c>
      <c r="T71" s="104">
        <f t="shared" si="102"/>
        <v>0</v>
      </c>
      <c r="U71" s="105">
        <f t="shared" si="102"/>
        <v>0</v>
      </c>
      <c r="V71" s="137">
        <f t="shared" si="102"/>
        <v>0</v>
      </c>
      <c r="W71" s="203">
        <f t="shared" si="102"/>
        <v>0</v>
      </c>
      <c r="X71" s="105">
        <f t="shared" si="102"/>
        <v>0</v>
      </c>
      <c r="Y71" s="137">
        <f t="shared" si="102"/>
        <v>0</v>
      </c>
      <c r="Z71" s="104">
        <f t="shared" si="102"/>
        <v>0</v>
      </c>
      <c r="AA71" s="105">
        <f t="shared" si="102"/>
        <v>0</v>
      </c>
      <c r="AB71" s="137">
        <f t="shared" si="102"/>
        <v>0</v>
      </c>
      <c r="AC71" s="107">
        <f t="shared" si="90"/>
        <v>115900</v>
      </c>
      <c r="AD71" s="108">
        <f t="shared" si="91"/>
        <v>115900</v>
      </c>
      <c r="AE71" s="108">
        <f t="shared" si="92"/>
        <v>0</v>
      </c>
      <c r="AF71" s="147">
        <f t="shared" si="93"/>
        <v>0</v>
      </c>
      <c r="AG71" s="148"/>
      <c r="AH71" s="112"/>
      <c r="AI71" s="112"/>
    </row>
    <row r="72" spans="1:35" ht="42.75" customHeight="1">
      <c r="A72" s="113" t="s">
        <v>105</v>
      </c>
      <c r="B72" s="114" t="s">
        <v>106</v>
      </c>
      <c r="C72" s="493" t="s">
        <v>284</v>
      </c>
      <c r="D72" s="401" t="s">
        <v>285</v>
      </c>
      <c r="E72" s="402">
        <v>37</v>
      </c>
      <c r="F72" s="403">
        <v>700</v>
      </c>
      <c r="G72" s="425">
        <f t="shared" ref="G72:G76" si="103">E72*F72</f>
        <v>25900</v>
      </c>
      <c r="H72" s="402">
        <v>37</v>
      </c>
      <c r="I72" s="403">
        <v>700</v>
      </c>
      <c r="J72" s="425">
        <f t="shared" ref="J72:J76" si="104">H72*I72</f>
        <v>25900</v>
      </c>
      <c r="K72" s="205"/>
      <c r="L72" s="118"/>
      <c r="M72" s="138">
        <f t="shared" ref="M72:M74" si="105">K72*L72</f>
        <v>0</v>
      </c>
      <c r="N72" s="117"/>
      <c r="O72" s="118"/>
      <c r="P72" s="138">
        <f t="shared" ref="P72:P74" si="106">N72*O72</f>
        <v>0</v>
      </c>
      <c r="Q72" s="205"/>
      <c r="R72" s="118"/>
      <c r="S72" s="138">
        <f t="shared" ref="S72:S74" si="107">Q72*R72</f>
        <v>0</v>
      </c>
      <c r="T72" s="117"/>
      <c r="U72" s="118"/>
      <c r="V72" s="138">
        <f t="shared" ref="V72:V74" si="108">T72*U72</f>
        <v>0</v>
      </c>
      <c r="W72" s="205"/>
      <c r="X72" s="118"/>
      <c r="Y72" s="138">
        <f t="shared" ref="Y72:Y74" si="109">W72*X72</f>
        <v>0</v>
      </c>
      <c r="Z72" s="117"/>
      <c r="AA72" s="118"/>
      <c r="AB72" s="138">
        <f t="shared" ref="AB72:AB74" si="110">Z72*AA72</f>
        <v>0</v>
      </c>
      <c r="AC72" s="120">
        <f t="shared" si="90"/>
        <v>25900</v>
      </c>
      <c r="AD72" s="121">
        <f t="shared" si="91"/>
        <v>25900</v>
      </c>
      <c r="AE72" s="181">
        <f t="shared" si="92"/>
        <v>0</v>
      </c>
      <c r="AF72" s="123">
        <f t="shared" si="93"/>
        <v>0</v>
      </c>
      <c r="AG72" s="124"/>
      <c r="AH72" s="99"/>
      <c r="AI72" s="99"/>
    </row>
    <row r="73" spans="1:35" ht="62.25" customHeight="1">
      <c r="A73" s="113" t="s">
        <v>105</v>
      </c>
      <c r="B73" s="114" t="s">
        <v>109</v>
      </c>
      <c r="C73" s="494" t="s">
        <v>286</v>
      </c>
      <c r="D73" s="401" t="s">
        <v>285</v>
      </c>
      <c r="E73" s="402">
        <v>24</v>
      </c>
      <c r="F73" s="403">
        <v>1100</v>
      </c>
      <c r="G73" s="425">
        <f t="shared" si="103"/>
        <v>26400</v>
      </c>
      <c r="H73" s="402">
        <v>24</v>
      </c>
      <c r="I73" s="403">
        <v>1100</v>
      </c>
      <c r="J73" s="425">
        <f t="shared" si="104"/>
        <v>26400</v>
      </c>
      <c r="K73" s="205"/>
      <c r="L73" s="118"/>
      <c r="M73" s="138">
        <f t="shared" si="105"/>
        <v>0</v>
      </c>
      <c r="N73" s="117"/>
      <c r="O73" s="118"/>
      <c r="P73" s="138">
        <f t="shared" si="106"/>
        <v>0</v>
      </c>
      <c r="Q73" s="205"/>
      <c r="R73" s="118"/>
      <c r="S73" s="138">
        <f t="shared" si="107"/>
        <v>0</v>
      </c>
      <c r="T73" s="117"/>
      <c r="U73" s="118"/>
      <c r="V73" s="138">
        <f t="shared" si="108"/>
        <v>0</v>
      </c>
      <c r="W73" s="205"/>
      <c r="X73" s="118"/>
      <c r="Y73" s="138">
        <f t="shared" si="109"/>
        <v>0</v>
      </c>
      <c r="Z73" s="117"/>
      <c r="AA73" s="118"/>
      <c r="AB73" s="138">
        <f t="shared" si="110"/>
        <v>0</v>
      </c>
      <c r="AC73" s="120">
        <f t="shared" si="90"/>
        <v>26400</v>
      </c>
      <c r="AD73" s="121">
        <f t="shared" si="91"/>
        <v>26400</v>
      </c>
      <c r="AE73" s="181">
        <f t="shared" si="92"/>
        <v>0</v>
      </c>
      <c r="AF73" s="123">
        <f t="shared" si="93"/>
        <v>0</v>
      </c>
      <c r="AG73" s="124"/>
      <c r="AH73" s="99"/>
      <c r="AI73" s="99"/>
    </row>
    <row r="74" spans="1:35" ht="37.5" customHeight="1">
      <c r="A74" s="125" t="s">
        <v>105</v>
      </c>
      <c r="B74" s="126" t="s">
        <v>110</v>
      </c>
      <c r="C74" s="495" t="s">
        <v>287</v>
      </c>
      <c r="D74" s="459" t="s">
        <v>285</v>
      </c>
      <c r="E74" s="407">
        <v>19</v>
      </c>
      <c r="F74" s="408">
        <v>1400</v>
      </c>
      <c r="G74" s="460">
        <f t="shared" si="103"/>
        <v>26600</v>
      </c>
      <c r="H74" s="407">
        <v>19</v>
      </c>
      <c r="I74" s="408">
        <v>1400</v>
      </c>
      <c r="J74" s="460">
        <f t="shared" si="104"/>
        <v>26600</v>
      </c>
      <c r="K74" s="227"/>
      <c r="L74" s="130"/>
      <c r="M74" s="228">
        <f t="shared" si="105"/>
        <v>0</v>
      </c>
      <c r="N74" s="129"/>
      <c r="O74" s="130"/>
      <c r="P74" s="228">
        <f t="shared" si="106"/>
        <v>0</v>
      </c>
      <c r="Q74" s="227"/>
      <c r="R74" s="130"/>
      <c r="S74" s="228">
        <f t="shared" si="107"/>
        <v>0</v>
      </c>
      <c r="T74" s="129"/>
      <c r="U74" s="130"/>
      <c r="V74" s="228">
        <f t="shared" si="108"/>
        <v>0</v>
      </c>
      <c r="W74" s="227"/>
      <c r="X74" s="130"/>
      <c r="Y74" s="228">
        <f t="shared" si="109"/>
        <v>0</v>
      </c>
      <c r="Z74" s="129"/>
      <c r="AA74" s="130"/>
      <c r="AB74" s="228">
        <f t="shared" si="110"/>
        <v>0</v>
      </c>
      <c r="AC74" s="132">
        <f t="shared" si="90"/>
        <v>26600</v>
      </c>
      <c r="AD74" s="133">
        <f t="shared" si="91"/>
        <v>26600</v>
      </c>
      <c r="AE74" s="183">
        <f t="shared" si="92"/>
        <v>0</v>
      </c>
      <c r="AF74" s="399">
        <f t="shared" si="93"/>
        <v>0</v>
      </c>
      <c r="AG74" s="400"/>
      <c r="AH74" s="489"/>
      <c r="AI74" s="99"/>
    </row>
    <row r="75" spans="1:35" s="397" customFormat="1" ht="36" customHeight="1">
      <c r="A75" s="492"/>
      <c r="B75" s="497" t="s">
        <v>181</v>
      </c>
      <c r="C75" s="498" t="s">
        <v>288</v>
      </c>
      <c r="D75" s="483" t="s">
        <v>285</v>
      </c>
      <c r="E75" s="407">
        <v>37</v>
      </c>
      <c r="F75" s="479">
        <v>300</v>
      </c>
      <c r="G75" s="460">
        <f t="shared" si="103"/>
        <v>11100</v>
      </c>
      <c r="H75" s="407">
        <v>37</v>
      </c>
      <c r="I75" s="479">
        <v>300</v>
      </c>
      <c r="J75" s="460">
        <f t="shared" si="104"/>
        <v>11100</v>
      </c>
      <c r="K75" s="446"/>
      <c r="L75" s="443"/>
      <c r="M75" s="445"/>
      <c r="N75" s="442"/>
      <c r="O75" s="443"/>
      <c r="P75" s="445"/>
      <c r="Q75" s="446"/>
      <c r="R75" s="443"/>
      <c r="S75" s="445"/>
      <c r="T75" s="442"/>
      <c r="U75" s="443"/>
      <c r="V75" s="445"/>
      <c r="W75" s="446"/>
      <c r="X75" s="443"/>
      <c r="Y75" s="445"/>
      <c r="Z75" s="442"/>
      <c r="AA75" s="443"/>
      <c r="AB75" s="445"/>
      <c r="AC75" s="447"/>
      <c r="AD75" s="448"/>
      <c r="AE75" s="448"/>
      <c r="AF75" s="449"/>
      <c r="AG75" s="490"/>
      <c r="AH75" s="491"/>
      <c r="AI75" s="99"/>
    </row>
    <row r="76" spans="1:35" s="397" customFormat="1" ht="41.25" customHeight="1" thickBot="1">
      <c r="A76" s="428"/>
      <c r="B76" s="429" t="s">
        <v>182</v>
      </c>
      <c r="C76" s="496" t="s">
        <v>289</v>
      </c>
      <c r="D76" s="459" t="s">
        <v>285</v>
      </c>
      <c r="E76" s="407">
        <v>37</v>
      </c>
      <c r="F76" s="479">
        <v>700</v>
      </c>
      <c r="G76" s="460">
        <f t="shared" si="103"/>
        <v>25900</v>
      </c>
      <c r="H76" s="407">
        <v>37</v>
      </c>
      <c r="I76" s="479">
        <v>700</v>
      </c>
      <c r="J76" s="460">
        <f t="shared" si="104"/>
        <v>25900</v>
      </c>
      <c r="K76" s="434"/>
      <c r="L76" s="431"/>
      <c r="M76" s="433"/>
      <c r="N76" s="430"/>
      <c r="O76" s="431"/>
      <c r="P76" s="433"/>
      <c r="Q76" s="434"/>
      <c r="R76" s="431"/>
      <c r="S76" s="433"/>
      <c r="T76" s="430"/>
      <c r="U76" s="431"/>
      <c r="V76" s="433"/>
      <c r="W76" s="434"/>
      <c r="X76" s="431"/>
      <c r="Y76" s="433"/>
      <c r="Z76" s="430"/>
      <c r="AA76" s="431"/>
      <c r="AB76" s="433"/>
      <c r="AC76" s="435"/>
      <c r="AD76" s="436"/>
      <c r="AE76" s="436"/>
      <c r="AF76" s="437"/>
      <c r="AG76" s="438"/>
      <c r="AH76" s="489"/>
      <c r="AI76" s="99"/>
    </row>
    <row r="77" spans="1:35" ht="15" customHeight="1">
      <c r="A77" s="100" t="s">
        <v>102</v>
      </c>
      <c r="B77" s="101" t="s">
        <v>150</v>
      </c>
      <c r="C77" s="102" t="s">
        <v>151</v>
      </c>
      <c r="D77" s="103"/>
      <c r="E77" s="104">
        <f t="shared" ref="E77:AB77" si="111">SUM(E78:E80)</f>
        <v>3600</v>
      </c>
      <c r="F77" s="105">
        <f t="shared" si="111"/>
        <v>3</v>
      </c>
      <c r="G77" s="106">
        <f t="shared" si="111"/>
        <v>10800</v>
      </c>
      <c r="H77" s="104">
        <f t="shared" si="111"/>
        <v>0</v>
      </c>
      <c r="I77" s="105">
        <f t="shared" si="111"/>
        <v>0</v>
      </c>
      <c r="J77" s="137">
        <f t="shared" si="111"/>
        <v>0</v>
      </c>
      <c r="K77" s="203">
        <f t="shared" si="111"/>
        <v>0</v>
      </c>
      <c r="L77" s="105">
        <f t="shared" si="111"/>
        <v>0</v>
      </c>
      <c r="M77" s="137">
        <f t="shared" si="111"/>
        <v>0</v>
      </c>
      <c r="N77" s="104">
        <f t="shared" si="111"/>
        <v>0</v>
      </c>
      <c r="O77" s="105">
        <f t="shared" si="111"/>
        <v>0</v>
      </c>
      <c r="P77" s="137">
        <f t="shared" si="111"/>
        <v>0</v>
      </c>
      <c r="Q77" s="203">
        <f t="shared" si="111"/>
        <v>0</v>
      </c>
      <c r="R77" s="105">
        <f t="shared" si="111"/>
        <v>0</v>
      </c>
      <c r="S77" s="137">
        <f t="shared" si="111"/>
        <v>0</v>
      </c>
      <c r="T77" s="104">
        <f t="shared" si="111"/>
        <v>0</v>
      </c>
      <c r="U77" s="105">
        <f t="shared" si="111"/>
        <v>0</v>
      </c>
      <c r="V77" s="137">
        <f t="shared" si="111"/>
        <v>0</v>
      </c>
      <c r="W77" s="203">
        <f t="shared" si="111"/>
        <v>0</v>
      </c>
      <c r="X77" s="105">
        <f t="shared" si="111"/>
        <v>0</v>
      </c>
      <c r="Y77" s="137">
        <f t="shared" si="111"/>
        <v>0</v>
      </c>
      <c r="Z77" s="104">
        <f t="shared" si="111"/>
        <v>0</v>
      </c>
      <c r="AA77" s="105">
        <f t="shared" si="111"/>
        <v>0</v>
      </c>
      <c r="AB77" s="137">
        <f t="shared" si="111"/>
        <v>0</v>
      </c>
      <c r="AC77" s="107">
        <f t="shared" si="90"/>
        <v>10800</v>
      </c>
      <c r="AD77" s="108">
        <f t="shared" si="91"/>
        <v>0</v>
      </c>
      <c r="AE77" s="108">
        <f t="shared" si="92"/>
        <v>10800</v>
      </c>
      <c r="AF77" s="147">
        <f t="shared" si="93"/>
        <v>1</v>
      </c>
      <c r="AG77" s="148"/>
      <c r="AH77" s="112"/>
      <c r="AI77" s="112"/>
    </row>
    <row r="78" spans="1:35" ht="41.25" customHeight="1">
      <c r="A78" s="113" t="s">
        <v>105</v>
      </c>
      <c r="B78" s="114" t="s">
        <v>106</v>
      </c>
      <c r="C78" s="229" t="s">
        <v>152</v>
      </c>
      <c r="D78" s="116" t="s">
        <v>153</v>
      </c>
      <c r="E78" s="117"/>
      <c r="F78" s="118"/>
      <c r="G78" s="119">
        <f t="shared" ref="G78:G79" si="112">E78*F78</f>
        <v>0</v>
      </c>
      <c r="H78" s="117"/>
      <c r="I78" s="118"/>
      <c r="J78" s="138">
        <f t="shared" ref="J78:J79" si="113">H78*I78</f>
        <v>0</v>
      </c>
      <c r="K78" s="205"/>
      <c r="L78" s="118"/>
      <c r="M78" s="138">
        <f t="shared" ref="M78:M80" si="114">K78*L78</f>
        <v>0</v>
      </c>
      <c r="N78" s="117"/>
      <c r="O78" s="118"/>
      <c r="P78" s="138">
        <f t="shared" ref="P78:P80" si="115">N78*O78</f>
        <v>0</v>
      </c>
      <c r="Q78" s="205"/>
      <c r="R78" s="118"/>
      <c r="S78" s="138">
        <f t="shared" ref="S78:S80" si="116">Q78*R78</f>
        <v>0</v>
      </c>
      <c r="T78" s="117"/>
      <c r="U78" s="118"/>
      <c r="V78" s="138">
        <f t="shared" ref="V78:V80" si="117">T78*U78</f>
        <v>0</v>
      </c>
      <c r="W78" s="205"/>
      <c r="X78" s="118"/>
      <c r="Y78" s="138">
        <f t="shared" ref="Y78:Y80" si="118">W78*X78</f>
        <v>0</v>
      </c>
      <c r="Z78" s="117"/>
      <c r="AA78" s="118"/>
      <c r="AB78" s="138">
        <f t="shared" ref="AB78:AB80" si="119">Z78*AA78</f>
        <v>0</v>
      </c>
      <c r="AC78" s="120">
        <f t="shared" si="90"/>
        <v>0</v>
      </c>
      <c r="AD78" s="121">
        <f t="shared" si="91"/>
        <v>0</v>
      </c>
      <c r="AE78" s="181">
        <f t="shared" si="92"/>
        <v>0</v>
      </c>
      <c r="AF78" s="123" t="e">
        <f t="shared" si="93"/>
        <v>#DIV/0!</v>
      </c>
      <c r="AG78" s="124"/>
      <c r="AH78" s="99"/>
      <c r="AI78" s="99"/>
    </row>
    <row r="79" spans="1:35" ht="41.25" customHeight="1">
      <c r="A79" s="113" t="s">
        <v>105</v>
      </c>
      <c r="B79" s="114" t="s">
        <v>109</v>
      </c>
      <c r="C79" s="229" t="s">
        <v>154</v>
      </c>
      <c r="D79" s="116" t="s">
        <v>153</v>
      </c>
      <c r="E79" s="117"/>
      <c r="F79" s="118"/>
      <c r="G79" s="119">
        <f t="shared" si="112"/>
        <v>0</v>
      </c>
      <c r="H79" s="117"/>
      <c r="I79" s="118"/>
      <c r="J79" s="138">
        <f t="shared" si="113"/>
        <v>0</v>
      </c>
      <c r="K79" s="205"/>
      <c r="L79" s="118"/>
      <c r="M79" s="138">
        <f t="shared" si="114"/>
        <v>0</v>
      </c>
      <c r="N79" s="117"/>
      <c r="O79" s="118"/>
      <c r="P79" s="138">
        <f t="shared" si="115"/>
        <v>0</v>
      </c>
      <c r="Q79" s="205"/>
      <c r="R79" s="118"/>
      <c r="S79" s="138">
        <f t="shared" si="116"/>
        <v>0</v>
      </c>
      <c r="T79" s="117"/>
      <c r="U79" s="118"/>
      <c r="V79" s="138">
        <f t="shared" si="117"/>
        <v>0</v>
      </c>
      <c r="W79" s="205"/>
      <c r="X79" s="118"/>
      <c r="Y79" s="138">
        <f t="shared" si="118"/>
        <v>0</v>
      </c>
      <c r="Z79" s="117"/>
      <c r="AA79" s="118"/>
      <c r="AB79" s="138">
        <f t="shared" si="119"/>
        <v>0</v>
      </c>
      <c r="AC79" s="120">
        <f t="shared" si="90"/>
        <v>0</v>
      </c>
      <c r="AD79" s="121">
        <f t="shared" si="91"/>
        <v>0</v>
      </c>
      <c r="AE79" s="181">
        <f t="shared" si="92"/>
        <v>0</v>
      </c>
      <c r="AF79" s="123" t="e">
        <f t="shared" si="93"/>
        <v>#DIV/0!</v>
      </c>
      <c r="AG79" s="124"/>
      <c r="AH79" s="99"/>
      <c r="AI79" s="99"/>
    </row>
    <row r="80" spans="1:35" ht="40.5" customHeight="1">
      <c r="A80" s="125" t="s">
        <v>105</v>
      </c>
      <c r="B80" s="140" t="s">
        <v>110</v>
      </c>
      <c r="C80" s="230" t="s">
        <v>290</v>
      </c>
      <c r="D80" s="128" t="s">
        <v>153</v>
      </c>
      <c r="E80" s="129">
        <v>3600</v>
      </c>
      <c r="F80" s="130">
        <v>3</v>
      </c>
      <c r="G80" s="131">
        <v>10800</v>
      </c>
      <c r="H80" s="143">
        <v>0</v>
      </c>
      <c r="I80" s="144">
        <v>0</v>
      </c>
      <c r="J80" s="146">
        <v>0</v>
      </c>
      <c r="K80" s="227"/>
      <c r="L80" s="130"/>
      <c r="M80" s="228">
        <f t="shared" si="114"/>
        <v>0</v>
      </c>
      <c r="N80" s="129"/>
      <c r="O80" s="130"/>
      <c r="P80" s="228">
        <f t="shared" si="115"/>
        <v>0</v>
      </c>
      <c r="Q80" s="227"/>
      <c r="R80" s="130"/>
      <c r="S80" s="228">
        <f t="shared" si="116"/>
        <v>0</v>
      </c>
      <c r="T80" s="129"/>
      <c r="U80" s="130"/>
      <c r="V80" s="228">
        <f t="shared" si="117"/>
        <v>0</v>
      </c>
      <c r="W80" s="227"/>
      <c r="X80" s="130"/>
      <c r="Y80" s="228">
        <f t="shared" si="118"/>
        <v>0</v>
      </c>
      <c r="Z80" s="129"/>
      <c r="AA80" s="130"/>
      <c r="AB80" s="228">
        <f t="shared" si="119"/>
        <v>0</v>
      </c>
      <c r="AC80" s="132">
        <f t="shared" si="90"/>
        <v>10800</v>
      </c>
      <c r="AD80" s="133">
        <f t="shared" si="91"/>
        <v>0</v>
      </c>
      <c r="AE80" s="183">
        <f t="shared" si="92"/>
        <v>10800</v>
      </c>
      <c r="AF80" s="123">
        <f t="shared" si="93"/>
        <v>1</v>
      </c>
      <c r="AG80" s="124"/>
      <c r="AH80" s="99"/>
      <c r="AI80" s="99"/>
    </row>
    <row r="81" spans="1:35" ht="15.75" customHeight="1">
      <c r="A81" s="100" t="s">
        <v>102</v>
      </c>
      <c r="B81" s="101" t="s">
        <v>155</v>
      </c>
      <c r="C81" s="102" t="s">
        <v>156</v>
      </c>
      <c r="D81" s="103"/>
      <c r="E81" s="104">
        <f t="shared" ref="E81:AB81" si="120">SUM(E82:E84)</f>
        <v>0</v>
      </c>
      <c r="F81" s="105">
        <f t="shared" si="120"/>
        <v>0</v>
      </c>
      <c r="G81" s="106">
        <f t="shared" si="120"/>
        <v>0</v>
      </c>
      <c r="H81" s="104">
        <f t="shared" si="120"/>
        <v>0</v>
      </c>
      <c r="I81" s="105">
        <f t="shared" si="120"/>
        <v>0</v>
      </c>
      <c r="J81" s="137">
        <f t="shared" si="120"/>
        <v>0</v>
      </c>
      <c r="K81" s="203">
        <f t="shared" si="120"/>
        <v>0</v>
      </c>
      <c r="L81" s="105">
        <f t="shared" si="120"/>
        <v>0</v>
      </c>
      <c r="M81" s="137">
        <f t="shared" si="120"/>
        <v>0</v>
      </c>
      <c r="N81" s="104">
        <f t="shared" si="120"/>
        <v>0</v>
      </c>
      <c r="O81" s="105">
        <f t="shared" si="120"/>
        <v>0</v>
      </c>
      <c r="P81" s="137">
        <f t="shared" si="120"/>
        <v>0</v>
      </c>
      <c r="Q81" s="203">
        <f t="shared" si="120"/>
        <v>0</v>
      </c>
      <c r="R81" s="105">
        <f t="shared" si="120"/>
        <v>0</v>
      </c>
      <c r="S81" s="137">
        <f t="shared" si="120"/>
        <v>0</v>
      </c>
      <c r="T81" s="104">
        <f t="shared" si="120"/>
        <v>0</v>
      </c>
      <c r="U81" s="105">
        <f t="shared" si="120"/>
        <v>0</v>
      </c>
      <c r="V81" s="137">
        <f t="shared" si="120"/>
        <v>0</v>
      </c>
      <c r="W81" s="203">
        <f t="shared" si="120"/>
        <v>0</v>
      </c>
      <c r="X81" s="105">
        <f t="shared" si="120"/>
        <v>0</v>
      </c>
      <c r="Y81" s="137">
        <f t="shared" si="120"/>
        <v>0</v>
      </c>
      <c r="Z81" s="104">
        <f t="shared" si="120"/>
        <v>0</v>
      </c>
      <c r="AA81" s="105">
        <f t="shared" si="120"/>
        <v>0</v>
      </c>
      <c r="AB81" s="137">
        <f t="shared" si="120"/>
        <v>0</v>
      </c>
      <c r="AC81" s="107">
        <f t="shared" si="90"/>
        <v>0</v>
      </c>
      <c r="AD81" s="108">
        <f t="shared" si="91"/>
        <v>0</v>
      </c>
      <c r="AE81" s="108">
        <f t="shared" si="92"/>
        <v>0</v>
      </c>
      <c r="AF81" s="147" t="e">
        <f t="shared" si="93"/>
        <v>#DIV/0!</v>
      </c>
      <c r="AG81" s="148"/>
      <c r="AH81" s="112"/>
      <c r="AI81" s="112"/>
    </row>
    <row r="82" spans="1:35" ht="30" customHeight="1">
      <c r="A82" s="113" t="s">
        <v>105</v>
      </c>
      <c r="B82" s="114" t="s">
        <v>106</v>
      </c>
      <c r="C82" s="115" t="s">
        <v>157</v>
      </c>
      <c r="D82" s="116" t="s">
        <v>149</v>
      </c>
      <c r="E82" s="117"/>
      <c r="F82" s="118"/>
      <c r="G82" s="119">
        <f t="shared" ref="G82:G84" si="121">E82*F82</f>
        <v>0</v>
      </c>
      <c r="H82" s="117"/>
      <c r="I82" s="118"/>
      <c r="J82" s="138">
        <f t="shared" ref="J82:J84" si="122">H82*I82</f>
        <v>0</v>
      </c>
      <c r="K82" s="205"/>
      <c r="L82" s="118"/>
      <c r="M82" s="138">
        <f t="shared" ref="M82:M84" si="123">K82*L82</f>
        <v>0</v>
      </c>
      <c r="N82" s="117"/>
      <c r="O82" s="118"/>
      <c r="P82" s="138">
        <f t="shared" ref="P82:P84" si="124">N82*O82</f>
        <v>0</v>
      </c>
      <c r="Q82" s="205"/>
      <c r="R82" s="118"/>
      <c r="S82" s="138">
        <f t="shared" ref="S82:S84" si="125">Q82*R82</f>
        <v>0</v>
      </c>
      <c r="T82" s="117"/>
      <c r="U82" s="118"/>
      <c r="V82" s="138">
        <f t="shared" ref="V82:V84" si="126">T82*U82</f>
        <v>0</v>
      </c>
      <c r="W82" s="205"/>
      <c r="X82" s="118"/>
      <c r="Y82" s="138">
        <f t="shared" ref="Y82:Y84" si="127">W82*X82</f>
        <v>0</v>
      </c>
      <c r="Z82" s="117"/>
      <c r="AA82" s="118"/>
      <c r="AB82" s="138">
        <f t="shared" ref="AB82:AB84" si="128">Z82*AA82</f>
        <v>0</v>
      </c>
      <c r="AC82" s="120">
        <f t="shared" si="90"/>
        <v>0</v>
      </c>
      <c r="AD82" s="121">
        <f t="shared" si="91"/>
        <v>0</v>
      </c>
      <c r="AE82" s="181">
        <f t="shared" si="92"/>
        <v>0</v>
      </c>
      <c r="AF82" s="123" t="e">
        <f t="shared" si="93"/>
        <v>#DIV/0!</v>
      </c>
      <c r="AG82" s="124"/>
      <c r="AH82" s="99"/>
      <c r="AI82" s="99"/>
    </row>
    <row r="83" spans="1:35" ht="30" customHeight="1">
      <c r="A83" s="113" t="s">
        <v>105</v>
      </c>
      <c r="B83" s="114" t="s">
        <v>109</v>
      </c>
      <c r="C83" s="115" t="s">
        <v>157</v>
      </c>
      <c r="D83" s="116" t="s">
        <v>149</v>
      </c>
      <c r="E83" s="117"/>
      <c r="F83" s="118"/>
      <c r="G83" s="119">
        <f t="shared" si="121"/>
        <v>0</v>
      </c>
      <c r="H83" s="117"/>
      <c r="I83" s="118"/>
      <c r="J83" s="138">
        <f t="shared" si="122"/>
        <v>0</v>
      </c>
      <c r="K83" s="205"/>
      <c r="L83" s="118"/>
      <c r="M83" s="138">
        <f t="shared" si="123"/>
        <v>0</v>
      </c>
      <c r="N83" s="117"/>
      <c r="O83" s="118"/>
      <c r="P83" s="138">
        <f t="shared" si="124"/>
        <v>0</v>
      </c>
      <c r="Q83" s="205"/>
      <c r="R83" s="118"/>
      <c r="S83" s="138">
        <f t="shared" si="125"/>
        <v>0</v>
      </c>
      <c r="T83" s="117"/>
      <c r="U83" s="118"/>
      <c r="V83" s="138">
        <f t="shared" si="126"/>
        <v>0</v>
      </c>
      <c r="W83" s="205"/>
      <c r="X83" s="118"/>
      <c r="Y83" s="138">
        <f t="shared" si="127"/>
        <v>0</v>
      </c>
      <c r="Z83" s="117"/>
      <c r="AA83" s="118"/>
      <c r="AB83" s="138">
        <f t="shared" si="128"/>
        <v>0</v>
      </c>
      <c r="AC83" s="120">
        <f t="shared" si="90"/>
        <v>0</v>
      </c>
      <c r="AD83" s="121">
        <f t="shared" si="91"/>
        <v>0</v>
      </c>
      <c r="AE83" s="181">
        <f t="shared" si="92"/>
        <v>0</v>
      </c>
      <c r="AF83" s="123" t="e">
        <f t="shared" si="93"/>
        <v>#DIV/0!</v>
      </c>
      <c r="AG83" s="124"/>
      <c r="AH83" s="99"/>
      <c r="AI83" s="99"/>
    </row>
    <row r="84" spans="1:35" ht="30" customHeight="1">
      <c r="A84" s="125" t="s">
        <v>105</v>
      </c>
      <c r="B84" s="126" t="s">
        <v>110</v>
      </c>
      <c r="C84" s="127" t="s">
        <v>157</v>
      </c>
      <c r="D84" s="128" t="s">
        <v>149</v>
      </c>
      <c r="E84" s="129"/>
      <c r="F84" s="130"/>
      <c r="G84" s="131">
        <f t="shared" si="121"/>
        <v>0</v>
      </c>
      <c r="H84" s="143"/>
      <c r="I84" s="144"/>
      <c r="J84" s="146">
        <f t="shared" si="122"/>
        <v>0</v>
      </c>
      <c r="K84" s="227"/>
      <c r="L84" s="130"/>
      <c r="M84" s="228">
        <f t="shared" si="123"/>
        <v>0</v>
      </c>
      <c r="N84" s="129"/>
      <c r="O84" s="130"/>
      <c r="P84" s="228">
        <f t="shared" si="124"/>
        <v>0</v>
      </c>
      <c r="Q84" s="227"/>
      <c r="R84" s="130"/>
      <c r="S84" s="228">
        <f t="shared" si="125"/>
        <v>0</v>
      </c>
      <c r="T84" s="129"/>
      <c r="U84" s="130"/>
      <c r="V84" s="228">
        <f t="shared" si="126"/>
        <v>0</v>
      </c>
      <c r="W84" s="227"/>
      <c r="X84" s="130"/>
      <c r="Y84" s="228">
        <f t="shared" si="127"/>
        <v>0</v>
      </c>
      <c r="Z84" s="129"/>
      <c r="AA84" s="130"/>
      <c r="AB84" s="228">
        <f t="shared" si="128"/>
        <v>0</v>
      </c>
      <c r="AC84" s="132">
        <f t="shared" si="90"/>
        <v>0</v>
      </c>
      <c r="AD84" s="133">
        <f t="shared" si="91"/>
        <v>0</v>
      </c>
      <c r="AE84" s="183">
        <f t="shared" si="92"/>
        <v>0</v>
      </c>
      <c r="AF84" s="123" t="e">
        <f t="shared" si="93"/>
        <v>#DIV/0!</v>
      </c>
      <c r="AG84" s="124"/>
      <c r="AH84" s="99"/>
      <c r="AI84" s="99"/>
    </row>
    <row r="85" spans="1:35" ht="15.75" customHeight="1">
      <c r="A85" s="100" t="s">
        <v>102</v>
      </c>
      <c r="B85" s="101" t="s">
        <v>158</v>
      </c>
      <c r="C85" s="102" t="s">
        <v>159</v>
      </c>
      <c r="D85" s="103"/>
      <c r="E85" s="104">
        <f t="shared" ref="E85:AB85" si="129">SUM(E86:E88)</f>
        <v>0</v>
      </c>
      <c r="F85" s="105">
        <f t="shared" si="129"/>
        <v>0</v>
      </c>
      <c r="G85" s="106">
        <f t="shared" si="129"/>
        <v>0</v>
      </c>
      <c r="H85" s="104">
        <f t="shared" si="129"/>
        <v>0</v>
      </c>
      <c r="I85" s="105">
        <f t="shared" si="129"/>
        <v>0</v>
      </c>
      <c r="J85" s="137">
        <f t="shared" si="129"/>
        <v>0</v>
      </c>
      <c r="K85" s="203">
        <f t="shared" si="129"/>
        <v>0</v>
      </c>
      <c r="L85" s="105">
        <f t="shared" si="129"/>
        <v>0</v>
      </c>
      <c r="M85" s="137">
        <f t="shared" si="129"/>
        <v>0</v>
      </c>
      <c r="N85" s="104">
        <f t="shared" si="129"/>
        <v>0</v>
      </c>
      <c r="O85" s="105">
        <f t="shared" si="129"/>
        <v>0</v>
      </c>
      <c r="P85" s="137">
        <f t="shared" si="129"/>
        <v>0</v>
      </c>
      <c r="Q85" s="203">
        <f t="shared" si="129"/>
        <v>0</v>
      </c>
      <c r="R85" s="105">
        <f t="shared" si="129"/>
        <v>0</v>
      </c>
      <c r="S85" s="137">
        <f t="shared" si="129"/>
        <v>0</v>
      </c>
      <c r="T85" s="104">
        <f t="shared" si="129"/>
        <v>0</v>
      </c>
      <c r="U85" s="105">
        <f t="shared" si="129"/>
        <v>0</v>
      </c>
      <c r="V85" s="137">
        <f t="shared" si="129"/>
        <v>0</v>
      </c>
      <c r="W85" s="203">
        <f t="shared" si="129"/>
        <v>0</v>
      </c>
      <c r="X85" s="105">
        <f t="shared" si="129"/>
        <v>0</v>
      </c>
      <c r="Y85" s="137">
        <f t="shared" si="129"/>
        <v>0</v>
      </c>
      <c r="Z85" s="104">
        <f t="shared" si="129"/>
        <v>0</v>
      </c>
      <c r="AA85" s="105">
        <f t="shared" si="129"/>
        <v>0</v>
      </c>
      <c r="AB85" s="137">
        <f t="shared" si="129"/>
        <v>0</v>
      </c>
      <c r="AC85" s="107">
        <f t="shared" si="90"/>
        <v>0</v>
      </c>
      <c r="AD85" s="108">
        <f t="shared" si="91"/>
        <v>0</v>
      </c>
      <c r="AE85" s="108">
        <f t="shared" si="92"/>
        <v>0</v>
      </c>
      <c r="AF85" s="147" t="e">
        <f t="shared" si="93"/>
        <v>#DIV/0!</v>
      </c>
      <c r="AG85" s="148"/>
      <c r="AH85" s="112"/>
      <c r="AI85" s="112"/>
    </row>
    <row r="86" spans="1:35" ht="30" customHeight="1">
      <c r="A86" s="113" t="s">
        <v>105</v>
      </c>
      <c r="B86" s="114" t="s">
        <v>106</v>
      </c>
      <c r="C86" s="115" t="s">
        <v>157</v>
      </c>
      <c r="D86" s="116" t="s">
        <v>149</v>
      </c>
      <c r="E86" s="117"/>
      <c r="F86" s="118"/>
      <c r="G86" s="119">
        <f t="shared" ref="G86:G88" si="130">E86*F86</f>
        <v>0</v>
      </c>
      <c r="H86" s="117"/>
      <c r="I86" s="118"/>
      <c r="J86" s="138">
        <f t="shared" ref="J86:J88" si="131">H86*I86</f>
        <v>0</v>
      </c>
      <c r="K86" s="205"/>
      <c r="L86" s="118"/>
      <c r="M86" s="138">
        <f t="shared" ref="M86:M88" si="132">K86*L86</f>
        <v>0</v>
      </c>
      <c r="N86" s="117"/>
      <c r="O86" s="118"/>
      <c r="P86" s="138">
        <f t="shared" ref="P86:P88" si="133">N86*O86</f>
        <v>0</v>
      </c>
      <c r="Q86" s="205"/>
      <c r="R86" s="118"/>
      <c r="S86" s="138">
        <f t="shared" ref="S86:S88" si="134">Q86*R86</f>
        <v>0</v>
      </c>
      <c r="T86" s="117"/>
      <c r="U86" s="118"/>
      <c r="V86" s="138">
        <f t="shared" ref="V86:V88" si="135">T86*U86</f>
        <v>0</v>
      </c>
      <c r="W86" s="205"/>
      <c r="X86" s="118"/>
      <c r="Y86" s="138">
        <f t="shared" ref="Y86:Y88" si="136">W86*X86</f>
        <v>0</v>
      </c>
      <c r="Z86" s="117"/>
      <c r="AA86" s="118"/>
      <c r="AB86" s="138">
        <f t="shared" ref="AB86:AB88" si="137">Z86*AA86</f>
        <v>0</v>
      </c>
      <c r="AC86" s="120">
        <f t="shared" si="90"/>
        <v>0</v>
      </c>
      <c r="AD86" s="121">
        <f t="shared" si="91"/>
        <v>0</v>
      </c>
      <c r="AE86" s="181">
        <f t="shared" si="92"/>
        <v>0</v>
      </c>
      <c r="AF86" s="123" t="e">
        <f t="shared" si="93"/>
        <v>#DIV/0!</v>
      </c>
      <c r="AG86" s="124"/>
      <c r="AH86" s="99"/>
      <c r="AI86" s="99"/>
    </row>
    <row r="87" spans="1:35" ht="30" customHeight="1">
      <c r="A87" s="113" t="s">
        <v>105</v>
      </c>
      <c r="B87" s="114" t="s">
        <v>109</v>
      </c>
      <c r="C87" s="115" t="s">
        <v>157</v>
      </c>
      <c r="D87" s="116" t="s">
        <v>149</v>
      </c>
      <c r="E87" s="117"/>
      <c r="F87" s="118"/>
      <c r="G87" s="119">
        <f t="shared" si="130"/>
        <v>0</v>
      </c>
      <c r="H87" s="117"/>
      <c r="I87" s="118"/>
      <c r="J87" s="138">
        <f t="shared" si="131"/>
        <v>0</v>
      </c>
      <c r="K87" s="205"/>
      <c r="L87" s="118"/>
      <c r="M87" s="138">
        <f t="shared" si="132"/>
        <v>0</v>
      </c>
      <c r="N87" s="117"/>
      <c r="O87" s="118"/>
      <c r="P87" s="138">
        <f t="shared" si="133"/>
        <v>0</v>
      </c>
      <c r="Q87" s="205"/>
      <c r="R87" s="118"/>
      <c r="S87" s="138">
        <f t="shared" si="134"/>
        <v>0</v>
      </c>
      <c r="T87" s="117"/>
      <c r="U87" s="118"/>
      <c r="V87" s="138">
        <f t="shared" si="135"/>
        <v>0</v>
      </c>
      <c r="W87" s="205"/>
      <c r="X87" s="118"/>
      <c r="Y87" s="138">
        <f t="shared" si="136"/>
        <v>0</v>
      </c>
      <c r="Z87" s="117"/>
      <c r="AA87" s="118"/>
      <c r="AB87" s="138">
        <f t="shared" si="137"/>
        <v>0</v>
      </c>
      <c r="AC87" s="120">
        <f t="shared" si="90"/>
        <v>0</v>
      </c>
      <c r="AD87" s="121">
        <f t="shared" si="91"/>
        <v>0</v>
      </c>
      <c r="AE87" s="181">
        <f t="shared" si="92"/>
        <v>0</v>
      </c>
      <c r="AF87" s="123" t="e">
        <f t="shared" si="93"/>
        <v>#DIV/0!</v>
      </c>
      <c r="AG87" s="124"/>
      <c r="AH87" s="99"/>
      <c r="AI87" s="99"/>
    </row>
    <row r="88" spans="1:35" ht="30" customHeight="1">
      <c r="A88" s="125" t="s">
        <v>105</v>
      </c>
      <c r="B88" s="126" t="s">
        <v>110</v>
      </c>
      <c r="C88" s="127" t="s">
        <v>157</v>
      </c>
      <c r="D88" s="128" t="s">
        <v>149</v>
      </c>
      <c r="E88" s="129"/>
      <c r="F88" s="130"/>
      <c r="G88" s="131">
        <f t="shared" si="130"/>
        <v>0</v>
      </c>
      <c r="H88" s="143"/>
      <c r="I88" s="144"/>
      <c r="J88" s="146">
        <f t="shared" si="131"/>
        <v>0</v>
      </c>
      <c r="K88" s="227"/>
      <c r="L88" s="130"/>
      <c r="M88" s="228">
        <f t="shared" si="132"/>
        <v>0</v>
      </c>
      <c r="N88" s="129"/>
      <c r="O88" s="130"/>
      <c r="P88" s="228">
        <f t="shared" si="133"/>
        <v>0</v>
      </c>
      <c r="Q88" s="227"/>
      <c r="R88" s="130"/>
      <c r="S88" s="228">
        <f t="shared" si="134"/>
        <v>0</v>
      </c>
      <c r="T88" s="129"/>
      <c r="U88" s="130"/>
      <c r="V88" s="228">
        <f t="shared" si="135"/>
        <v>0</v>
      </c>
      <c r="W88" s="227"/>
      <c r="X88" s="130"/>
      <c r="Y88" s="228">
        <f t="shared" si="136"/>
        <v>0</v>
      </c>
      <c r="Z88" s="129"/>
      <c r="AA88" s="130"/>
      <c r="AB88" s="228">
        <f t="shared" si="137"/>
        <v>0</v>
      </c>
      <c r="AC88" s="132">
        <f t="shared" si="90"/>
        <v>0</v>
      </c>
      <c r="AD88" s="133">
        <f t="shared" si="91"/>
        <v>0</v>
      </c>
      <c r="AE88" s="183">
        <f t="shared" si="92"/>
        <v>0</v>
      </c>
      <c r="AF88" s="149" t="e">
        <f t="shared" si="93"/>
        <v>#DIV/0!</v>
      </c>
      <c r="AG88" s="150"/>
      <c r="AH88" s="99"/>
      <c r="AI88" s="99"/>
    </row>
    <row r="89" spans="1:35" ht="15" customHeight="1">
      <c r="A89" s="185" t="s">
        <v>160</v>
      </c>
      <c r="B89" s="186"/>
      <c r="C89" s="187"/>
      <c r="D89" s="188"/>
      <c r="E89" s="189">
        <f t="shared" ref="E89:AD89" si="138">E85+E81+E77+E71+E67</f>
        <v>3680</v>
      </c>
      <c r="F89" s="190">
        <f t="shared" si="138"/>
        <v>3203</v>
      </c>
      <c r="G89" s="191">
        <f t="shared" si="138"/>
        <v>126700</v>
      </c>
      <c r="H89" s="155">
        <f t="shared" si="138"/>
        <v>80</v>
      </c>
      <c r="I89" s="157">
        <f t="shared" si="138"/>
        <v>3200</v>
      </c>
      <c r="J89" s="208">
        <f t="shared" si="138"/>
        <v>115900</v>
      </c>
      <c r="K89" s="192">
        <f t="shared" si="138"/>
        <v>0</v>
      </c>
      <c r="L89" s="190">
        <f t="shared" si="138"/>
        <v>0</v>
      </c>
      <c r="M89" s="193">
        <f t="shared" si="138"/>
        <v>0</v>
      </c>
      <c r="N89" s="189">
        <f t="shared" si="138"/>
        <v>0</v>
      </c>
      <c r="O89" s="190">
        <f t="shared" si="138"/>
        <v>0</v>
      </c>
      <c r="P89" s="193">
        <f t="shared" si="138"/>
        <v>0</v>
      </c>
      <c r="Q89" s="192">
        <f t="shared" si="138"/>
        <v>0</v>
      </c>
      <c r="R89" s="190">
        <f t="shared" si="138"/>
        <v>0</v>
      </c>
      <c r="S89" s="193">
        <f t="shared" si="138"/>
        <v>0</v>
      </c>
      <c r="T89" s="189">
        <f t="shared" si="138"/>
        <v>0</v>
      </c>
      <c r="U89" s="190">
        <f t="shared" si="138"/>
        <v>0</v>
      </c>
      <c r="V89" s="193">
        <f t="shared" si="138"/>
        <v>0</v>
      </c>
      <c r="W89" s="192">
        <f t="shared" si="138"/>
        <v>0</v>
      </c>
      <c r="X89" s="190">
        <f t="shared" si="138"/>
        <v>0</v>
      </c>
      <c r="Y89" s="193">
        <f t="shared" si="138"/>
        <v>0</v>
      </c>
      <c r="Z89" s="189">
        <f t="shared" si="138"/>
        <v>0</v>
      </c>
      <c r="AA89" s="190">
        <f t="shared" si="138"/>
        <v>0</v>
      </c>
      <c r="AB89" s="193">
        <f t="shared" si="138"/>
        <v>0</v>
      </c>
      <c r="AC89" s="155">
        <f t="shared" si="138"/>
        <v>126700</v>
      </c>
      <c r="AD89" s="160">
        <f t="shared" si="138"/>
        <v>115900</v>
      </c>
      <c r="AE89" s="155">
        <f t="shared" si="92"/>
        <v>10800</v>
      </c>
      <c r="AF89" s="161">
        <f t="shared" si="93"/>
        <v>8.5240726124704028E-2</v>
      </c>
      <c r="AG89" s="162"/>
      <c r="AH89" s="99"/>
      <c r="AI89" s="99"/>
    </row>
    <row r="90" spans="1:35" ht="15.75" customHeight="1">
      <c r="A90" s="211" t="s">
        <v>100</v>
      </c>
      <c r="B90" s="231" t="s">
        <v>26</v>
      </c>
      <c r="C90" s="165" t="s">
        <v>161</v>
      </c>
      <c r="D90" s="199"/>
      <c r="E90" s="89"/>
      <c r="F90" s="90"/>
      <c r="G90" s="90"/>
      <c r="H90" s="89"/>
      <c r="I90" s="90"/>
      <c r="J90" s="94"/>
      <c r="K90" s="90"/>
      <c r="L90" s="90"/>
      <c r="M90" s="94"/>
      <c r="N90" s="89"/>
      <c r="O90" s="90"/>
      <c r="P90" s="94"/>
      <c r="Q90" s="90"/>
      <c r="R90" s="90"/>
      <c r="S90" s="94"/>
      <c r="T90" s="89"/>
      <c r="U90" s="90"/>
      <c r="V90" s="94"/>
      <c r="W90" s="90"/>
      <c r="X90" s="90"/>
      <c r="Y90" s="94"/>
      <c r="Z90" s="89"/>
      <c r="AA90" s="90"/>
      <c r="AB90" s="94"/>
      <c r="AC90" s="232"/>
      <c r="AD90" s="232"/>
      <c r="AE90" s="233">
        <f t="shared" si="92"/>
        <v>0</v>
      </c>
      <c r="AF90" s="234" t="e">
        <f t="shared" si="93"/>
        <v>#DIV/0!</v>
      </c>
      <c r="AG90" s="235"/>
      <c r="AH90" s="99"/>
      <c r="AI90" s="99"/>
    </row>
    <row r="91" spans="1:35" ht="48" customHeight="1">
      <c r="A91" s="100" t="s">
        <v>102</v>
      </c>
      <c r="B91" s="101" t="s">
        <v>162</v>
      </c>
      <c r="C91" s="170" t="s">
        <v>163</v>
      </c>
      <c r="D91" s="179"/>
      <c r="E91" s="200">
        <f t="shared" ref="E91:AB91" si="139">SUM(E92:E94)</f>
        <v>0</v>
      </c>
      <c r="F91" s="201">
        <f t="shared" si="139"/>
        <v>0</v>
      </c>
      <c r="G91" s="202">
        <f t="shared" si="139"/>
        <v>0</v>
      </c>
      <c r="H91" s="104">
        <f t="shared" si="139"/>
        <v>0</v>
      </c>
      <c r="I91" s="105">
        <f t="shared" si="139"/>
        <v>0</v>
      </c>
      <c r="J91" s="137">
        <f t="shared" si="139"/>
        <v>0</v>
      </c>
      <c r="K91" s="213">
        <f t="shared" si="139"/>
        <v>0</v>
      </c>
      <c r="L91" s="201">
        <f t="shared" si="139"/>
        <v>0</v>
      </c>
      <c r="M91" s="214">
        <f t="shared" si="139"/>
        <v>0</v>
      </c>
      <c r="N91" s="200">
        <f t="shared" si="139"/>
        <v>0</v>
      </c>
      <c r="O91" s="201">
        <f t="shared" si="139"/>
        <v>0</v>
      </c>
      <c r="P91" s="214">
        <f t="shared" si="139"/>
        <v>0</v>
      </c>
      <c r="Q91" s="213">
        <f t="shared" si="139"/>
        <v>0</v>
      </c>
      <c r="R91" s="201">
        <f t="shared" si="139"/>
        <v>0</v>
      </c>
      <c r="S91" s="214">
        <f t="shared" si="139"/>
        <v>0</v>
      </c>
      <c r="T91" s="200">
        <f t="shared" si="139"/>
        <v>0</v>
      </c>
      <c r="U91" s="201">
        <f t="shared" si="139"/>
        <v>0</v>
      </c>
      <c r="V91" s="214">
        <f t="shared" si="139"/>
        <v>0</v>
      </c>
      <c r="W91" s="213">
        <f t="shared" si="139"/>
        <v>0</v>
      </c>
      <c r="X91" s="201">
        <f t="shared" si="139"/>
        <v>0</v>
      </c>
      <c r="Y91" s="214">
        <f t="shared" si="139"/>
        <v>0</v>
      </c>
      <c r="Z91" s="200">
        <f t="shared" si="139"/>
        <v>0</v>
      </c>
      <c r="AA91" s="201">
        <f t="shared" si="139"/>
        <v>0</v>
      </c>
      <c r="AB91" s="214">
        <f t="shared" si="139"/>
        <v>0</v>
      </c>
      <c r="AC91" s="107">
        <f t="shared" ref="AC91:AC95" si="140">G91+M91+S91+Y91</f>
        <v>0</v>
      </c>
      <c r="AD91" s="108">
        <f t="shared" ref="AD91:AD95" si="141">J91+P91+V91+AB91</f>
        <v>0</v>
      </c>
      <c r="AE91" s="108">
        <f t="shared" si="92"/>
        <v>0</v>
      </c>
      <c r="AF91" s="147" t="e">
        <f t="shared" si="93"/>
        <v>#DIV/0!</v>
      </c>
      <c r="AG91" s="148"/>
      <c r="AH91" s="112"/>
      <c r="AI91" s="112"/>
    </row>
    <row r="92" spans="1:35" ht="36" customHeight="1">
      <c r="A92" s="113" t="s">
        <v>105</v>
      </c>
      <c r="B92" s="114" t="s">
        <v>106</v>
      </c>
      <c r="C92" s="115" t="s">
        <v>164</v>
      </c>
      <c r="D92" s="116" t="s">
        <v>165</v>
      </c>
      <c r="E92" s="117"/>
      <c r="F92" s="118"/>
      <c r="G92" s="119">
        <f t="shared" ref="G92:G94" si="142">E92*F92</f>
        <v>0</v>
      </c>
      <c r="H92" s="117"/>
      <c r="I92" s="118"/>
      <c r="J92" s="138">
        <f t="shared" ref="J92:J94" si="143">H92*I92</f>
        <v>0</v>
      </c>
      <c r="K92" s="205"/>
      <c r="L92" s="118"/>
      <c r="M92" s="138">
        <f t="shared" ref="M92:M94" si="144">K92*L92</f>
        <v>0</v>
      </c>
      <c r="N92" s="117"/>
      <c r="O92" s="118"/>
      <c r="P92" s="138">
        <f t="shared" ref="P92:P94" si="145">N92*O92</f>
        <v>0</v>
      </c>
      <c r="Q92" s="205"/>
      <c r="R92" s="118"/>
      <c r="S92" s="138">
        <f t="shared" ref="S92:S94" si="146">Q92*R92</f>
        <v>0</v>
      </c>
      <c r="T92" s="117"/>
      <c r="U92" s="118"/>
      <c r="V92" s="138">
        <f t="shared" ref="V92:V94" si="147">T92*U92</f>
        <v>0</v>
      </c>
      <c r="W92" s="205"/>
      <c r="X92" s="118"/>
      <c r="Y92" s="138">
        <f t="shared" ref="Y92:Y94" si="148">W92*X92</f>
        <v>0</v>
      </c>
      <c r="Z92" s="117"/>
      <c r="AA92" s="118"/>
      <c r="AB92" s="138">
        <f t="shared" ref="AB92:AB94" si="149">Z92*AA92</f>
        <v>0</v>
      </c>
      <c r="AC92" s="120">
        <f t="shared" si="140"/>
        <v>0</v>
      </c>
      <c r="AD92" s="121">
        <f t="shared" si="141"/>
        <v>0</v>
      </c>
      <c r="AE92" s="181">
        <f t="shared" si="92"/>
        <v>0</v>
      </c>
      <c r="AF92" s="123" t="e">
        <f t="shared" si="93"/>
        <v>#DIV/0!</v>
      </c>
      <c r="AG92" s="124"/>
      <c r="AH92" s="99"/>
      <c r="AI92" s="99"/>
    </row>
    <row r="93" spans="1:35" ht="33.75" customHeight="1">
      <c r="A93" s="113" t="s">
        <v>105</v>
      </c>
      <c r="B93" s="114" t="s">
        <v>109</v>
      </c>
      <c r="C93" s="115" t="s">
        <v>164</v>
      </c>
      <c r="D93" s="116" t="s">
        <v>165</v>
      </c>
      <c r="E93" s="117"/>
      <c r="F93" s="118"/>
      <c r="G93" s="119">
        <f t="shared" si="142"/>
        <v>0</v>
      </c>
      <c r="H93" s="117"/>
      <c r="I93" s="118"/>
      <c r="J93" s="138">
        <f t="shared" si="143"/>
        <v>0</v>
      </c>
      <c r="K93" s="205"/>
      <c r="L93" s="118"/>
      <c r="M93" s="138">
        <f t="shared" si="144"/>
        <v>0</v>
      </c>
      <c r="N93" s="117"/>
      <c r="O93" s="118"/>
      <c r="P93" s="138">
        <f t="shared" si="145"/>
        <v>0</v>
      </c>
      <c r="Q93" s="205"/>
      <c r="R93" s="118"/>
      <c r="S93" s="138">
        <f t="shared" si="146"/>
        <v>0</v>
      </c>
      <c r="T93" s="117"/>
      <c r="U93" s="118"/>
      <c r="V93" s="138">
        <f t="shared" si="147"/>
        <v>0</v>
      </c>
      <c r="W93" s="205"/>
      <c r="X93" s="118"/>
      <c r="Y93" s="138">
        <f t="shared" si="148"/>
        <v>0</v>
      </c>
      <c r="Z93" s="117"/>
      <c r="AA93" s="118"/>
      <c r="AB93" s="138">
        <f t="shared" si="149"/>
        <v>0</v>
      </c>
      <c r="AC93" s="120">
        <f t="shared" si="140"/>
        <v>0</v>
      </c>
      <c r="AD93" s="121">
        <f t="shared" si="141"/>
        <v>0</v>
      </c>
      <c r="AE93" s="181">
        <f t="shared" si="92"/>
        <v>0</v>
      </c>
      <c r="AF93" s="123" t="e">
        <f t="shared" si="93"/>
        <v>#DIV/0!</v>
      </c>
      <c r="AG93" s="124"/>
      <c r="AH93" s="99"/>
      <c r="AI93" s="99"/>
    </row>
    <row r="94" spans="1:35" ht="33" customHeight="1">
      <c r="A94" s="139" t="s">
        <v>105</v>
      </c>
      <c r="B94" s="140" t="s">
        <v>110</v>
      </c>
      <c r="C94" s="141" t="s">
        <v>164</v>
      </c>
      <c r="D94" s="142" t="s">
        <v>165</v>
      </c>
      <c r="E94" s="143"/>
      <c r="F94" s="144"/>
      <c r="G94" s="145">
        <f t="shared" si="142"/>
        <v>0</v>
      </c>
      <c r="H94" s="143"/>
      <c r="I94" s="144"/>
      <c r="J94" s="146">
        <f t="shared" si="143"/>
        <v>0</v>
      </c>
      <c r="K94" s="207"/>
      <c r="L94" s="144"/>
      <c r="M94" s="146">
        <f t="shared" si="144"/>
        <v>0</v>
      </c>
      <c r="N94" s="143"/>
      <c r="O94" s="144"/>
      <c r="P94" s="146">
        <f t="shared" si="145"/>
        <v>0</v>
      </c>
      <c r="Q94" s="207"/>
      <c r="R94" s="144"/>
      <c r="S94" s="146">
        <f t="shared" si="146"/>
        <v>0</v>
      </c>
      <c r="T94" s="143"/>
      <c r="U94" s="144"/>
      <c r="V94" s="146">
        <f t="shared" si="147"/>
        <v>0</v>
      </c>
      <c r="W94" s="207"/>
      <c r="X94" s="144"/>
      <c r="Y94" s="146">
        <f t="shared" si="148"/>
        <v>0</v>
      </c>
      <c r="Z94" s="143"/>
      <c r="AA94" s="144"/>
      <c r="AB94" s="146">
        <f t="shared" si="149"/>
        <v>0</v>
      </c>
      <c r="AC94" s="236">
        <f t="shared" si="140"/>
        <v>0</v>
      </c>
      <c r="AD94" s="237">
        <f t="shared" si="141"/>
        <v>0</v>
      </c>
      <c r="AE94" s="238">
        <f t="shared" si="92"/>
        <v>0</v>
      </c>
      <c r="AF94" s="123" t="e">
        <f t="shared" si="93"/>
        <v>#DIV/0!</v>
      </c>
      <c r="AG94" s="124"/>
      <c r="AH94" s="99"/>
      <c r="AI94" s="99"/>
    </row>
    <row r="95" spans="1:35" ht="15" customHeight="1">
      <c r="A95" s="185" t="s">
        <v>166</v>
      </c>
      <c r="B95" s="186"/>
      <c r="C95" s="187"/>
      <c r="D95" s="188"/>
      <c r="E95" s="189">
        <f t="shared" ref="E95:AB95" si="150">E91</f>
        <v>0</v>
      </c>
      <c r="F95" s="190">
        <f t="shared" si="150"/>
        <v>0</v>
      </c>
      <c r="G95" s="191">
        <f t="shared" si="150"/>
        <v>0</v>
      </c>
      <c r="H95" s="155">
        <f t="shared" si="150"/>
        <v>0</v>
      </c>
      <c r="I95" s="157">
        <f t="shared" si="150"/>
        <v>0</v>
      </c>
      <c r="J95" s="208">
        <f t="shared" si="150"/>
        <v>0</v>
      </c>
      <c r="K95" s="192">
        <f t="shared" si="150"/>
        <v>0</v>
      </c>
      <c r="L95" s="190">
        <f t="shared" si="150"/>
        <v>0</v>
      </c>
      <c r="M95" s="193">
        <f t="shared" si="150"/>
        <v>0</v>
      </c>
      <c r="N95" s="189">
        <f t="shared" si="150"/>
        <v>0</v>
      </c>
      <c r="O95" s="190">
        <f t="shared" si="150"/>
        <v>0</v>
      </c>
      <c r="P95" s="193">
        <f t="shared" si="150"/>
        <v>0</v>
      </c>
      <c r="Q95" s="192">
        <f t="shared" si="150"/>
        <v>0</v>
      </c>
      <c r="R95" s="190">
        <f t="shared" si="150"/>
        <v>0</v>
      </c>
      <c r="S95" s="193">
        <f t="shared" si="150"/>
        <v>0</v>
      </c>
      <c r="T95" s="189">
        <f t="shared" si="150"/>
        <v>0</v>
      </c>
      <c r="U95" s="190">
        <f t="shared" si="150"/>
        <v>0</v>
      </c>
      <c r="V95" s="193">
        <f t="shared" si="150"/>
        <v>0</v>
      </c>
      <c r="W95" s="192">
        <f t="shared" si="150"/>
        <v>0</v>
      </c>
      <c r="X95" s="190">
        <f t="shared" si="150"/>
        <v>0</v>
      </c>
      <c r="Y95" s="193">
        <f t="shared" si="150"/>
        <v>0</v>
      </c>
      <c r="Z95" s="189">
        <f t="shared" si="150"/>
        <v>0</v>
      </c>
      <c r="AA95" s="190">
        <f t="shared" si="150"/>
        <v>0</v>
      </c>
      <c r="AB95" s="193">
        <f t="shared" si="150"/>
        <v>0</v>
      </c>
      <c r="AC95" s="189">
        <f t="shared" si="140"/>
        <v>0</v>
      </c>
      <c r="AD95" s="194">
        <f t="shared" si="141"/>
        <v>0</v>
      </c>
      <c r="AE95" s="193">
        <f t="shared" si="92"/>
        <v>0</v>
      </c>
      <c r="AF95" s="195" t="e">
        <f t="shared" si="93"/>
        <v>#DIV/0!</v>
      </c>
      <c r="AG95" s="196"/>
      <c r="AH95" s="99"/>
      <c r="AI95" s="99"/>
    </row>
    <row r="96" spans="1:35" ht="15.75" customHeight="1">
      <c r="A96" s="211" t="s">
        <v>100</v>
      </c>
      <c r="B96" s="231" t="s">
        <v>27</v>
      </c>
      <c r="C96" s="165" t="s">
        <v>167</v>
      </c>
      <c r="D96" s="239"/>
      <c r="E96" s="240"/>
      <c r="F96" s="241"/>
      <c r="G96" s="241"/>
      <c r="H96" s="89"/>
      <c r="I96" s="90"/>
      <c r="J96" s="94"/>
      <c r="K96" s="241"/>
      <c r="L96" s="241"/>
      <c r="M96" s="242"/>
      <c r="N96" s="240"/>
      <c r="O96" s="241"/>
      <c r="P96" s="242"/>
      <c r="Q96" s="241"/>
      <c r="R96" s="241"/>
      <c r="S96" s="242"/>
      <c r="T96" s="240"/>
      <c r="U96" s="241"/>
      <c r="V96" s="242"/>
      <c r="W96" s="241"/>
      <c r="X96" s="241"/>
      <c r="Y96" s="242"/>
      <c r="Z96" s="240"/>
      <c r="AA96" s="241"/>
      <c r="AB96" s="241"/>
      <c r="AC96" s="95"/>
      <c r="AD96" s="96"/>
      <c r="AE96" s="96"/>
      <c r="AF96" s="97"/>
      <c r="AG96" s="98"/>
      <c r="AH96" s="99"/>
      <c r="AI96" s="99"/>
    </row>
    <row r="97" spans="1:35" ht="24.75" customHeight="1">
      <c r="A97" s="100" t="s">
        <v>102</v>
      </c>
      <c r="B97" s="101" t="s">
        <v>168</v>
      </c>
      <c r="C97" s="243" t="s">
        <v>169</v>
      </c>
      <c r="D97" s="179"/>
      <c r="E97" s="200">
        <f t="shared" ref="E97:AB97" si="151">SUM(E98:E100)</f>
        <v>0</v>
      </c>
      <c r="F97" s="201">
        <f t="shared" si="151"/>
        <v>0</v>
      </c>
      <c r="G97" s="202">
        <f t="shared" si="151"/>
        <v>0</v>
      </c>
      <c r="H97" s="104">
        <f t="shared" si="151"/>
        <v>0</v>
      </c>
      <c r="I97" s="105">
        <f t="shared" si="151"/>
        <v>0</v>
      </c>
      <c r="J97" s="137">
        <f t="shared" si="151"/>
        <v>0</v>
      </c>
      <c r="K97" s="213">
        <f t="shared" si="151"/>
        <v>0</v>
      </c>
      <c r="L97" s="201">
        <f t="shared" si="151"/>
        <v>0</v>
      </c>
      <c r="M97" s="214">
        <f t="shared" si="151"/>
        <v>0</v>
      </c>
      <c r="N97" s="200">
        <f t="shared" si="151"/>
        <v>0</v>
      </c>
      <c r="O97" s="201">
        <f t="shared" si="151"/>
        <v>0</v>
      </c>
      <c r="P97" s="214">
        <f t="shared" si="151"/>
        <v>0</v>
      </c>
      <c r="Q97" s="213">
        <f t="shared" si="151"/>
        <v>0</v>
      </c>
      <c r="R97" s="201">
        <f t="shared" si="151"/>
        <v>0</v>
      </c>
      <c r="S97" s="214">
        <f t="shared" si="151"/>
        <v>0</v>
      </c>
      <c r="T97" s="200">
        <f t="shared" si="151"/>
        <v>0</v>
      </c>
      <c r="U97" s="201">
        <f t="shared" si="151"/>
        <v>0</v>
      </c>
      <c r="V97" s="214">
        <f t="shared" si="151"/>
        <v>0</v>
      </c>
      <c r="W97" s="213">
        <f t="shared" si="151"/>
        <v>0</v>
      </c>
      <c r="X97" s="201">
        <f t="shared" si="151"/>
        <v>0</v>
      </c>
      <c r="Y97" s="214">
        <f t="shared" si="151"/>
        <v>0</v>
      </c>
      <c r="Z97" s="200">
        <f t="shared" si="151"/>
        <v>0</v>
      </c>
      <c r="AA97" s="201">
        <f t="shared" si="151"/>
        <v>0</v>
      </c>
      <c r="AB97" s="214">
        <f t="shared" si="151"/>
        <v>0</v>
      </c>
      <c r="AC97" s="107">
        <f t="shared" ref="AC97:AC109" si="152">G97+M97+S97+Y97</f>
        <v>0</v>
      </c>
      <c r="AD97" s="108">
        <f t="shared" ref="AD97:AD109" si="153">J97+P97+V97+AB97</f>
        <v>0</v>
      </c>
      <c r="AE97" s="108">
        <f t="shared" ref="AE97:AE109" si="154">AC97-AD97</f>
        <v>0</v>
      </c>
      <c r="AF97" s="110" t="e">
        <f t="shared" ref="AF97:AF109" si="155">AE97/AC97</f>
        <v>#DIV/0!</v>
      </c>
      <c r="AG97" s="111"/>
      <c r="AH97" s="112"/>
      <c r="AI97" s="112"/>
    </row>
    <row r="98" spans="1:35" ht="24" customHeight="1">
      <c r="A98" s="113" t="s">
        <v>105</v>
      </c>
      <c r="B98" s="114" t="s">
        <v>106</v>
      </c>
      <c r="C98" s="115" t="s">
        <v>170</v>
      </c>
      <c r="D98" s="116" t="s">
        <v>125</v>
      </c>
      <c r="E98" s="117"/>
      <c r="F98" s="118"/>
      <c r="G98" s="119">
        <f t="shared" ref="G98:G100" si="156">E98*F98</f>
        <v>0</v>
      </c>
      <c r="H98" s="117"/>
      <c r="I98" s="118"/>
      <c r="J98" s="138">
        <f t="shared" ref="J98:J100" si="157">H98*I98</f>
        <v>0</v>
      </c>
      <c r="K98" s="205"/>
      <c r="L98" s="118"/>
      <c r="M98" s="138">
        <f t="shared" ref="M98:M100" si="158">K98*L98</f>
        <v>0</v>
      </c>
      <c r="N98" s="117"/>
      <c r="O98" s="118"/>
      <c r="P98" s="138">
        <f t="shared" ref="P98:P100" si="159">N98*O98</f>
        <v>0</v>
      </c>
      <c r="Q98" s="205"/>
      <c r="R98" s="118"/>
      <c r="S98" s="138">
        <f t="shared" ref="S98:S100" si="160">Q98*R98</f>
        <v>0</v>
      </c>
      <c r="T98" s="117"/>
      <c r="U98" s="118"/>
      <c r="V98" s="138">
        <f t="shared" ref="V98:V100" si="161">T98*U98</f>
        <v>0</v>
      </c>
      <c r="W98" s="205"/>
      <c r="X98" s="118"/>
      <c r="Y98" s="138">
        <f t="shared" ref="Y98:Y100" si="162">W98*X98</f>
        <v>0</v>
      </c>
      <c r="Z98" s="117"/>
      <c r="AA98" s="118"/>
      <c r="AB98" s="138">
        <f t="shared" ref="AB98:AB100" si="163">Z98*AA98</f>
        <v>0</v>
      </c>
      <c r="AC98" s="120">
        <f t="shared" si="152"/>
        <v>0</v>
      </c>
      <c r="AD98" s="121">
        <f t="shared" si="153"/>
        <v>0</v>
      </c>
      <c r="AE98" s="181">
        <f t="shared" si="154"/>
        <v>0</v>
      </c>
      <c r="AF98" s="123" t="e">
        <f t="shared" si="155"/>
        <v>#DIV/0!</v>
      </c>
      <c r="AG98" s="124"/>
      <c r="AH98" s="99"/>
      <c r="AI98" s="99"/>
    </row>
    <row r="99" spans="1:35" ht="18.75" customHeight="1">
      <c r="A99" s="113" t="s">
        <v>105</v>
      </c>
      <c r="B99" s="114" t="s">
        <v>109</v>
      </c>
      <c r="C99" s="115" t="s">
        <v>170</v>
      </c>
      <c r="D99" s="116" t="s">
        <v>125</v>
      </c>
      <c r="E99" s="117"/>
      <c r="F99" s="118"/>
      <c r="G99" s="119">
        <f t="shared" si="156"/>
        <v>0</v>
      </c>
      <c r="H99" s="117"/>
      <c r="I99" s="118"/>
      <c r="J99" s="138">
        <f t="shared" si="157"/>
        <v>0</v>
      </c>
      <c r="K99" s="205"/>
      <c r="L99" s="118"/>
      <c r="M99" s="138">
        <f t="shared" si="158"/>
        <v>0</v>
      </c>
      <c r="N99" s="117"/>
      <c r="O99" s="118"/>
      <c r="P99" s="138">
        <f t="shared" si="159"/>
        <v>0</v>
      </c>
      <c r="Q99" s="205"/>
      <c r="R99" s="118"/>
      <c r="S99" s="138">
        <f t="shared" si="160"/>
        <v>0</v>
      </c>
      <c r="T99" s="117"/>
      <c r="U99" s="118"/>
      <c r="V99" s="138">
        <f t="shared" si="161"/>
        <v>0</v>
      </c>
      <c r="W99" s="205"/>
      <c r="X99" s="118"/>
      <c r="Y99" s="138">
        <f t="shared" si="162"/>
        <v>0</v>
      </c>
      <c r="Z99" s="117"/>
      <c r="AA99" s="118"/>
      <c r="AB99" s="138">
        <f t="shared" si="163"/>
        <v>0</v>
      </c>
      <c r="AC99" s="120">
        <f t="shared" si="152"/>
        <v>0</v>
      </c>
      <c r="AD99" s="121">
        <f t="shared" si="153"/>
        <v>0</v>
      </c>
      <c r="AE99" s="181">
        <f t="shared" si="154"/>
        <v>0</v>
      </c>
      <c r="AF99" s="123" t="e">
        <f t="shared" si="155"/>
        <v>#DIV/0!</v>
      </c>
      <c r="AG99" s="124"/>
      <c r="AH99" s="99"/>
      <c r="AI99" s="99"/>
    </row>
    <row r="100" spans="1:35" ht="21.75" customHeight="1">
      <c r="A100" s="125" t="s">
        <v>105</v>
      </c>
      <c r="B100" s="126" t="s">
        <v>110</v>
      </c>
      <c r="C100" s="127" t="s">
        <v>170</v>
      </c>
      <c r="D100" s="128" t="s">
        <v>125</v>
      </c>
      <c r="E100" s="129"/>
      <c r="F100" s="130"/>
      <c r="G100" s="131">
        <f t="shared" si="156"/>
        <v>0</v>
      </c>
      <c r="H100" s="143"/>
      <c r="I100" s="144"/>
      <c r="J100" s="146">
        <f t="shared" si="157"/>
        <v>0</v>
      </c>
      <c r="K100" s="227"/>
      <c r="L100" s="130"/>
      <c r="M100" s="228">
        <f t="shared" si="158"/>
        <v>0</v>
      </c>
      <c r="N100" s="129"/>
      <c r="O100" s="130"/>
      <c r="P100" s="228">
        <f t="shared" si="159"/>
        <v>0</v>
      </c>
      <c r="Q100" s="227"/>
      <c r="R100" s="130"/>
      <c r="S100" s="228">
        <f t="shared" si="160"/>
        <v>0</v>
      </c>
      <c r="T100" s="129"/>
      <c r="U100" s="130"/>
      <c r="V100" s="228">
        <f t="shared" si="161"/>
        <v>0</v>
      </c>
      <c r="W100" s="227"/>
      <c r="X100" s="130"/>
      <c r="Y100" s="228">
        <f t="shared" si="162"/>
        <v>0</v>
      </c>
      <c r="Z100" s="129"/>
      <c r="AA100" s="130"/>
      <c r="AB100" s="228">
        <f t="shared" si="163"/>
        <v>0</v>
      </c>
      <c r="AC100" s="236">
        <f t="shared" si="152"/>
        <v>0</v>
      </c>
      <c r="AD100" s="237">
        <f t="shared" si="153"/>
        <v>0</v>
      </c>
      <c r="AE100" s="238">
        <f t="shared" si="154"/>
        <v>0</v>
      </c>
      <c r="AF100" s="123" t="e">
        <f t="shared" si="155"/>
        <v>#DIV/0!</v>
      </c>
      <c r="AG100" s="124"/>
      <c r="AH100" s="99"/>
      <c r="AI100" s="99"/>
    </row>
    <row r="101" spans="1:35" ht="24.75" customHeight="1">
      <c r="A101" s="100" t="s">
        <v>102</v>
      </c>
      <c r="B101" s="101" t="s">
        <v>171</v>
      </c>
      <c r="C101" s="244" t="s">
        <v>172</v>
      </c>
      <c r="D101" s="103"/>
      <c r="E101" s="104">
        <f t="shared" ref="E101:AB101" si="164">SUM(E102:E104)</f>
        <v>3</v>
      </c>
      <c r="F101" s="105">
        <f t="shared" si="164"/>
        <v>6888</v>
      </c>
      <c r="G101" s="106">
        <f t="shared" si="164"/>
        <v>6888</v>
      </c>
      <c r="H101" s="104">
        <f t="shared" si="164"/>
        <v>3</v>
      </c>
      <c r="I101" s="105">
        <f t="shared" si="164"/>
        <v>7407</v>
      </c>
      <c r="J101" s="137">
        <f t="shared" si="164"/>
        <v>7407</v>
      </c>
      <c r="K101" s="203">
        <f t="shared" si="164"/>
        <v>0</v>
      </c>
      <c r="L101" s="105">
        <f t="shared" si="164"/>
        <v>0</v>
      </c>
      <c r="M101" s="137">
        <f t="shared" si="164"/>
        <v>0</v>
      </c>
      <c r="N101" s="104">
        <f t="shared" si="164"/>
        <v>0</v>
      </c>
      <c r="O101" s="105">
        <f t="shared" si="164"/>
        <v>0</v>
      </c>
      <c r="P101" s="137">
        <f t="shared" si="164"/>
        <v>0</v>
      </c>
      <c r="Q101" s="203">
        <f t="shared" si="164"/>
        <v>0</v>
      </c>
      <c r="R101" s="105">
        <f t="shared" si="164"/>
        <v>0</v>
      </c>
      <c r="S101" s="137">
        <f t="shared" si="164"/>
        <v>0</v>
      </c>
      <c r="T101" s="104">
        <f t="shared" si="164"/>
        <v>0</v>
      </c>
      <c r="U101" s="105">
        <f t="shared" si="164"/>
        <v>0</v>
      </c>
      <c r="V101" s="137">
        <f t="shared" si="164"/>
        <v>0</v>
      </c>
      <c r="W101" s="203">
        <f t="shared" si="164"/>
        <v>0</v>
      </c>
      <c r="X101" s="105">
        <f t="shared" si="164"/>
        <v>0</v>
      </c>
      <c r="Y101" s="137">
        <f t="shared" si="164"/>
        <v>0</v>
      </c>
      <c r="Z101" s="104">
        <f t="shared" si="164"/>
        <v>0</v>
      </c>
      <c r="AA101" s="105">
        <f t="shared" si="164"/>
        <v>0</v>
      </c>
      <c r="AB101" s="137">
        <f t="shared" si="164"/>
        <v>0</v>
      </c>
      <c r="AC101" s="107">
        <f t="shared" si="152"/>
        <v>6888</v>
      </c>
      <c r="AD101" s="108">
        <f t="shared" si="153"/>
        <v>7407</v>
      </c>
      <c r="AE101" s="108">
        <f t="shared" si="154"/>
        <v>-519</v>
      </c>
      <c r="AF101" s="147">
        <f t="shared" si="155"/>
        <v>-7.5348432055749134E-2</v>
      </c>
      <c r="AG101" s="148"/>
      <c r="AH101" s="112"/>
      <c r="AI101" s="112"/>
    </row>
    <row r="102" spans="1:35" ht="30" customHeight="1">
      <c r="A102" s="113" t="s">
        <v>105</v>
      </c>
      <c r="B102" s="114" t="s">
        <v>106</v>
      </c>
      <c r="C102" s="453" t="s">
        <v>291</v>
      </c>
      <c r="D102" s="401" t="s">
        <v>125</v>
      </c>
      <c r="E102" s="402">
        <v>1</v>
      </c>
      <c r="F102" s="403">
        <v>2249</v>
      </c>
      <c r="G102" s="425">
        <f t="shared" ref="G102:G104" si="165">E102*F102</f>
        <v>2249</v>
      </c>
      <c r="H102" s="117">
        <v>1</v>
      </c>
      <c r="I102" s="118">
        <v>2359</v>
      </c>
      <c r="J102" s="138">
        <f t="shared" ref="J102:J104" si="166">H102*I102</f>
        <v>2359</v>
      </c>
      <c r="K102" s="205"/>
      <c r="L102" s="118"/>
      <c r="M102" s="138">
        <f t="shared" ref="M102:M104" si="167">K102*L102</f>
        <v>0</v>
      </c>
      <c r="N102" s="117"/>
      <c r="O102" s="118"/>
      <c r="P102" s="138">
        <f t="shared" ref="P102:P104" si="168">N102*O102</f>
        <v>0</v>
      </c>
      <c r="Q102" s="205"/>
      <c r="R102" s="118"/>
      <c r="S102" s="138">
        <f t="shared" ref="S102:S104" si="169">Q102*R102</f>
        <v>0</v>
      </c>
      <c r="T102" s="117"/>
      <c r="U102" s="118"/>
      <c r="V102" s="138">
        <f t="shared" ref="V102:V104" si="170">T102*U102</f>
        <v>0</v>
      </c>
      <c r="W102" s="205"/>
      <c r="X102" s="118"/>
      <c r="Y102" s="138">
        <f t="shared" ref="Y102:Y104" si="171">W102*X102</f>
        <v>0</v>
      </c>
      <c r="Z102" s="117"/>
      <c r="AA102" s="118"/>
      <c r="AB102" s="138">
        <f t="shared" ref="AB102:AB104" si="172">Z102*AA102</f>
        <v>0</v>
      </c>
      <c r="AC102" s="120">
        <f t="shared" si="152"/>
        <v>2249</v>
      </c>
      <c r="AD102" s="121">
        <f t="shared" si="153"/>
        <v>2359</v>
      </c>
      <c r="AE102" s="181">
        <f t="shared" si="154"/>
        <v>-110</v>
      </c>
      <c r="AF102" s="123">
        <f t="shared" si="155"/>
        <v>-4.8910626945309024E-2</v>
      </c>
      <c r="AG102" s="124"/>
      <c r="AH102" s="99"/>
      <c r="AI102" s="99"/>
    </row>
    <row r="103" spans="1:35" ht="29.25" customHeight="1">
      <c r="A103" s="113" t="s">
        <v>105</v>
      </c>
      <c r="B103" s="114" t="s">
        <v>109</v>
      </c>
      <c r="C103" s="453" t="s">
        <v>292</v>
      </c>
      <c r="D103" s="401" t="s">
        <v>125</v>
      </c>
      <c r="E103" s="402">
        <v>1</v>
      </c>
      <c r="F103" s="403">
        <v>3289</v>
      </c>
      <c r="G103" s="425">
        <f t="shared" si="165"/>
        <v>3289</v>
      </c>
      <c r="H103" s="117">
        <v>1</v>
      </c>
      <c r="I103" s="118">
        <v>3449</v>
      </c>
      <c r="J103" s="138">
        <f t="shared" si="166"/>
        <v>3449</v>
      </c>
      <c r="K103" s="205"/>
      <c r="L103" s="118"/>
      <c r="M103" s="138">
        <f t="shared" si="167"/>
        <v>0</v>
      </c>
      <c r="N103" s="117"/>
      <c r="O103" s="118"/>
      <c r="P103" s="138">
        <f t="shared" si="168"/>
        <v>0</v>
      </c>
      <c r="Q103" s="205"/>
      <c r="R103" s="118"/>
      <c r="S103" s="138">
        <f t="shared" si="169"/>
        <v>0</v>
      </c>
      <c r="T103" s="117"/>
      <c r="U103" s="118"/>
      <c r="V103" s="138">
        <f t="shared" si="170"/>
        <v>0</v>
      </c>
      <c r="W103" s="205"/>
      <c r="X103" s="118"/>
      <c r="Y103" s="138">
        <f t="shared" si="171"/>
        <v>0</v>
      </c>
      <c r="Z103" s="117"/>
      <c r="AA103" s="118"/>
      <c r="AB103" s="138">
        <f t="shared" si="172"/>
        <v>0</v>
      </c>
      <c r="AC103" s="120">
        <f t="shared" si="152"/>
        <v>3289</v>
      </c>
      <c r="AD103" s="121">
        <f t="shared" si="153"/>
        <v>3449</v>
      </c>
      <c r="AE103" s="181">
        <f t="shared" si="154"/>
        <v>-160</v>
      </c>
      <c r="AF103" s="123">
        <f t="shared" si="155"/>
        <v>-4.8647005168744296E-2</v>
      </c>
      <c r="AG103" s="124"/>
      <c r="AH103" s="99"/>
      <c r="AI103" s="99"/>
    </row>
    <row r="104" spans="1:35" ht="42" customHeight="1">
      <c r="A104" s="125" t="s">
        <v>105</v>
      </c>
      <c r="B104" s="126" t="s">
        <v>110</v>
      </c>
      <c r="C104" s="457" t="s">
        <v>293</v>
      </c>
      <c r="D104" s="459" t="s">
        <v>125</v>
      </c>
      <c r="E104" s="407">
        <v>1</v>
      </c>
      <c r="F104" s="408">
        <v>1350</v>
      </c>
      <c r="G104" s="460">
        <f t="shared" si="165"/>
        <v>1350</v>
      </c>
      <c r="H104" s="143">
        <v>1</v>
      </c>
      <c r="I104" s="144">
        <v>1599</v>
      </c>
      <c r="J104" s="146">
        <f t="shared" si="166"/>
        <v>1599</v>
      </c>
      <c r="K104" s="227"/>
      <c r="L104" s="130"/>
      <c r="M104" s="228">
        <f t="shared" si="167"/>
        <v>0</v>
      </c>
      <c r="N104" s="129"/>
      <c r="O104" s="130"/>
      <c r="P104" s="228">
        <f t="shared" si="168"/>
        <v>0</v>
      </c>
      <c r="Q104" s="227"/>
      <c r="R104" s="130"/>
      <c r="S104" s="228">
        <f t="shared" si="169"/>
        <v>0</v>
      </c>
      <c r="T104" s="129"/>
      <c r="U104" s="130"/>
      <c r="V104" s="228">
        <f t="shared" si="170"/>
        <v>0</v>
      </c>
      <c r="W104" s="227"/>
      <c r="X104" s="130"/>
      <c r="Y104" s="228">
        <f t="shared" si="171"/>
        <v>0</v>
      </c>
      <c r="Z104" s="129"/>
      <c r="AA104" s="130"/>
      <c r="AB104" s="228">
        <f t="shared" si="172"/>
        <v>0</v>
      </c>
      <c r="AC104" s="236">
        <f t="shared" si="152"/>
        <v>1350</v>
      </c>
      <c r="AD104" s="237">
        <f t="shared" si="153"/>
        <v>1599</v>
      </c>
      <c r="AE104" s="238">
        <f t="shared" si="154"/>
        <v>-249</v>
      </c>
      <c r="AF104" s="123">
        <f t="shared" si="155"/>
        <v>-0.18444444444444444</v>
      </c>
      <c r="AG104" s="124" t="s">
        <v>513</v>
      </c>
      <c r="AH104" s="99"/>
      <c r="AI104" s="99"/>
    </row>
    <row r="105" spans="1:35" ht="24.75" customHeight="1">
      <c r="A105" s="100" t="s">
        <v>102</v>
      </c>
      <c r="B105" s="101" t="s">
        <v>173</v>
      </c>
      <c r="C105" s="244" t="s">
        <v>174</v>
      </c>
      <c r="D105" s="103"/>
      <c r="E105" s="104">
        <f t="shared" ref="E105:AB105" si="173">SUM(E106:E108)</f>
        <v>450</v>
      </c>
      <c r="F105" s="105">
        <f t="shared" si="173"/>
        <v>33</v>
      </c>
      <c r="G105" s="106">
        <f t="shared" si="173"/>
        <v>14850</v>
      </c>
      <c r="H105" s="104">
        <f t="shared" si="173"/>
        <v>740</v>
      </c>
      <c r="I105" s="105">
        <f t="shared" si="173"/>
        <v>19.956</v>
      </c>
      <c r="J105" s="137">
        <f t="shared" si="173"/>
        <v>14767.5</v>
      </c>
      <c r="K105" s="203">
        <f t="shared" si="173"/>
        <v>0</v>
      </c>
      <c r="L105" s="105">
        <f t="shared" si="173"/>
        <v>0</v>
      </c>
      <c r="M105" s="137">
        <f t="shared" si="173"/>
        <v>0</v>
      </c>
      <c r="N105" s="104">
        <f t="shared" si="173"/>
        <v>0</v>
      </c>
      <c r="O105" s="105">
        <f t="shared" si="173"/>
        <v>0</v>
      </c>
      <c r="P105" s="137">
        <f t="shared" si="173"/>
        <v>0</v>
      </c>
      <c r="Q105" s="203">
        <f t="shared" si="173"/>
        <v>0</v>
      </c>
      <c r="R105" s="105">
        <f t="shared" si="173"/>
        <v>0</v>
      </c>
      <c r="S105" s="137">
        <f t="shared" si="173"/>
        <v>0</v>
      </c>
      <c r="T105" s="104">
        <f t="shared" si="173"/>
        <v>0</v>
      </c>
      <c r="U105" s="105">
        <f t="shared" si="173"/>
        <v>0</v>
      </c>
      <c r="V105" s="137">
        <f t="shared" si="173"/>
        <v>0</v>
      </c>
      <c r="W105" s="203">
        <f t="shared" si="173"/>
        <v>0</v>
      </c>
      <c r="X105" s="105">
        <f t="shared" si="173"/>
        <v>0</v>
      </c>
      <c r="Y105" s="137">
        <f t="shared" si="173"/>
        <v>0</v>
      </c>
      <c r="Z105" s="104">
        <f t="shared" si="173"/>
        <v>0</v>
      </c>
      <c r="AA105" s="105">
        <f t="shared" si="173"/>
        <v>0</v>
      </c>
      <c r="AB105" s="137">
        <f t="shared" si="173"/>
        <v>0</v>
      </c>
      <c r="AC105" s="107">
        <f t="shared" si="152"/>
        <v>14850</v>
      </c>
      <c r="AD105" s="108">
        <f t="shared" si="153"/>
        <v>14767.5</v>
      </c>
      <c r="AE105" s="108">
        <f t="shared" si="154"/>
        <v>82.5</v>
      </c>
      <c r="AF105" s="147">
        <f t="shared" si="155"/>
        <v>5.5555555555555558E-3</v>
      </c>
      <c r="AG105" s="148"/>
      <c r="AH105" s="112"/>
      <c r="AI105" s="112"/>
    </row>
    <row r="106" spans="1:35" ht="24" customHeight="1">
      <c r="A106" s="113" t="s">
        <v>105</v>
      </c>
      <c r="B106" s="114" t="s">
        <v>106</v>
      </c>
      <c r="C106" s="115" t="s">
        <v>294</v>
      </c>
      <c r="D106" s="116" t="s">
        <v>295</v>
      </c>
      <c r="E106" s="117">
        <v>450</v>
      </c>
      <c r="F106" s="118">
        <v>33</v>
      </c>
      <c r="G106" s="119">
        <f t="shared" ref="G106:G108" si="174">E106*F106</f>
        <v>14850</v>
      </c>
      <c r="H106" s="117">
        <v>740</v>
      </c>
      <c r="I106" s="499">
        <v>19.956</v>
      </c>
      <c r="J106" s="138">
        <v>14767.5</v>
      </c>
      <c r="K106" s="205"/>
      <c r="L106" s="118"/>
      <c r="M106" s="138">
        <f t="shared" ref="M106:M108" si="175">K106*L106</f>
        <v>0</v>
      </c>
      <c r="N106" s="117"/>
      <c r="O106" s="118"/>
      <c r="P106" s="138">
        <f t="shared" ref="P106:P108" si="176">N106*O106</f>
        <v>0</v>
      </c>
      <c r="Q106" s="205"/>
      <c r="R106" s="118"/>
      <c r="S106" s="138">
        <f t="shared" ref="S106:S108" si="177">Q106*R106</f>
        <v>0</v>
      </c>
      <c r="T106" s="117"/>
      <c r="U106" s="118"/>
      <c r="V106" s="138">
        <f t="shared" ref="V106:V108" si="178">T106*U106</f>
        <v>0</v>
      </c>
      <c r="W106" s="205"/>
      <c r="X106" s="118"/>
      <c r="Y106" s="138">
        <f t="shared" ref="Y106:Y108" si="179">W106*X106</f>
        <v>0</v>
      </c>
      <c r="Z106" s="117"/>
      <c r="AA106" s="118"/>
      <c r="AB106" s="138">
        <f t="shared" ref="AB106:AB108" si="180">Z106*AA106</f>
        <v>0</v>
      </c>
      <c r="AC106" s="120">
        <f t="shared" si="152"/>
        <v>14850</v>
      </c>
      <c r="AD106" s="121">
        <f t="shared" si="153"/>
        <v>14767.5</v>
      </c>
      <c r="AE106" s="181">
        <f t="shared" si="154"/>
        <v>82.5</v>
      </c>
      <c r="AF106" s="123">
        <f t="shared" si="155"/>
        <v>5.5555555555555558E-3</v>
      </c>
      <c r="AG106" s="124"/>
      <c r="AH106" s="99"/>
      <c r="AI106" s="99"/>
    </row>
    <row r="107" spans="1:35" ht="18.75" customHeight="1">
      <c r="A107" s="113" t="s">
        <v>105</v>
      </c>
      <c r="B107" s="114" t="s">
        <v>109</v>
      </c>
      <c r="C107" s="115" t="s">
        <v>170</v>
      </c>
      <c r="D107" s="116" t="s">
        <v>125</v>
      </c>
      <c r="E107" s="117"/>
      <c r="F107" s="118"/>
      <c r="G107" s="119">
        <f t="shared" si="174"/>
        <v>0</v>
      </c>
      <c r="H107" s="117"/>
      <c r="I107" s="118"/>
      <c r="J107" s="138">
        <f t="shared" ref="J107:J108" si="181">H107*I107</f>
        <v>0</v>
      </c>
      <c r="K107" s="205"/>
      <c r="L107" s="118"/>
      <c r="M107" s="138">
        <f t="shared" si="175"/>
        <v>0</v>
      </c>
      <c r="N107" s="117"/>
      <c r="O107" s="118"/>
      <c r="P107" s="138">
        <f t="shared" si="176"/>
        <v>0</v>
      </c>
      <c r="Q107" s="205"/>
      <c r="R107" s="118"/>
      <c r="S107" s="138">
        <f t="shared" si="177"/>
        <v>0</v>
      </c>
      <c r="T107" s="117"/>
      <c r="U107" s="118"/>
      <c r="V107" s="138">
        <f t="shared" si="178"/>
        <v>0</v>
      </c>
      <c r="W107" s="205"/>
      <c r="X107" s="118"/>
      <c r="Y107" s="138">
        <f t="shared" si="179"/>
        <v>0</v>
      </c>
      <c r="Z107" s="117"/>
      <c r="AA107" s="118"/>
      <c r="AB107" s="138">
        <f t="shared" si="180"/>
        <v>0</v>
      </c>
      <c r="AC107" s="120">
        <f t="shared" si="152"/>
        <v>0</v>
      </c>
      <c r="AD107" s="121">
        <f t="shared" si="153"/>
        <v>0</v>
      </c>
      <c r="AE107" s="181">
        <f t="shared" si="154"/>
        <v>0</v>
      </c>
      <c r="AF107" s="123" t="e">
        <f t="shared" si="155"/>
        <v>#DIV/0!</v>
      </c>
      <c r="AG107" s="124"/>
      <c r="AH107" s="99"/>
      <c r="AI107" s="99"/>
    </row>
    <row r="108" spans="1:35" ht="21.75" customHeight="1">
      <c r="A108" s="139" t="s">
        <v>105</v>
      </c>
      <c r="B108" s="140" t="s">
        <v>110</v>
      </c>
      <c r="C108" s="141" t="s">
        <v>170</v>
      </c>
      <c r="D108" s="142" t="s">
        <v>125</v>
      </c>
      <c r="E108" s="143"/>
      <c r="F108" s="144"/>
      <c r="G108" s="145">
        <f t="shared" si="174"/>
        <v>0</v>
      </c>
      <c r="H108" s="143"/>
      <c r="I108" s="144"/>
      <c r="J108" s="146">
        <f t="shared" si="181"/>
        <v>0</v>
      </c>
      <c r="K108" s="207"/>
      <c r="L108" s="144"/>
      <c r="M108" s="146">
        <f t="shared" si="175"/>
        <v>0</v>
      </c>
      <c r="N108" s="143"/>
      <c r="O108" s="144"/>
      <c r="P108" s="146">
        <f t="shared" si="176"/>
        <v>0</v>
      </c>
      <c r="Q108" s="207"/>
      <c r="R108" s="144"/>
      <c r="S108" s="146">
        <f t="shared" si="177"/>
        <v>0</v>
      </c>
      <c r="T108" s="143"/>
      <c r="U108" s="144"/>
      <c r="V108" s="146">
        <f t="shared" si="178"/>
        <v>0</v>
      </c>
      <c r="W108" s="207"/>
      <c r="X108" s="144"/>
      <c r="Y108" s="146">
        <f t="shared" si="179"/>
        <v>0</v>
      </c>
      <c r="Z108" s="143"/>
      <c r="AA108" s="144"/>
      <c r="AB108" s="146">
        <f t="shared" si="180"/>
        <v>0</v>
      </c>
      <c r="AC108" s="132">
        <f t="shared" si="152"/>
        <v>0</v>
      </c>
      <c r="AD108" s="133">
        <f t="shared" si="153"/>
        <v>0</v>
      </c>
      <c r="AE108" s="183">
        <f t="shared" si="154"/>
        <v>0</v>
      </c>
      <c r="AF108" s="149" t="e">
        <f t="shared" si="155"/>
        <v>#DIV/0!</v>
      </c>
      <c r="AG108" s="150"/>
      <c r="AH108" s="99"/>
      <c r="AI108" s="99"/>
    </row>
    <row r="109" spans="1:35" ht="15" customHeight="1">
      <c r="A109" s="185" t="s">
        <v>175</v>
      </c>
      <c r="B109" s="186"/>
      <c r="C109" s="187"/>
      <c r="D109" s="188"/>
      <c r="E109" s="189">
        <f t="shared" ref="E109:AB109" si="182">E105+E101+E97</f>
        <v>453</v>
      </c>
      <c r="F109" s="190">
        <f t="shared" si="182"/>
        <v>6921</v>
      </c>
      <c r="G109" s="191">
        <f t="shared" si="182"/>
        <v>21738</v>
      </c>
      <c r="H109" s="189">
        <f t="shared" si="182"/>
        <v>743</v>
      </c>
      <c r="I109" s="190">
        <f t="shared" si="182"/>
        <v>7426.9560000000001</v>
      </c>
      <c r="J109" s="193">
        <f t="shared" si="182"/>
        <v>22174.5</v>
      </c>
      <c r="K109" s="192">
        <f t="shared" si="182"/>
        <v>0</v>
      </c>
      <c r="L109" s="190">
        <f t="shared" si="182"/>
        <v>0</v>
      </c>
      <c r="M109" s="193">
        <f t="shared" si="182"/>
        <v>0</v>
      </c>
      <c r="N109" s="189">
        <f t="shared" si="182"/>
        <v>0</v>
      </c>
      <c r="O109" s="190">
        <f t="shared" si="182"/>
        <v>0</v>
      </c>
      <c r="P109" s="193">
        <f t="shared" si="182"/>
        <v>0</v>
      </c>
      <c r="Q109" s="192">
        <f t="shared" si="182"/>
        <v>0</v>
      </c>
      <c r="R109" s="190">
        <f t="shared" si="182"/>
        <v>0</v>
      </c>
      <c r="S109" s="193">
        <f t="shared" si="182"/>
        <v>0</v>
      </c>
      <c r="T109" s="189">
        <f t="shared" si="182"/>
        <v>0</v>
      </c>
      <c r="U109" s="190">
        <f t="shared" si="182"/>
        <v>0</v>
      </c>
      <c r="V109" s="193">
        <f t="shared" si="182"/>
        <v>0</v>
      </c>
      <c r="W109" s="192">
        <f t="shared" si="182"/>
        <v>0</v>
      </c>
      <c r="X109" s="190">
        <f t="shared" si="182"/>
        <v>0</v>
      </c>
      <c r="Y109" s="193">
        <f t="shared" si="182"/>
        <v>0</v>
      </c>
      <c r="Z109" s="189">
        <f t="shared" si="182"/>
        <v>0</v>
      </c>
      <c r="AA109" s="190">
        <f t="shared" si="182"/>
        <v>0</v>
      </c>
      <c r="AB109" s="193">
        <f t="shared" si="182"/>
        <v>0</v>
      </c>
      <c r="AC109" s="155">
        <f t="shared" si="152"/>
        <v>21738</v>
      </c>
      <c r="AD109" s="160">
        <f t="shared" si="153"/>
        <v>22174.5</v>
      </c>
      <c r="AE109" s="208">
        <f t="shared" si="154"/>
        <v>-436.5</v>
      </c>
      <c r="AF109" s="245">
        <f t="shared" si="155"/>
        <v>-2.0080044162296438E-2</v>
      </c>
      <c r="AG109" s="210"/>
      <c r="AH109" s="99"/>
      <c r="AI109" s="99"/>
    </row>
    <row r="110" spans="1:35" ht="15.75" customHeight="1">
      <c r="A110" s="246" t="s">
        <v>100</v>
      </c>
      <c r="B110" s="247" t="s">
        <v>28</v>
      </c>
      <c r="C110" s="165" t="s">
        <v>176</v>
      </c>
      <c r="D110" s="199"/>
      <c r="E110" s="89"/>
      <c r="F110" s="90"/>
      <c r="G110" s="90"/>
      <c r="H110" s="89"/>
      <c r="I110" s="90"/>
      <c r="J110" s="94"/>
      <c r="K110" s="90"/>
      <c r="L110" s="90"/>
      <c r="M110" s="94"/>
      <c r="N110" s="89"/>
      <c r="O110" s="90"/>
      <c r="P110" s="94"/>
      <c r="Q110" s="90"/>
      <c r="R110" s="90"/>
      <c r="S110" s="94"/>
      <c r="T110" s="89"/>
      <c r="U110" s="90"/>
      <c r="V110" s="94"/>
      <c r="W110" s="90"/>
      <c r="X110" s="90"/>
      <c r="Y110" s="94"/>
      <c r="Z110" s="89"/>
      <c r="AA110" s="90"/>
      <c r="AB110" s="90"/>
      <c r="AC110" s="95"/>
      <c r="AD110" s="96"/>
      <c r="AE110" s="96"/>
      <c r="AF110" s="97"/>
      <c r="AG110" s="98"/>
      <c r="AH110" s="99"/>
      <c r="AI110" s="99"/>
    </row>
    <row r="111" spans="1:35" ht="15.75" customHeight="1">
      <c r="A111" s="100" t="s">
        <v>102</v>
      </c>
      <c r="B111" s="101" t="s">
        <v>177</v>
      </c>
      <c r="C111" s="243" t="s">
        <v>178</v>
      </c>
      <c r="D111" s="179"/>
      <c r="E111" s="200">
        <f t="shared" ref="E111:AB111" si="183">SUM(E112:E121)</f>
        <v>2627</v>
      </c>
      <c r="F111" s="201">
        <f t="shared" si="183"/>
        <v>2670.2</v>
      </c>
      <c r="G111" s="202">
        <f t="shared" si="183"/>
        <v>40500</v>
      </c>
      <c r="H111" s="200">
        <f t="shared" si="183"/>
        <v>1034</v>
      </c>
      <c r="I111" s="201">
        <f t="shared" si="183"/>
        <v>5765.48</v>
      </c>
      <c r="J111" s="214">
        <f t="shared" si="183"/>
        <v>60190</v>
      </c>
      <c r="K111" s="213">
        <f t="shared" si="183"/>
        <v>0</v>
      </c>
      <c r="L111" s="201">
        <f t="shared" si="183"/>
        <v>0</v>
      </c>
      <c r="M111" s="214">
        <f t="shared" si="183"/>
        <v>0</v>
      </c>
      <c r="N111" s="200">
        <f t="shared" si="183"/>
        <v>0</v>
      </c>
      <c r="O111" s="201">
        <f t="shared" si="183"/>
        <v>0</v>
      </c>
      <c r="P111" s="214">
        <f t="shared" si="183"/>
        <v>0</v>
      </c>
      <c r="Q111" s="213">
        <f t="shared" si="183"/>
        <v>100690</v>
      </c>
      <c r="R111" s="201">
        <f t="shared" si="183"/>
        <v>0</v>
      </c>
      <c r="S111" s="214">
        <f t="shared" si="183"/>
        <v>0</v>
      </c>
      <c r="T111" s="200">
        <f t="shared" si="183"/>
        <v>0</v>
      </c>
      <c r="U111" s="201">
        <f t="shared" si="183"/>
        <v>0</v>
      </c>
      <c r="V111" s="214">
        <f t="shared" si="183"/>
        <v>0</v>
      </c>
      <c r="W111" s="213">
        <f t="shared" si="183"/>
        <v>0</v>
      </c>
      <c r="X111" s="201">
        <f t="shared" si="183"/>
        <v>0</v>
      </c>
      <c r="Y111" s="214">
        <f t="shared" si="183"/>
        <v>0</v>
      </c>
      <c r="Z111" s="200">
        <f t="shared" si="183"/>
        <v>0</v>
      </c>
      <c r="AA111" s="201">
        <f t="shared" si="183"/>
        <v>0</v>
      </c>
      <c r="AB111" s="214">
        <f t="shared" si="183"/>
        <v>0</v>
      </c>
      <c r="AC111" s="107">
        <f t="shared" ref="AC111:AC122" si="184">G111+M111+S111+Y111</f>
        <v>40500</v>
      </c>
      <c r="AD111" s="108">
        <f t="shared" ref="AD111:AD122" si="185">J111+P111+V111+AB111</f>
        <v>60190</v>
      </c>
      <c r="AE111" s="108">
        <f t="shared" ref="AE111:AE122" si="186">AC111-AD111</f>
        <v>-19690</v>
      </c>
      <c r="AF111" s="110">
        <f t="shared" ref="AF111:AF122" si="187">AE111/AC111</f>
        <v>-0.48617283950617285</v>
      </c>
      <c r="AG111" s="111"/>
      <c r="AH111" s="112"/>
      <c r="AI111" s="112"/>
    </row>
    <row r="112" spans="1:35" ht="15.75" customHeight="1">
      <c r="A112" s="113" t="s">
        <v>105</v>
      </c>
      <c r="B112" s="114" t="s">
        <v>106</v>
      </c>
      <c r="C112" s="453" t="s">
        <v>179</v>
      </c>
      <c r="D112" s="401" t="s">
        <v>125</v>
      </c>
      <c r="E112" s="402">
        <v>1300</v>
      </c>
      <c r="F112" s="403">
        <v>3</v>
      </c>
      <c r="G112" s="425">
        <f t="shared" ref="G112:G121" si="188">E112*F112</f>
        <v>3900</v>
      </c>
      <c r="H112" s="454">
        <v>8</v>
      </c>
      <c r="I112" s="403">
        <v>375</v>
      </c>
      <c r="J112" s="405">
        <f t="shared" ref="J112:J121" si="189">H112*I112</f>
        <v>3000</v>
      </c>
      <c r="K112" s="454"/>
      <c r="L112" s="403"/>
      <c r="M112" s="405">
        <f t="shared" ref="M112:M121" si="190">K112*L112</f>
        <v>0</v>
      </c>
      <c r="N112" s="454"/>
      <c r="O112" s="403"/>
      <c r="P112" s="405">
        <f t="shared" ref="P112:P121" si="191">N112*O112</f>
        <v>0</v>
      </c>
      <c r="Q112" s="455">
        <f t="shared" ref="Q112:Q121" si="192">G112+J112+M112+P112</f>
        <v>6900</v>
      </c>
      <c r="R112" s="118"/>
      <c r="S112" s="138">
        <f t="shared" ref="S112:S121" si="193">Q112*R112</f>
        <v>0</v>
      </c>
      <c r="T112" s="117"/>
      <c r="U112" s="118"/>
      <c r="V112" s="138">
        <f t="shared" ref="V112:V121" si="194">T112*U112</f>
        <v>0</v>
      </c>
      <c r="W112" s="205"/>
      <c r="X112" s="118"/>
      <c r="Y112" s="138">
        <f t="shared" ref="Y112:Y121" si="195">W112*X112</f>
        <v>0</v>
      </c>
      <c r="Z112" s="117"/>
      <c r="AA112" s="118"/>
      <c r="AB112" s="138">
        <f t="shared" ref="AB112:AB121" si="196">Z112*AA112</f>
        <v>0</v>
      </c>
      <c r="AC112" s="120">
        <f t="shared" si="184"/>
        <v>3900</v>
      </c>
      <c r="AD112" s="121">
        <f t="shared" si="185"/>
        <v>3000</v>
      </c>
      <c r="AE112" s="181">
        <f t="shared" si="186"/>
        <v>900</v>
      </c>
      <c r="AF112" s="123">
        <f t="shared" si="187"/>
        <v>0.23076923076923078</v>
      </c>
      <c r="AG112" s="124"/>
      <c r="AH112" s="99"/>
      <c r="AI112" s="99"/>
    </row>
    <row r="113" spans="1:35" ht="15.75" customHeight="1">
      <c r="A113" s="113" t="s">
        <v>105</v>
      </c>
      <c r="B113" s="114" t="s">
        <v>109</v>
      </c>
      <c r="C113" s="453" t="s">
        <v>180</v>
      </c>
      <c r="D113" s="401" t="s">
        <v>125</v>
      </c>
      <c r="E113" s="402"/>
      <c r="F113" s="403"/>
      <c r="G113" s="425">
        <f t="shared" si="188"/>
        <v>0</v>
      </c>
      <c r="H113" s="454"/>
      <c r="I113" s="403"/>
      <c r="J113" s="405">
        <f t="shared" si="189"/>
        <v>0</v>
      </c>
      <c r="K113" s="454"/>
      <c r="L113" s="403"/>
      <c r="M113" s="405">
        <f t="shared" si="190"/>
        <v>0</v>
      </c>
      <c r="N113" s="454"/>
      <c r="O113" s="403"/>
      <c r="P113" s="405">
        <f t="shared" si="191"/>
        <v>0</v>
      </c>
      <c r="Q113" s="455">
        <f t="shared" si="192"/>
        <v>0</v>
      </c>
      <c r="R113" s="118"/>
      <c r="S113" s="138">
        <f t="shared" si="193"/>
        <v>0</v>
      </c>
      <c r="T113" s="117"/>
      <c r="U113" s="118"/>
      <c r="V113" s="138">
        <f t="shared" si="194"/>
        <v>0</v>
      </c>
      <c r="W113" s="205"/>
      <c r="X113" s="118"/>
      <c r="Y113" s="138">
        <f t="shared" si="195"/>
        <v>0</v>
      </c>
      <c r="Z113" s="117"/>
      <c r="AA113" s="118"/>
      <c r="AB113" s="138">
        <f t="shared" si="196"/>
        <v>0</v>
      </c>
      <c r="AC113" s="120">
        <f t="shared" si="184"/>
        <v>0</v>
      </c>
      <c r="AD113" s="121">
        <f t="shared" si="185"/>
        <v>0</v>
      </c>
      <c r="AE113" s="181">
        <f t="shared" si="186"/>
        <v>0</v>
      </c>
      <c r="AF113" s="123" t="e">
        <f t="shared" si="187"/>
        <v>#DIV/0!</v>
      </c>
      <c r="AG113" s="124"/>
      <c r="AH113" s="99"/>
      <c r="AI113" s="99"/>
    </row>
    <row r="114" spans="1:35" ht="57" customHeight="1">
      <c r="A114" s="113" t="s">
        <v>105</v>
      </c>
      <c r="B114" s="114" t="s">
        <v>110</v>
      </c>
      <c r="C114" s="453" t="s">
        <v>298</v>
      </c>
      <c r="D114" s="401" t="s">
        <v>125</v>
      </c>
      <c r="E114" s="402">
        <v>500</v>
      </c>
      <c r="F114" s="403">
        <v>16</v>
      </c>
      <c r="G114" s="425">
        <f t="shared" si="188"/>
        <v>8000</v>
      </c>
      <c r="H114" s="454">
        <v>250</v>
      </c>
      <c r="I114" s="403">
        <v>61.6</v>
      </c>
      <c r="J114" s="405">
        <f t="shared" si="189"/>
        <v>15400</v>
      </c>
      <c r="K114" s="454"/>
      <c r="L114" s="403"/>
      <c r="M114" s="405">
        <f t="shared" si="190"/>
        <v>0</v>
      </c>
      <c r="N114" s="454"/>
      <c r="O114" s="403"/>
      <c r="P114" s="405">
        <f t="shared" si="191"/>
        <v>0</v>
      </c>
      <c r="Q114" s="455">
        <f t="shared" si="192"/>
        <v>23400</v>
      </c>
      <c r="R114" s="118"/>
      <c r="S114" s="138">
        <f t="shared" si="193"/>
        <v>0</v>
      </c>
      <c r="T114" s="117"/>
      <c r="U114" s="118"/>
      <c r="V114" s="138">
        <f t="shared" si="194"/>
        <v>0</v>
      </c>
      <c r="W114" s="205"/>
      <c r="X114" s="118"/>
      <c r="Y114" s="138">
        <f t="shared" si="195"/>
        <v>0</v>
      </c>
      <c r="Z114" s="117"/>
      <c r="AA114" s="118"/>
      <c r="AB114" s="138">
        <f t="shared" si="196"/>
        <v>0</v>
      </c>
      <c r="AC114" s="120">
        <f t="shared" si="184"/>
        <v>8000</v>
      </c>
      <c r="AD114" s="121">
        <f t="shared" si="185"/>
        <v>15400</v>
      </c>
      <c r="AE114" s="181">
        <f t="shared" si="186"/>
        <v>-7400</v>
      </c>
      <c r="AF114" s="123">
        <f t="shared" si="187"/>
        <v>-0.92500000000000004</v>
      </c>
      <c r="AG114" s="124" t="s">
        <v>518</v>
      </c>
      <c r="AH114" s="99"/>
      <c r="AI114" s="99"/>
    </row>
    <row r="115" spans="1:35" ht="53.25" customHeight="1">
      <c r="A115" s="113" t="s">
        <v>105</v>
      </c>
      <c r="B115" s="114" t="s">
        <v>181</v>
      </c>
      <c r="C115" s="453" t="s">
        <v>299</v>
      </c>
      <c r="D115" s="401" t="s">
        <v>125</v>
      </c>
      <c r="E115" s="402">
        <v>500</v>
      </c>
      <c r="F115" s="403">
        <v>1.2</v>
      </c>
      <c r="G115" s="425">
        <f t="shared" si="188"/>
        <v>600</v>
      </c>
      <c r="H115" s="454">
        <v>500</v>
      </c>
      <c r="I115" s="403">
        <v>3.08</v>
      </c>
      <c r="J115" s="405">
        <f t="shared" si="189"/>
        <v>1540</v>
      </c>
      <c r="K115" s="454"/>
      <c r="L115" s="403"/>
      <c r="M115" s="405">
        <f t="shared" si="190"/>
        <v>0</v>
      </c>
      <c r="N115" s="454"/>
      <c r="O115" s="403"/>
      <c r="P115" s="405">
        <f t="shared" si="191"/>
        <v>0</v>
      </c>
      <c r="Q115" s="455">
        <f t="shared" si="192"/>
        <v>2140</v>
      </c>
      <c r="R115" s="118"/>
      <c r="S115" s="138">
        <f t="shared" si="193"/>
        <v>0</v>
      </c>
      <c r="T115" s="117"/>
      <c r="U115" s="118"/>
      <c r="V115" s="138">
        <f t="shared" si="194"/>
        <v>0</v>
      </c>
      <c r="W115" s="205"/>
      <c r="X115" s="118"/>
      <c r="Y115" s="138">
        <f t="shared" si="195"/>
        <v>0</v>
      </c>
      <c r="Z115" s="117"/>
      <c r="AA115" s="118"/>
      <c r="AB115" s="138">
        <f t="shared" si="196"/>
        <v>0</v>
      </c>
      <c r="AC115" s="120">
        <f t="shared" si="184"/>
        <v>600</v>
      </c>
      <c r="AD115" s="121">
        <f t="shared" si="185"/>
        <v>1540</v>
      </c>
      <c r="AE115" s="181">
        <f t="shared" si="186"/>
        <v>-940</v>
      </c>
      <c r="AF115" s="123">
        <f t="shared" si="187"/>
        <v>-1.5666666666666667</v>
      </c>
      <c r="AG115" s="124" t="s">
        <v>519</v>
      </c>
      <c r="AH115" s="99"/>
      <c r="AI115" s="99"/>
    </row>
    <row r="116" spans="1:35" ht="33" customHeight="1">
      <c r="A116" s="113" t="s">
        <v>105</v>
      </c>
      <c r="B116" s="248" t="s">
        <v>182</v>
      </c>
      <c r="C116" s="501" t="s">
        <v>300</v>
      </c>
      <c r="D116" s="401" t="s">
        <v>125</v>
      </c>
      <c r="E116" s="402">
        <v>300</v>
      </c>
      <c r="F116" s="403">
        <v>50</v>
      </c>
      <c r="G116" s="425">
        <f t="shared" si="188"/>
        <v>15000</v>
      </c>
      <c r="H116" s="454">
        <v>250</v>
      </c>
      <c r="I116" s="403">
        <v>85.8</v>
      </c>
      <c r="J116" s="405">
        <f t="shared" si="189"/>
        <v>21450</v>
      </c>
      <c r="K116" s="454"/>
      <c r="L116" s="403"/>
      <c r="M116" s="405">
        <f t="shared" si="190"/>
        <v>0</v>
      </c>
      <c r="N116" s="454"/>
      <c r="O116" s="403"/>
      <c r="P116" s="405">
        <f t="shared" si="191"/>
        <v>0</v>
      </c>
      <c r="Q116" s="455">
        <f t="shared" si="192"/>
        <v>36450</v>
      </c>
      <c r="R116" s="118"/>
      <c r="S116" s="138">
        <f t="shared" si="193"/>
        <v>0</v>
      </c>
      <c r="T116" s="117"/>
      <c r="U116" s="118"/>
      <c r="V116" s="138">
        <f t="shared" si="194"/>
        <v>0</v>
      </c>
      <c r="W116" s="205"/>
      <c r="X116" s="118"/>
      <c r="Y116" s="138">
        <f t="shared" si="195"/>
        <v>0</v>
      </c>
      <c r="Z116" s="117"/>
      <c r="AA116" s="118"/>
      <c r="AB116" s="138">
        <f t="shared" si="196"/>
        <v>0</v>
      </c>
      <c r="AC116" s="120">
        <f t="shared" si="184"/>
        <v>15000</v>
      </c>
      <c r="AD116" s="121">
        <f t="shared" si="185"/>
        <v>21450</v>
      </c>
      <c r="AE116" s="181">
        <f t="shared" si="186"/>
        <v>-6450</v>
      </c>
      <c r="AF116" s="123">
        <f t="shared" si="187"/>
        <v>-0.43</v>
      </c>
      <c r="AG116" s="124" t="s">
        <v>520</v>
      </c>
      <c r="AH116" s="99"/>
      <c r="AI116" s="99"/>
    </row>
    <row r="117" spans="1:35" ht="27" customHeight="1">
      <c r="A117" s="113" t="s">
        <v>105</v>
      </c>
      <c r="B117" s="114" t="s">
        <v>183</v>
      </c>
      <c r="C117" s="453" t="s">
        <v>301</v>
      </c>
      <c r="D117" s="401" t="s">
        <v>125</v>
      </c>
      <c r="E117" s="402">
        <v>5</v>
      </c>
      <c r="F117" s="403">
        <v>800</v>
      </c>
      <c r="G117" s="425">
        <f t="shared" si="188"/>
        <v>4000</v>
      </c>
      <c r="H117" s="454">
        <v>4</v>
      </c>
      <c r="I117" s="403">
        <v>1460</v>
      </c>
      <c r="J117" s="405">
        <f t="shared" si="189"/>
        <v>5840</v>
      </c>
      <c r="K117" s="454"/>
      <c r="L117" s="403"/>
      <c r="M117" s="405">
        <f t="shared" si="190"/>
        <v>0</v>
      </c>
      <c r="N117" s="454"/>
      <c r="O117" s="403"/>
      <c r="P117" s="405">
        <f t="shared" si="191"/>
        <v>0</v>
      </c>
      <c r="Q117" s="455">
        <f t="shared" si="192"/>
        <v>9840</v>
      </c>
      <c r="R117" s="118"/>
      <c r="S117" s="138">
        <f t="shared" si="193"/>
        <v>0</v>
      </c>
      <c r="T117" s="117"/>
      <c r="U117" s="118"/>
      <c r="V117" s="138">
        <f t="shared" si="194"/>
        <v>0</v>
      </c>
      <c r="W117" s="205"/>
      <c r="X117" s="118"/>
      <c r="Y117" s="138">
        <f t="shared" si="195"/>
        <v>0</v>
      </c>
      <c r="Z117" s="117"/>
      <c r="AA117" s="118"/>
      <c r="AB117" s="138">
        <f t="shared" si="196"/>
        <v>0</v>
      </c>
      <c r="AC117" s="120">
        <f t="shared" si="184"/>
        <v>4000</v>
      </c>
      <c r="AD117" s="121">
        <f t="shared" si="185"/>
        <v>5840</v>
      </c>
      <c r="AE117" s="181">
        <f t="shared" si="186"/>
        <v>-1840</v>
      </c>
      <c r="AF117" s="123">
        <f t="shared" si="187"/>
        <v>-0.46</v>
      </c>
      <c r="AG117" s="124" t="s">
        <v>521</v>
      </c>
      <c r="AH117" s="99"/>
      <c r="AI117" s="99"/>
    </row>
    <row r="118" spans="1:35" ht="32.25" customHeight="1">
      <c r="A118" s="113" t="s">
        <v>105</v>
      </c>
      <c r="B118" s="114" t="s">
        <v>184</v>
      </c>
      <c r="C118" s="453" t="s">
        <v>185</v>
      </c>
      <c r="D118" s="401" t="s">
        <v>125</v>
      </c>
      <c r="E118" s="402">
        <v>2</v>
      </c>
      <c r="F118" s="403">
        <v>1500</v>
      </c>
      <c r="G118" s="425">
        <f t="shared" si="188"/>
        <v>3000</v>
      </c>
      <c r="H118" s="454">
        <v>2</v>
      </c>
      <c r="I118" s="403">
        <v>3480</v>
      </c>
      <c r="J118" s="405">
        <f t="shared" si="189"/>
        <v>6960</v>
      </c>
      <c r="K118" s="454"/>
      <c r="L118" s="403"/>
      <c r="M118" s="405">
        <f t="shared" si="190"/>
        <v>0</v>
      </c>
      <c r="N118" s="454"/>
      <c r="O118" s="403"/>
      <c r="P118" s="405">
        <f t="shared" si="191"/>
        <v>0</v>
      </c>
      <c r="Q118" s="455">
        <f t="shared" si="192"/>
        <v>9960</v>
      </c>
      <c r="R118" s="118"/>
      <c r="S118" s="138">
        <f t="shared" si="193"/>
        <v>0</v>
      </c>
      <c r="T118" s="117"/>
      <c r="U118" s="118"/>
      <c r="V118" s="138">
        <f t="shared" si="194"/>
        <v>0</v>
      </c>
      <c r="W118" s="205"/>
      <c r="X118" s="118"/>
      <c r="Y118" s="138">
        <f t="shared" si="195"/>
        <v>0</v>
      </c>
      <c r="Z118" s="117"/>
      <c r="AA118" s="118"/>
      <c r="AB118" s="138">
        <f t="shared" si="196"/>
        <v>0</v>
      </c>
      <c r="AC118" s="120">
        <f t="shared" si="184"/>
        <v>3000</v>
      </c>
      <c r="AD118" s="121">
        <f t="shared" si="185"/>
        <v>6960</v>
      </c>
      <c r="AE118" s="181">
        <f t="shared" si="186"/>
        <v>-3960</v>
      </c>
      <c r="AF118" s="123">
        <f t="shared" si="187"/>
        <v>-1.32</v>
      </c>
      <c r="AG118" s="124" t="s">
        <v>522</v>
      </c>
      <c r="AH118" s="99"/>
      <c r="AI118" s="99"/>
    </row>
    <row r="119" spans="1:35" ht="15.75" customHeight="1">
      <c r="A119" s="113" t="s">
        <v>105</v>
      </c>
      <c r="B119" s="114" t="s">
        <v>186</v>
      </c>
      <c r="C119" s="453" t="s">
        <v>187</v>
      </c>
      <c r="D119" s="401" t="s">
        <v>125</v>
      </c>
      <c r="E119" s="402"/>
      <c r="F119" s="403"/>
      <c r="G119" s="425">
        <f t="shared" si="188"/>
        <v>0</v>
      </c>
      <c r="H119" s="454"/>
      <c r="I119" s="403"/>
      <c r="J119" s="405">
        <f t="shared" si="189"/>
        <v>0</v>
      </c>
      <c r="K119" s="454"/>
      <c r="L119" s="403"/>
      <c r="M119" s="405">
        <f t="shared" si="190"/>
        <v>0</v>
      </c>
      <c r="N119" s="454"/>
      <c r="O119" s="403"/>
      <c r="P119" s="405">
        <f t="shared" si="191"/>
        <v>0</v>
      </c>
      <c r="Q119" s="455">
        <f t="shared" si="192"/>
        <v>0</v>
      </c>
      <c r="R119" s="118"/>
      <c r="S119" s="138">
        <f t="shared" si="193"/>
        <v>0</v>
      </c>
      <c r="T119" s="117"/>
      <c r="U119" s="118"/>
      <c r="V119" s="138">
        <f t="shared" si="194"/>
        <v>0</v>
      </c>
      <c r="W119" s="205"/>
      <c r="X119" s="118"/>
      <c r="Y119" s="138">
        <f t="shared" si="195"/>
        <v>0</v>
      </c>
      <c r="Z119" s="117"/>
      <c r="AA119" s="118"/>
      <c r="AB119" s="138">
        <f t="shared" si="196"/>
        <v>0</v>
      </c>
      <c r="AC119" s="120">
        <f t="shared" si="184"/>
        <v>0</v>
      </c>
      <c r="AD119" s="121">
        <f t="shared" si="185"/>
        <v>0</v>
      </c>
      <c r="AE119" s="181">
        <f t="shared" si="186"/>
        <v>0</v>
      </c>
      <c r="AF119" s="123" t="e">
        <f t="shared" si="187"/>
        <v>#DIV/0!</v>
      </c>
      <c r="AG119" s="124"/>
      <c r="AH119" s="99"/>
      <c r="AI119" s="99"/>
    </row>
    <row r="120" spans="1:35" ht="15.75" customHeight="1">
      <c r="A120" s="125" t="s">
        <v>105</v>
      </c>
      <c r="B120" s="126" t="s">
        <v>188</v>
      </c>
      <c r="C120" s="457" t="s">
        <v>189</v>
      </c>
      <c r="D120" s="401" t="s">
        <v>125</v>
      </c>
      <c r="E120" s="407"/>
      <c r="F120" s="408"/>
      <c r="G120" s="425">
        <f t="shared" si="188"/>
        <v>0</v>
      </c>
      <c r="H120" s="454"/>
      <c r="I120" s="403"/>
      <c r="J120" s="405">
        <f t="shared" si="189"/>
        <v>0</v>
      </c>
      <c r="K120" s="454"/>
      <c r="L120" s="403"/>
      <c r="M120" s="405">
        <f t="shared" si="190"/>
        <v>0</v>
      </c>
      <c r="N120" s="454"/>
      <c r="O120" s="403"/>
      <c r="P120" s="405">
        <f t="shared" si="191"/>
        <v>0</v>
      </c>
      <c r="Q120" s="455">
        <f t="shared" si="192"/>
        <v>0</v>
      </c>
      <c r="R120" s="118"/>
      <c r="S120" s="138">
        <f t="shared" si="193"/>
        <v>0</v>
      </c>
      <c r="T120" s="117"/>
      <c r="U120" s="118"/>
      <c r="V120" s="138">
        <f t="shared" si="194"/>
        <v>0</v>
      </c>
      <c r="W120" s="205"/>
      <c r="X120" s="118"/>
      <c r="Y120" s="138">
        <f t="shared" si="195"/>
        <v>0</v>
      </c>
      <c r="Z120" s="117"/>
      <c r="AA120" s="118"/>
      <c r="AB120" s="138">
        <f t="shared" si="196"/>
        <v>0</v>
      </c>
      <c r="AC120" s="120">
        <f t="shared" si="184"/>
        <v>0</v>
      </c>
      <c r="AD120" s="121">
        <f t="shared" si="185"/>
        <v>0</v>
      </c>
      <c r="AE120" s="181">
        <f t="shared" si="186"/>
        <v>0</v>
      </c>
      <c r="AF120" s="123" t="e">
        <f t="shared" si="187"/>
        <v>#DIV/0!</v>
      </c>
      <c r="AG120" s="124"/>
      <c r="AH120" s="99"/>
      <c r="AI120" s="99"/>
    </row>
    <row r="121" spans="1:35" ht="15.75" customHeight="1">
      <c r="A121" s="139" t="s">
        <v>105</v>
      </c>
      <c r="B121" s="140" t="s">
        <v>190</v>
      </c>
      <c r="C121" s="502" t="s">
        <v>302</v>
      </c>
      <c r="D121" s="426" t="s">
        <v>125</v>
      </c>
      <c r="E121" s="410">
        <v>20</v>
      </c>
      <c r="F121" s="411">
        <v>300</v>
      </c>
      <c r="G121" s="427">
        <f t="shared" si="188"/>
        <v>6000</v>
      </c>
      <c r="H121" s="503">
        <v>20</v>
      </c>
      <c r="I121" s="411">
        <v>300</v>
      </c>
      <c r="J121" s="412">
        <f t="shared" si="189"/>
        <v>6000</v>
      </c>
      <c r="K121" s="503"/>
      <c r="L121" s="411"/>
      <c r="M121" s="412">
        <f t="shared" si="190"/>
        <v>0</v>
      </c>
      <c r="N121" s="503"/>
      <c r="O121" s="411"/>
      <c r="P121" s="412">
        <f t="shared" si="191"/>
        <v>0</v>
      </c>
      <c r="Q121" s="475">
        <f t="shared" si="192"/>
        <v>12000</v>
      </c>
      <c r="R121" s="144"/>
      <c r="S121" s="146">
        <f t="shared" si="193"/>
        <v>0</v>
      </c>
      <c r="T121" s="143"/>
      <c r="U121" s="144"/>
      <c r="V121" s="146">
        <f t="shared" si="194"/>
        <v>0</v>
      </c>
      <c r="W121" s="207"/>
      <c r="X121" s="144"/>
      <c r="Y121" s="146">
        <f t="shared" si="195"/>
        <v>0</v>
      </c>
      <c r="Z121" s="143"/>
      <c r="AA121" s="144"/>
      <c r="AB121" s="146">
        <f t="shared" si="196"/>
        <v>0</v>
      </c>
      <c r="AC121" s="132">
        <f t="shared" si="184"/>
        <v>6000</v>
      </c>
      <c r="AD121" s="133">
        <f t="shared" si="185"/>
        <v>6000</v>
      </c>
      <c r="AE121" s="183">
        <f t="shared" si="186"/>
        <v>0</v>
      </c>
      <c r="AF121" s="123">
        <f t="shared" si="187"/>
        <v>0</v>
      </c>
      <c r="AG121" s="124"/>
      <c r="AH121" s="99"/>
      <c r="AI121" s="99"/>
    </row>
    <row r="122" spans="1:35" ht="15" customHeight="1">
      <c r="A122" s="185" t="s">
        <v>191</v>
      </c>
      <c r="B122" s="186"/>
      <c r="C122" s="187"/>
      <c r="D122" s="188"/>
      <c r="E122" s="189">
        <f t="shared" ref="E122:AB122" si="197">E111</f>
        <v>2627</v>
      </c>
      <c r="F122" s="190">
        <f t="shared" si="197"/>
        <v>2670.2</v>
      </c>
      <c r="G122" s="191">
        <f t="shared" si="197"/>
        <v>40500</v>
      </c>
      <c r="H122" s="155">
        <f t="shared" si="197"/>
        <v>1034</v>
      </c>
      <c r="I122" s="157">
        <f t="shared" si="197"/>
        <v>5765.48</v>
      </c>
      <c r="J122" s="208">
        <f t="shared" si="197"/>
        <v>60190</v>
      </c>
      <c r="K122" s="192">
        <f t="shared" si="197"/>
        <v>0</v>
      </c>
      <c r="L122" s="190">
        <f t="shared" si="197"/>
        <v>0</v>
      </c>
      <c r="M122" s="193">
        <f t="shared" si="197"/>
        <v>0</v>
      </c>
      <c r="N122" s="189">
        <f t="shared" si="197"/>
        <v>0</v>
      </c>
      <c r="O122" s="190">
        <f t="shared" si="197"/>
        <v>0</v>
      </c>
      <c r="P122" s="193">
        <f t="shared" si="197"/>
        <v>0</v>
      </c>
      <c r="Q122" s="192">
        <f t="shared" si="197"/>
        <v>100690</v>
      </c>
      <c r="R122" s="190">
        <f t="shared" si="197"/>
        <v>0</v>
      </c>
      <c r="S122" s="193">
        <f t="shared" si="197"/>
        <v>0</v>
      </c>
      <c r="T122" s="189">
        <f t="shared" si="197"/>
        <v>0</v>
      </c>
      <c r="U122" s="190">
        <f t="shared" si="197"/>
        <v>0</v>
      </c>
      <c r="V122" s="193">
        <f t="shared" si="197"/>
        <v>0</v>
      </c>
      <c r="W122" s="192">
        <f t="shared" si="197"/>
        <v>0</v>
      </c>
      <c r="X122" s="190">
        <f t="shared" si="197"/>
        <v>0</v>
      </c>
      <c r="Y122" s="193">
        <f t="shared" si="197"/>
        <v>0</v>
      </c>
      <c r="Z122" s="189">
        <f t="shared" si="197"/>
        <v>0</v>
      </c>
      <c r="AA122" s="190">
        <f t="shared" si="197"/>
        <v>0</v>
      </c>
      <c r="AB122" s="193">
        <f t="shared" si="197"/>
        <v>0</v>
      </c>
      <c r="AC122" s="189">
        <f t="shared" si="184"/>
        <v>40500</v>
      </c>
      <c r="AD122" s="194">
        <f t="shared" si="185"/>
        <v>60190</v>
      </c>
      <c r="AE122" s="193">
        <f t="shared" si="186"/>
        <v>-19690</v>
      </c>
      <c r="AF122" s="249">
        <f t="shared" si="187"/>
        <v>-0.48617283950617285</v>
      </c>
      <c r="AG122" s="196"/>
      <c r="AH122" s="99"/>
      <c r="AI122" s="99"/>
    </row>
    <row r="123" spans="1:35" ht="30" customHeight="1" thickBot="1">
      <c r="A123" s="246" t="s">
        <v>100</v>
      </c>
      <c r="B123" s="247" t="s">
        <v>29</v>
      </c>
      <c r="C123" s="250" t="s">
        <v>192</v>
      </c>
      <c r="D123" s="251"/>
      <c r="E123" s="252"/>
      <c r="F123" s="253"/>
      <c r="G123" s="253"/>
      <c r="H123" s="252"/>
      <c r="I123" s="253"/>
      <c r="J123" s="253"/>
      <c r="K123" s="253"/>
      <c r="L123" s="253"/>
      <c r="M123" s="254"/>
      <c r="N123" s="252"/>
      <c r="O123" s="253"/>
      <c r="P123" s="254"/>
      <c r="Q123" s="253"/>
      <c r="R123" s="253"/>
      <c r="S123" s="254"/>
      <c r="T123" s="252"/>
      <c r="U123" s="253"/>
      <c r="V123" s="254"/>
      <c r="W123" s="253"/>
      <c r="X123" s="253"/>
      <c r="Y123" s="254"/>
      <c r="Z123" s="252"/>
      <c r="AA123" s="253"/>
      <c r="AB123" s="253"/>
      <c r="AC123" s="240"/>
      <c r="AD123" s="241"/>
      <c r="AE123" s="241"/>
      <c r="AF123" s="255"/>
      <c r="AG123" s="256"/>
      <c r="AH123" s="99"/>
      <c r="AI123" s="99"/>
    </row>
    <row r="124" spans="1:35" ht="30" customHeight="1" thickBot="1">
      <c r="A124" s="257" t="s">
        <v>105</v>
      </c>
      <c r="B124" s="258" t="s">
        <v>106</v>
      </c>
      <c r="C124" s="515" t="s">
        <v>303</v>
      </c>
      <c r="D124" s="516" t="s">
        <v>200</v>
      </c>
      <c r="E124" s="454">
        <v>1</v>
      </c>
      <c r="F124" s="517">
        <v>2500</v>
      </c>
      <c r="G124" s="518">
        <f t="shared" ref="G124:G130" si="198">E124*F124</f>
        <v>2500</v>
      </c>
      <c r="H124" s="454"/>
      <c r="I124" s="517"/>
      <c r="J124" s="405">
        <f t="shared" ref="J124:J126" si="199">H124*I124</f>
        <v>0</v>
      </c>
      <c r="K124" s="454"/>
      <c r="L124" s="517"/>
      <c r="M124" s="405">
        <f t="shared" ref="M124:M126" si="200">K124*L124</f>
        <v>0</v>
      </c>
      <c r="N124" s="454"/>
      <c r="O124" s="517"/>
      <c r="P124" s="405">
        <f t="shared" ref="P124:P126" si="201">N124*O124</f>
        <v>0</v>
      </c>
      <c r="Q124" s="519">
        <f t="shared" ref="Q124:Q130" si="202">G124+J124+M124+P124</f>
        <v>2500</v>
      </c>
      <c r="R124" s="262"/>
      <c r="S124" s="264">
        <f t="shared" ref="S124:S127" si="203">Q124*R124</f>
        <v>0</v>
      </c>
      <c r="T124" s="261"/>
      <c r="U124" s="262"/>
      <c r="V124" s="264">
        <f t="shared" ref="V124:V127" si="204">T124*U124</f>
        <v>0</v>
      </c>
      <c r="W124" s="265"/>
      <c r="X124" s="262"/>
      <c r="Y124" s="264">
        <f t="shared" ref="Y124:Y127" si="205">W124*X124</f>
        <v>0</v>
      </c>
      <c r="Z124" s="261"/>
      <c r="AA124" s="262"/>
      <c r="AB124" s="264">
        <f t="shared" ref="AB124:AB127" si="206">Z124*AA124</f>
        <v>0</v>
      </c>
      <c r="AC124" s="266">
        <f t="shared" ref="AC124:AC131" si="207">G124+M124+S124+Y124</f>
        <v>2500</v>
      </c>
      <c r="AD124" s="267">
        <f t="shared" ref="AD124:AD131" si="208">J124+P124+V124+AB124</f>
        <v>0</v>
      </c>
      <c r="AE124" s="268">
        <f t="shared" ref="AE124:AE131" si="209">AC124-AD124</f>
        <v>2500</v>
      </c>
      <c r="AF124" s="269">
        <f t="shared" ref="AF124:AF131" si="210">AE124/AC124</f>
        <v>1</v>
      </c>
      <c r="AG124" s="270"/>
      <c r="AH124" s="99"/>
      <c r="AI124" s="99"/>
    </row>
    <row r="125" spans="1:35" ht="40.5" customHeight="1" thickBot="1">
      <c r="A125" s="113" t="s">
        <v>105</v>
      </c>
      <c r="B125" s="271" t="s">
        <v>109</v>
      </c>
      <c r="C125" s="515" t="s">
        <v>304</v>
      </c>
      <c r="D125" s="516" t="s">
        <v>200</v>
      </c>
      <c r="E125" s="454">
        <v>1</v>
      </c>
      <c r="F125" s="517">
        <v>6500</v>
      </c>
      <c r="G125" s="518">
        <f t="shared" si="198"/>
        <v>6500</v>
      </c>
      <c r="H125" s="454"/>
      <c r="I125" s="517"/>
      <c r="J125" s="405">
        <f t="shared" si="199"/>
        <v>0</v>
      </c>
      <c r="K125" s="454"/>
      <c r="L125" s="517"/>
      <c r="M125" s="405">
        <f t="shared" si="200"/>
        <v>0</v>
      </c>
      <c r="N125" s="454"/>
      <c r="O125" s="517"/>
      <c r="P125" s="405">
        <f t="shared" si="201"/>
        <v>0</v>
      </c>
      <c r="Q125" s="519">
        <f t="shared" si="202"/>
        <v>6500</v>
      </c>
      <c r="R125" s="118"/>
      <c r="S125" s="138">
        <f t="shared" si="203"/>
        <v>0</v>
      </c>
      <c r="T125" s="117"/>
      <c r="U125" s="118"/>
      <c r="V125" s="138">
        <f t="shared" si="204"/>
        <v>0</v>
      </c>
      <c r="W125" s="205"/>
      <c r="X125" s="118"/>
      <c r="Y125" s="138">
        <f t="shared" si="205"/>
        <v>0</v>
      </c>
      <c r="Z125" s="117"/>
      <c r="AA125" s="118"/>
      <c r="AB125" s="138">
        <f t="shared" si="206"/>
        <v>0</v>
      </c>
      <c r="AC125" s="120">
        <f t="shared" si="207"/>
        <v>6500</v>
      </c>
      <c r="AD125" s="121">
        <f t="shared" si="208"/>
        <v>0</v>
      </c>
      <c r="AE125" s="181">
        <f t="shared" si="209"/>
        <v>6500</v>
      </c>
      <c r="AF125" s="274">
        <f t="shared" si="210"/>
        <v>1</v>
      </c>
      <c r="AG125" s="275"/>
      <c r="AH125" s="99"/>
      <c r="AI125" s="99"/>
    </row>
    <row r="126" spans="1:35" ht="30" customHeight="1" thickBot="1">
      <c r="A126" s="113" t="s">
        <v>105</v>
      </c>
      <c r="B126" s="271" t="s">
        <v>110</v>
      </c>
      <c r="C126" s="520" t="s">
        <v>305</v>
      </c>
      <c r="D126" s="521" t="s">
        <v>200</v>
      </c>
      <c r="E126" s="503">
        <v>3</v>
      </c>
      <c r="F126" s="522">
        <v>1000</v>
      </c>
      <c r="G126" s="518">
        <f t="shared" si="198"/>
        <v>3000</v>
      </c>
      <c r="H126" s="503">
        <v>1000</v>
      </c>
      <c r="I126" s="522">
        <v>3.6</v>
      </c>
      <c r="J126" s="412">
        <f t="shared" si="199"/>
        <v>3600</v>
      </c>
      <c r="K126" s="503"/>
      <c r="L126" s="522"/>
      <c r="M126" s="412">
        <f t="shared" si="200"/>
        <v>0</v>
      </c>
      <c r="N126" s="503"/>
      <c r="O126" s="522"/>
      <c r="P126" s="412">
        <f t="shared" si="201"/>
        <v>0</v>
      </c>
      <c r="Q126" s="523">
        <f t="shared" si="202"/>
        <v>6600</v>
      </c>
      <c r="R126" s="118"/>
      <c r="S126" s="138">
        <f t="shared" si="203"/>
        <v>0</v>
      </c>
      <c r="T126" s="117"/>
      <c r="U126" s="118"/>
      <c r="V126" s="138">
        <f t="shared" si="204"/>
        <v>0</v>
      </c>
      <c r="W126" s="205"/>
      <c r="X126" s="118"/>
      <c r="Y126" s="138">
        <f t="shared" si="205"/>
        <v>0</v>
      </c>
      <c r="Z126" s="117"/>
      <c r="AA126" s="118"/>
      <c r="AB126" s="138">
        <f t="shared" si="206"/>
        <v>0</v>
      </c>
      <c r="AC126" s="132">
        <f t="shared" si="207"/>
        <v>3000</v>
      </c>
      <c r="AD126" s="133">
        <f t="shared" si="208"/>
        <v>3600</v>
      </c>
      <c r="AE126" s="183">
        <f t="shared" si="209"/>
        <v>-600</v>
      </c>
      <c r="AF126" s="274">
        <f t="shared" si="210"/>
        <v>-0.2</v>
      </c>
      <c r="AG126" s="124" t="s">
        <v>521</v>
      </c>
      <c r="AH126" s="99"/>
      <c r="AI126" s="99"/>
    </row>
    <row r="127" spans="1:35" ht="30" customHeight="1" thickBot="1">
      <c r="A127" s="139" t="s">
        <v>105</v>
      </c>
      <c r="B127" s="276" t="s">
        <v>181</v>
      </c>
      <c r="C127" s="478" t="s">
        <v>306</v>
      </c>
      <c r="D127" s="521" t="s">
        <v>307</v>
      </c>
      <c r="E127" s="480">
        <v>1</v>
      </c>
      <c r="F127" s="524">
        <v>4000</v>
      </c>
      <c r="G127" s="518">
        <f t="shared" si="198"/>
        <v>4000</v>
      </c>
      <c r="H127" s="480"/>
      <c r="I127" s="524"/>
      <c r="J127" s="481"/>
      <c r="K127" s="480"/>
      <c r="L127" s="524"/>
      <c r="M127" s="481"/>
      <c r="N127" s="480"/>
      <c r="O127" s="524"/>
      <c r="P127" s="481"/>
      <c r="Q127" s="523">
        <f t="shared" si="202"/>
        <v>4000</v>
      </c>
      <c r="R127" s="144"/>
      <c r="S127" s="146">
        <f t="shared" si="203"/>
        <v>0</v>
      </c>
      <c r="T127" s="143"/>
      <c r="U127" s="144"/>
      <c r="V127" s="146">
        <f t="shared" si="204"/>
        <v>0</v>
      </c>
      <c r="W127" s="207"/>
      <c r="X127" s="144"/>
      <c r="Y127" s="146">
        <f t="shared" si="205"/>
        <v>0</v>
      </c>
      <c r="Z127" s="143"/>
      <c r="AA127" s="144"/>
      <c r="AB127" s="511">
        <f t="shared" si="206"/>
        <v>0</v>
      </c>
      <c r="AC127" s="513">
        <f t="shared" si="207"/>
        <v>4000</v>
      </c>
      <c r="AD127" s="514">
        <f t="shared" si="208"/>
        <v>0</v>
      </c>
      <c r="AE127" s="510">
        <f t="shared" si="209"/>
        <v>4000</v>
      </c>
      <c r="AF127" s="512">
        <f t="shared" si="210"/>
        <v>1</v>
      </c>
      <c r="AG127" s="275"/>
      <c r="AH127" s="99"/>
      <c r="AI127" s="99"/>
    </row>
    <row r="128" spans="1:35" s="397" customFormat="1" ht="30" customHeight="1" thickBot="1">
      <c r="A128" s="504"/>
      <c r="B128" s="507"/>
      <c r="C128" s="488" t="s">
        <v>308</v>
      </c>
      <c r="D128" s="534" t="s">
        <v>200</v>
      </c>
      <c r="E128" s="484">
        <v>0.6</v>
      </c>
      <c r="F128" s="487">
        <v>1000</v>
      </c>
      <c r="G128" s="535">
        <f t="shared" si="198"/>
        <v>600</v>
      </c>
      <c r="H128" s="484">
        <v>1000</v>
      </c>
      <c r="I128" s="536">
        <v>0.45</v>
      </c>
      <c r="J128" s="420">
        <v>450</v>
      </c>
      <c r="K128" s="486"/>
      <c r="L128" s="536"/>
      <c r="M128" s="420"/>
      <c r="N128" s="486"/>
      <c r="O128" s="536"/>
      <c r="P128" s="487"/>
      <c r="Q128" s="523">
        <f t="shared" si="202"/>
        <v>1050</v>
      </c>
      <c r="R128" s="431"/>
      <c r="S128" s="433"/>
      <c r="T128" s="430"/>
      <c r="U128" s="431"/>
      <c r="V128" s="433"/>
      <c r="W128" s="434"/>
      <c r="X128" s="431"/>
      <c r="Y128" s="433"/>
      <c r="Z128" s="430"/>
      <c r="AA128" s="431"/>
      <c r="AB128" s="433"/>
      <c r="AC128" s="435">
        <v>600</v>
      </c>
      <c r="AD128" s="505">
        <v>450</v>
      </c>
      <c r="AE128" s="537">
        <v>150</v>
      </c>
      <c r="AF128" s="508"/>
      <c r="AG128" s="506"/>
      <c r="AH128" s="99"/>
      <c r="AI128" s="99"/>
    </row>
    <row r="129" spans="1:35" s="397" customFormat="1" ht="30" customHeight="1" thickBot="1">
      <c r="A129" s="504"/>
      <c r="B129" s="507"/>
      <c r="C129" s="478" t="s">
        <v>309</v>
      </c>
      <c r="D129" s="521" t="s">
        <v>200</v>
      </c>
      <c r="E129" s="480">
        <v>1</v>
      </c>
      <c r="F129" s="524">
        <v>7400</v>
      </c>
      <c r="G129" s="518">
        <f t="shared" si="198"/>
        <v>7400</v>
      </c>
      <c r="H129" s="480">
        <v>1</v>
      </c>
      <c r="I129" s="524">
        <v>10045</v>
      </c>
      <c r="J129" s="481">
        <v>10045</v>
      </c>
      <c r="K129" s="480"/>
      <c r="L129" s="524"/>
      <c r="M129" s="481"/>
      <c r="N129" s="480"/>
      <c r="O129" s="524"/>
      <c r="P129" s="481"/>
      <c r="Q129" s="523">
        <f t="shared" si="202"/>
        <v>17445</v>
      </c>
      <c r="R129" s="443"/>
      <c r="S129" s="445"/>
      <c r="T129" s="442"/>
      <c r="U129" s="443"/>
      <c r="V129" s="445"/>
      <c r="W129" s="446"/>
      <c r="X129" s="443"/>
      <c r="Y129" s="445"/>
      <c r="Z129" s="442"/>
      <c r="AA129" s="443"/>
      <c r="AB129" s="445"/>
      <c r="AC129" s="447">
        <v>7400</v>
      </c>
      <c r="AD129" s="509">
        <v>10045</v>
      </c>
      <c r="AE129" s="538">
        <v>7400</v>
      </c>
      <c r="AF129" s="508">
        <v>1</v>
      </c>
      <c r="AG129" s="124" t="s">
        <v>521</v>
      </c>
      <c r="AH129" s="99"/>
      <c r="AI129" s="99"/>
    </row>
    <row r="130" spans="1:35" s="397" customFormat="1" ht="30" customHeight="1" thickBot="1">
      <c r="A130" s="504"/>
      <c r="B130" s="507"/>
      <c r="C130" s="488" t="s">
        <v>310</v>
      </c>
      <c r="D130" s="534" t="s">
        <v>200</v>
      </c>
      <c r="E130" s="484">
        <v>5</v>
      </c>
      <c r="F130" s="487">
        <v>200</v>
      </c>
      <c r="G130" s="535">
        <f t="shared" si="198"/>
        <v>1000</v>
      </c>
      <c r="H130" s="484">
        <v>200</v>
      </c>
      <c r="I130" s="536">
        <v>4.25</v>
      </c>
      <c r="J130" s="420">
        <v>850</v>
      </c>
      <c r="K130" s="486"/>
      <c r="L130" s="536"/>
      <c r="M130" s="420"/>
      <c r="N130" s="486"/>
      <c r="O130" s="536"/>
      <c r="P130" s="487"/>
      <c r="Q130" s="523">
        <f t="shared" si="202"/>
        <v>1850</v>
      </c>
      <c r="R130" s="431"/>
      <c r="S130" s="433"/>
      <c r="T130" s="430"/>
      <c r="U130" s="431"/>
      <c r="V130" s="433"/>
      <c r="W130" s="434"/>
      <c r="X130" s="431"/>
      <c r="Y130" s="433"/>
      <c r="Z130" s="430"/>
      <c r="AA130" s="431"/>
      <c r="AB130" s="433"/>
      <c r="AC130" s="435">
        <v>1000</v>
      </c>
      <c r="AD130" s="505">
        <v>850</v>
      </c>
      <c r="AE130" s="539">
        <v>150</v>
      </c>
      <c r="AF130" s="508">
        <v>0.85</v>
      </c>
      <c r="AG130" s="506"/>
      <c r="AH130" s="99"/>
      <c r="AI130" s="99"/>
    </row>
    <row r="131" spans="1:35" ht="15" customHeight="1" thickBot="1">
      <c r="A131" s="279" t="s">
        <v>193</v>
      </c>
      <c r="B131" s="280"/>
      <c r="C131" s="281"/>
      <c r="D131" s="282"/>
      <c r="E131" s="283">
        <v>12.6</v>
      </c>
      <c r="F131" s="284"/>
      <c r="G131" s="285">
        <v>25000</v>
      </c>
      <c r="H131" s="286">
        <f t="shared" ref="H131:AB131" si="211">SUM(H124:H127)</f>
        <v>1000</v>
      </c>
      <c r="I131" s="287">
        <f t="shared" si="211"/>
        <v>3.6</v>
      </c>
      <c r="J131" s="288">
        <v>14945</v>
      </c>
      <c r="K131" s="289">
        <f t="shared" si="211"/>
        <v>0</v>
      </c>
      <c r="L131" s="284">
        <f t="shared" si="211"/>
        <v>0</v>
      </c>
      <c r="M131" s="290">
        <f t="shared" si="211"/>
        <v>0</v>
      </c>
      <c r="N131" s="283">
        <f t="shared" si="211"/>
        <v>0</v>
      </c>
      <c r="O131" s="284">
        <f t="shared" si="211"/>
        <v>0</v>
      </c>
      <c r="P131" s="290">
        <f t="shared" si="211"/>
        <v>0</v>
      </c>
      <c r="Q131" s="289">
        <f t="shared" si="211"/>
        <v>19600</v>
      </c>
      <c r="R131" s="284">
        <f t="shared" si="211"/>
        <v>0</v>
      </c>
      <c r="S131" s="290">
        <f t="shared" si="211"/>
        <v>0</v>
      </c>
      <c r="T131" s="283">
        <f t="shared" si="211"/>
        <v>0</v>
      </c>
      <c r="U131" s="284">
        <f t="shared" si="211"/>
        <v>0</v>
      </c>
      <c r="V131" s="290">
        <f t="shared" si="211"/>
        <v>0</v>
      </c>
      <c r="W131" s="289">
        <f t="shared" si="211"/>
        <v>0</v>
      </c>
      <c r="X131" s="284">
        <f t="shared" si="211"/>
        <v>0</v>
      </c>
      <c r="Y131" s="290">
        <f t="shared" si="211"/>
        <v>0</v>
      </c>
      <c r="Z131" s="283">
        <f t="shared" si="211"/>
        <v>0</v>
      </c>
      <c r="AA131" s="284">
        <f t="shared" si="211"/>
        <v>0</v>
      </c>
      <c r="AB131" s="290">
        <f t="shared" si="211"/>
        <v>0</v>
      </c>
      <c r="AC131" s="189">
        <f t="shared" si="207"/>
        <v>25000</v>
      </c>
      <c r="AD131" s="194">
        <f t="shared" si="208"/>
        <v>14945</v>
      </c>
      <c r="AE131" s="290">
        <f t="shared" si="209"/>
        <v>10055</v>
      </c>
      <c r="AF131" s="249">
        <f t="shared" si="210"/>
        <v>0.4022</v>
      </c>
      <c r="AG131" s="196"/>
      <c r="AH131" s="99"/>
      <c r="AI131" s="99"/>
    </row>
    <row r="132" spans="1:35" ht="15" customHeight="1" thickBot="1">
      <c r="A132" s="246" t="s">
        <v>100</v>
      </c>
      <c r="B132" s="291" t="s">
        <v>30</v>
      </c>
      <c r="C132" s="165" t="s">
        <v>194</v>
      </c>
      <c r="D132" s="292"/>
      <c r="E132" s="89"/>
      <c r="F132" s="90"/>
      <c r="G132" s="90"/>
      <c r="H132" s="89"/>
      <c r="I132" s="90"/>
      <c r="J132" s="94"/>
      <c r="K132" s="90"/>
      <c r="L132" s="90"/>
      <c r="M132" s="94"/>
      <c r="N132" s="89"/>
      <c r="O132" s="90"/>
      <c r="P132" s="94"/>
      <c r="Q132" s="90"/>
      <c r="R132" s="90"/>
      <c r="S132" s="94"/>
      <c r="T132" s="89"/>
      <c r="U132" s="90"/>
      <c r="V132" s="94"/>
      <c r="W132" s="90"/>
      <c r="X132" s="90"/>
      <c r="Y132" s="94"/>
      <c r="Z132" s="89"/>
      <c r="AA132" s="90"/>
      <c r="AB132" s="90"/>
      <c r="AC132" s="240"/>
      <c r="AD132" s="241"/>
      <c r="AE132" s="241"/>
      <c r="AF132" s="255"/>
      <c r="AG132" s="256"/>
      <c r="AH132" s="99"/>
      <c r="AI132" s="99"/>
    </row>
    <row r="133" spans="1:35" ht="30" customHeight="1">
      <c r="A133" s="293" t="s">
        <v>105</v>
      </c>
      <c r="B133" s="294" t="s">
        <v>106</v>
      </c>
      <c r="C133" s="295" t="s">
        <v>195</v>
      </c>
      <c r="D133" s="296"/>
      <c r="E133" s="297"/>
      <c r="F133" s="298">
        <v>28000</v>
      </c>
      <c r="G133" s="299">
        <v>28000</v>
      </c>
      <c r="H133" s="261"/>
      <c r="I133" s="262">
        <v>32000</v>
      </c>
      <c r="J133" s="264">
        <v>32000</v>
      </c>
      <c r="K133" s="300"/>
      <c r="L133" s="298"/>
      <c r="M133" s="301">
        <f t="shared" ref="M133:M134" si="212">K133*L133</f>
        <v>0</v>
      </c>
      <c r="N133" s="297"/>
      <c r="O133" s="298"/>
      <c r="P133" s="301">
        <f t="shared" ref="P133:P134" si="213">N133*O133</f>
        <v>0</v>
      </c>
      <c r="Q133" s="300"/>
      <c r="R133" s="298"/>
      <c r="S133" s="301">
        <f t="shared" ref="S133:S134" si="214">Q133*R133</f>
        <v>0</v>
      </c>
      <c r="T133" s="297"/>
      <c r="U133" s="298"/>
      <c r="V133" s="301">
        <f t="shared" ref="V133:V134" si="215">T133*U133</f>
        <v>0</v>
      </c>
      <c r="W133" s="300"/>
      <c r="X133" s="298"/>
      <c r="Y133" s="301">
        <f t="shared" ref="Y133:Y134" si="216">W133*X133</f>
        <v>0</v>
      </c>
      <c r="Z133" s="297"/>
      <c r="AA133" s="298"/>
      <c r="AB133" s="301">
        <f t="shared" ref="AB133:AB134" si="217">Z133*AA133</f>
        <v>0</v>
      </c>
      <c r="AC133" s="266">
        <f t="shared" ref="AC133:AC135" si="218">G133+M133+S133+Y133</f>
        <v>28000</v>
      </c>
      <c r="AD133" s="267">
        <f t="shared" ref="AD133:AD135" si="219">J133+P133+V133+AB133</f>
        <v>32000</v>
      </c>
      <c r="AE133" s="268">
        <f t="shared" ref="AE133:AE135" si="220">AC133-AD133</f>
        <v>-4000</v>
      </c>
      <c r="AF133" s="269">
        <f t="shared" ref="AF133:AF135" si="221">AE133/AC133</f>
        <v>-0.14285714285714285</v>
      </c>
      <c r="AG133" s="270"/>
      <c r="AH133" s="99"/>
      <c r="AI133" s="99"/>
    </row>
    <row r="134" spans="1:35" ht="30" customHeight="1">
      <c r="A134" s="302" t="s">
        <v>105</v>
      </c>
      <c r="B134" s="294" t="s">
        <v>109</v>
      </c>
      <c r="C134" s="303" t="s">
        <v>196</v>
      </c>
      <c r="D134" s="128"/>
      <c r="E134" s="129"/>
      <c r="F134" s="130">
        <v>18000</v>
      </c>
      <c r="G134" s="119">
        <v>18000</v>
      </c>
      <c r="H134" s="129"/>
      <c r="I134" s="130">
        <v>4413</v>
      </c>
      <c r="J134" s="138">
        <v>4413</v>
      </c>
      <c r="K134" s="227"/>
      <c r="L134" s="130"/>
      <c r="M134" s="228">
        <f t="shared" si="212"/>
        <v>0</v>
      </c>
      <c r="N134" s="129"/>
      <c r="O134" s="130"/>
      <c r="P134" s="228">
        <f t="shared" si="213"/>
        <v>0</v>
      </c>
      <c r="Q134" s="227"/>
      <c r="R134" s="130"/>
      <c r="S134" s="228">
        <f t="shared" si="214"/>
        <v>0</v>
      </c>
      <c r="T134" s="129"/>
      <c r="U134" s="130"/>
      <c r="V134" s="228">
        <f t="shared" si="215"/>
        <v>0</v>
      </c>
      <c r="W134" s="227"/>
      <c r="X134" s="130"/>
      <c r="Y134" s="228">
        <f t="shared" si="216"/>
        <v>0</v>
      </c>
      <c r="Z134" s="129"/>
      <c r="AA134" s="130"/>
      <c r="AB134" s="228">
        <f t="shared" si="217"/>
        <v>0</v>
      </c>
      <c r="AC134" s="132">
        <f t="shared" si="218"/>
        <v>18000</v>
      </c>
      <c r="AD134" s="133">
        <f t="shared" si="219"/>
        <v>4413</v>
      </c>
      <c r="AE134" s="183">
        <f t="shared" si="220"/>
        <v>13587</v>
      </c>
      <c r="AF134" s="274">
        <f t="shared" si="221"/>
        <v>0.75483333333333336</v>
      </c>
      <c r="AG134" s="275"/>
      <c r="AH134" s="99"/>
      <c r="AI134" s="99"/>
    </row>
    <row r="135" spans="1:35" ht="15" customHeight="1">
      <c r="A135" s="185" t="s">
        <v>197</v>
      </c>
      <c r="B135" s="186"/>
      <c r="C135" s="187"/>
      <c r="D135" s="188"/>
      <c r="E135" s="189">
        <f t="shared" ref="E135:AB135" si="222">SUM(E133:E134)</f>
        <v>0</v>
      </c>
      <c r="F135" s="190">
        <f t="shared" si="222"/>
        <v>46000</v>
      </c>
      <c r="G135" s="191">
        <f t="shared" si="222"/>
        <v>46000</v>
      </c>
      <c r="H135" s="155">
        <f t="shared" si="222"/>
        <v>0</v>
      </c>
      <c r="I135" s="157">
        <f t="shared" si="222"/>
        <v>36413</v>
      </c>
      <c r="J135" s="208">
        <f t="shared" si="222"/>
        <v>36413</v>
      </c>
      <c r="K135" s="192">
        <f t="shared" si="222"/>
        <v>0</v>
      </c>
      <c r="L135" s="190">
        <f t="shared" si="222"/>
        <v>0</v>
      </c>
      <c r="M135" s="193">
        <f t="shared" si="222"/>
        <v>0</v>
      </c>
      <c r="N135" s="189">
        <f t="shared" si="222"/>
        <v>0</v>
      </c>
      <c r="O135" s="190">
        <f t="shared" si="222"/>
        <v>0</v>
      </c>
      <c r="P135" s="193">
        <f t="shared" si="222"/>
        <v>0</v>
      </c>
      <c r="Q135" s="192">
        <f t="shared" si="222"/>
        <v>0</v>
      </c>
      <c r="R135" s="190">
        <f t="shared" si="222"/>
        <v>0</v>
      </c>
      <c r="S135" s="193">
        <f t="shared" si="222"/>
        <v>0</v>
      </c>
      <c r="T135" s="189">
        <f t="shared" si="222"/>
        <v>0</v>
      </c>
      <c r="U135" s="190">
        <f t="shared" si="222"/>
        <v>0</v>
      </c>
      <c r="V135" s="193">
        <f t="shared" si="222"/>
        <v>0</v>
      </c>
      <c r="W135" s="192">
        <f t="shared" si="222"/>
        <v>0</v>
      </c>
      <c r="X135" s="190">
        <f t="shared" si="222"/>
        <v>0</v>
      </c>
      <c r="Y135" s="193">
        <f t="shared" si="222"/>
        <v>0</v>
      </c>
      <c r="Z135" s="189">
        <f t="shared" si="222"/>
        <v>0</v>
      </c>
      <c r="AA135" s="190">
        <f t="shared" si="222"/>
        <v>0</v>
      </c>
      <c r="AB135" s="193">
        <f t="shared" si="222"/>
        <v>0</v>
      </c>
      <c r="AC135" s="155">
        <f t="shared" si="218"/>
        <v>46000</v>
      </c>
      <c r="AD135" s="160">
        <f t="shared" si="219"/>
        <v>36413</v>
      </c>
      <c r="AE135" s="208">
        <f t="shared" si="220"/>
        <v>9587</v>
      </c>
      <c r="AF135" s="304">
        <f t="shared" si="221"/>
        <v>0.20841304347826087</v>
      </c>
      <c r="AG135" s="305"/>
      <c r="AH135" s="99"/>
      <c r="AI135" s="99"/>
    </row>
    <row r="136" spans="1:35" ht="54.75" customHeight="1">
      <c r="A136" s="306" t="s">
        <v>100</v>
      </c>
      <c r="B136" s="291" t="s">
        <v>31</v>
      </c>
      <c r="C136" s="165" t="s">
        <v>198</v>
      </c>
      <c r="D136" s="292"/>
      <c r="E136" s="89"/>
      <c r="F136" s="90"/>
      <c r="G136" s="90"/>
      <c r="H136" s="89"/>
      <c r="I136" s="90"/>
      <c r="J136" s="94"/>
      <c r="K136" s="90"/>
      <c r="L136" s="90"/>
      <c r="M136" s="94"/>
      <c r="N136" s="89"/>
      <c r="O136" s="90"/>
      <c r="P136" s="94"/>
      <c r="Q136" s="90"/>
      <c r="R136" s="90"/>
      <c r="S136" s="94"/>
      <c r="T136" s="89"/>
      <c r="U136" s="90"/>
      <c r="V136" s="94"/>
      <c r="W136" s="90"/>
      <c r="X136" s="90"/>
      <c r="Y136" s="94"/>
      <c r="Z136" s="89"/>
      <c r="AA136" s="90"/>
      <c r="AB136" s="94"/>
      <c r="AC136" s="240"/>
      <c r="AD136" s="241"/>
      <c r="AE136" s="241"/>
      <c r="AF136" s="255"/>
      <c r="AG136" s="256"/>
      <c r="AH136" s="99"/>
      <c r="AI136" s="99"/>
    </row>
    <row r="137" spans="1:35" ht="30" customHeight="1">
      <c r="A137" s="293" t="s">
        <v>105</v>
      </c>
      <c r="B137" s="294" t="s">
        <v>106</v>
      </c>
      <c r="C137" s="295" t="s">
        <v>199</v>
      </c>
      <c r="D137" s="296" t="s">
        <v>200</v>
      </c>
      <c r="E137" s="297"/>
      <c r="F137" s="298"/>
      <c r="G137" s="299">
        <f t="shared" ref="G137:G138" si="223">E137*F137</f>
        <v>0</v>
      </c>
      <c r="H137" s="261"/>
      <c r="I137" s="262"/>
      <c r="J137" s="264">
        <f t="shared" ref="J137:J138" si="224">H137*I137</f>
        <v>0</v>
      </c>
      <c r="K137" s="300"/>
      <c r="L137" s="298"/>
      <c r="M137" s="301">
        <f t="shared" ref="M137:M138" si="225">K137*L137</f>
        <v>0</v>
      </c>
      <c r="N137" s="297"/>
      <c r="O137" s="298"/>
      <c r="P137" s="301">
        <f t="shared" ref="P137:P138" si="226">N137*O137</f>
        <v>0</v>
      </c>
      <c r="Q137" s="300"/>
      <c r="R137" s="298"/>
      <c r="S137" s="301">
        <f t="shared" ref="S137:S138" si="227">Q137*R137</f>
        <v>0</v>
      </c>
      <c r="T137" s="297"/>
      <c r="U137" s="298"/>
      <c r="V137" s="301">
        <f t="shared" ref="V137:V138" si="228">T137*U137</f>
        <v>0</v>
      </c>
      <c r="W137" s="300"/>
      <c r="X137" s="298"/>
      <c r="Y137" s="301">
        <f t="shared" ref="Y137:Y138" si="229">W137*X137</f>
        <v>0</v>
      </c>
      <c r="Z137" s="297"/>
      <c r="AA137" s="298"/>
      <c r="AB137" s="301">
        <f t="shared" ref="AB137:AB138" si="230">Z137*AA137</f>
        <v>0</v>
      </c>
      <c r="AC137" s="266">
        <f t="shared" ref="AC137:AC139" si="231">G137+M137+S137+Y137</f>
        <v>0</v>
      </c>
      <c r="AD137" s="267">
        <f t="shared" ref="AD137:AD139" si="232">J137+P137+V137+AB137</f>
        <v>0</v>
      </c>
      <c r="AE137" s="268">
        <f t="shared" ref="AE137:AE139" si="233">AC137-AD137</f>
        <v>0</v>
      </c>
      <c r="AF137" s="274" t="e">
        <f t="shared" ref="AF137:AF139" si="234">AE137/AC137</f>
        <v>#DIV/0!</v>
      </c>
      <c r="AG137" s="275"/>
      <c r="AH137" s="99"/>
      <c r="AI137" s="99"/>
    </row>
    <row r="138" spans="1:35" ht="30" customHeight="1">
      <c r="A138" s="302" t="s">
        <v>105</v>
      </c>
      <c r="B138" s="294" t="s">
        <v>109</v>
      </c>
      <c r="C138" s="303" t="s">
        <v>199</v>
      </c>
      <c r="D138" s="128" t="s">
        <v>200</v>
      </c>
      <c r="E138" s="129"/>
      <c r="F138" s="130"/>
      <c r="G138" s="119">
        <f t="shared" si="223"/>
        <v>0</v>
      </c>
      <c r="H138" s="129"/>
      <c r="I138" s="130"/>
      <c r="J138" s="138">
        <f t="shared" si="224"/>
        <v>0</v>
      </c>
      <c r="K138" s="227"/>
      <c r="L138" s="130"/>
      <c r="M138" s="228">
        <f t="shared" si="225"/>
        <v>0</v>
      </c>
      <c r="N138" s="129"/>
      <c r="O138" s="130"/>
      <c r="P138" s="228">
        <f t="shared" si="226"/>
        <v>0</v>
      </c>
      <c r="Q138" s="227"/>
      <c r="R138" s="130"/>
      <c r="S138" s="228">
        <f t="shared" si="227"/>
        <v>0</v>
      </c>
      <c r="T138" s="129"/>
      <c r="U138" s="130"/>
      <c r="V138" s="228">
        <f t="shared" si="228"/>
        <v>0</v>
      </c>
      <c r="W138" s="227"/>
      <c r="X138" s="130"/>
      <c r="Y138" s="228">
        <f t="shared" si="229"/>
        <v>0</v>
      </c>
      <c r="Z138" s="129"/>
      <c r="AA138" s="130"/>
      <c r="AB138" s="228">
        <f t="shared" si="230"/>
        <v>0</v>
      </c>
      <c r="AC138" s="132">
        <f t="shared" si="231"/>
        <v>0</v>
      </c>
      <c r="AD138" s="133">
        <f t="shared" si="232"/>
        <v>0</v>
      </c>
      <c r="AE138" s="183">
        <f t="shared" si="233"/>
        <v>0</v>
      </c>
      <c r="AF138" s="274" t="e">
        <f t="shared" si="234"/>
        <v>#DIV/0!</v>
      </c>
      <c r="AG138" s="275"/>
      <c r="AH138" s="99"/>
      <c r="AI138" s="99"/>
    </row>
    <row r="139" spans="1:35" ht="42" customHeight="1">
      <c r="A139" s="614" t="s">
        <v>201</v>
      </c>
      <c r="B139" s="615"/>
      <c r="C139" s="616"/>
      <c r="D139" s="307"/>
      <c r="E139" s="308">
        <f t="shared" ref="E139:AB139" si="235">SUM(E137:E138)</f>
        <v>0</v>
      </c>
      <c r="F139" s="309">
        <f t="shared" si="235"/>
        <v>0</v>
      </c>
      <c r="G139" s="310">
        <f t="shared" si="235"/>
        <v>0</v>
      </c>
      <c r="H139" s="311">
        <f t="shared" si="235"/>
        <v>0</v>
      </c>
      <c r="I139" s="312">
        <f t="shared" si="235"/>
        <v>0</v>
      </c>
      <c r="J139" s="312">
        <f t="shared" si="235"/>
        <v>0</v>
      </c>
      <c r="K139" s="313">
        <f t="shared" si="235"/>
        <v>0</v>
      </c>
      <c r="L139" s="309">
        <f t="shared" si="235"/>
        <v>0</v>
      </c>
      <c r="M139" s="309">
        <f t="shared" si="235"/>
        <v>0</v>
      </c>
      <c r="N139" s="308">
        <f t="shared" si="235"/>
        <v>0</v>
      </c>
      <c r="O139" s="309">
        <f t="shared" si="235"/>
        <v>0</v>
      </c>
      <c r="P139" s="309">
        <f t="shared" si="235"/>
        <v>0</v>
      </c>
      <c r="Q139" s="313">
        <f t="shared" si="235"/>
        <v>0</v>
      </c>
      <c r="R139" s="309">
        <f t="shared" si="235"/>
        <v>0</v>
      </c>
      <c r="S139" s="309">
        <f t="shared" si="235"/>
        <v>0</v>
      </c>
      <c r="T139" s="308">
        <f t="shared" si="235"/>
        <v>0</v>
      </c>
      <c r="U139" s="309">
        <f t="shared" si="235"/>
        <v>0</v>
      </c>
      <c r="V139" s="309">
        <f t="shared" si="235"/>
        <v>0</v>
      </c>
      <c r="W139" s="313">
        <f t="shared" si="235"/>
        <v>0</v>
      </c>
      <c r="X139" s="309">
        <f t="shared" si="235"/>
        <v>0</v>
      </c>
      <c r="Y139" s="309">
        <f t="shared" si="235"/>
        <v>0</v>
      </c>
      <c r="Z139" s="308">
        <f t="shared" si="235"/>
        <v>0</v>
      </c>
      <c r="AA139" s="309">
        <f t="shared" si="235"/>
        <v>0</v>
      </c>
      <c r="AB139" s="309">
        <f t="shared" si="235"/>
        <v>0</v>
      </c>
      <c r="AC139" s="155">
        <f t="shared" si="231"/>
        <v>0</v>
      </c>
      <c r="AD139" s="160">
        <f t="shared" si="232"/>
        <v>0</v>
      </c>
      <c r="AE139" s="208">
        <f t="shared" si="233"/>
        <v>0</v>
      </c>
      <c r="AF139" s="314" t="e">
        <f t="shared" si="234"/>
        <v>#DIV/0!</v>
      </c>
      <c r="AG139" s="315"/>
      <c r="AH139" s="99"/>
      <c r="AI139" s="99"/>
    </row>
    <row r="140" spans="1:35" ht="15.75" customHeight="1">
      <c r="A140" s="197" t="s">
        <v>100</v>
      </c>
      <c r="B140" s="247" t="s">
        <v>32</v>
      </c>
      <c r="C140" s="250" t="s">
        <v>202</v>
      </c>
      <c r="D140" s="316"/>
      <c r="E140" s="317"/>
      <c r="F140" s="318"/>
      <c r="G140" s="318"/>
      <c r="H140" s="317"/>
      <c r="I140" s="318"/>
      <c r="J140" s="318"/>
      <c r="K140" s="318"/>
      <c r="L140" s="318"/>
      <c r="M140" s="319"/>
      <c r="N140" s="317"/>
      <c r="O140" s="318"/>
      <c r="P140" s="319"/>
      <c r="Q140" s="318"/>
      <c r="R140" s="318"/>
      <c r="S140" s="319"/>
      <c r="T140" s="317"/>
      <c r="U140" s="318"/>
      <c r="V140" s="319"/>
      <c r="W140" s="318"/>
      <c r="X140" s="318"/>
      <c r="Y140" s="319"/>
      <c r="Z140" s="317"/>
      <c r="AA140" s="318"/>
      <c r="AB140" s="319"/>
      <c r="AC140" s="317"/>
      <c r="AD140" s="318"/>
      <c r="AE140" s="318"/>
      <c r="AF140" s="255"/>
      <c r="AG140" s="256"/>
      <c r="AH140" s="99"/>
      <c r="AI140" s="99"/>
    </row>
    <row r="141" spans="1:35" ht="30" customHeight="1">
      <c r="A141" s="257" t="s">
        <v>105</v>
      </c>
      <c r="B141" s="258" t="s">
        <v>106</v>
      </c>
      <c r="C141" s="259" t="s">
        <v>203</v>
      </c>
      <c r="D141" s="260" t="s">
        <v>204</v>
      </c>
      <c r="E141" s="261"/>
      <c r="F141" s="262"/>
      <c r="G141" s="263">
        <f t="shared" ref="G141:G143" si="236">E141*F141</f>
        <v>0</v>
      </c>
      <c r="H141" s="261"/>
      <c r="I141" s="262"/>
      <c r="J141" s="264">
        <f t="shared" ref="J141:J143" si="237">H141*I141</f>
        <v>0</v>
      </c>
      <c r="K141" s="265"/>
      <c r="L141" s="262"/>
      <c r="M141" s="264">
        <f t="shared" ref="M141:M143" si="238">K141*L141</f>
        <v>0</v>
      </c>
      <c r="N141" s="261"/>
      <c r="O141" s="262"/>
      <c r="P141" s="264">
        <f t="shared" ref="P141:P143" si="239">N141*O141</f>
        <v>0</v>
      </c>
      <c r="Q141" s="265"/>
      <c r="R141" s="262"/>
      <c r="S141" s="264">
        <f t="shared" ref="S141:S143" si="240">Q141*R141</f>
        <v>0</v>
      </c>
      <c r="T141" s="261"/>
      <c r="U141" s="262"/>
      <c r="V141" s="264">
        <f t="shared" ref="V141:V143" si="241">T141*U141</f>
        <v>0</v>
      </c>
      <c r="W141" s="265"/>
      <c r="X141" s="262"/>
      <c r="Y141" s="264">
        <f t="shared" ref="Y141:Y143" si="242">W141*X141</f>
        <v>0</v>
      </c>
      <c r="Z141" s="261"/>
      <c r="AA141" s="262"/>
      <c r="AB141" s="263">
        <f t="shared" ref="AB141:AB143" si="243">Z141*AA141</f>
        <v>0</v>
      </c>
      <c r="AC141" s="266">
        <f t="shared" ref="AC141:AC144" si="244">G141+M141+S141+Y141</f>
        <v>0</v>
      </c>
      <c r="AD141" s="320">
        <f t="shared" ref="AD141:AD144" si="245">J141+P141+V141+AB141</f>
        <v>0</v>
      </c>
      <c r="AE141" s="321">
        <f t="shared" ref="AE141:AE144" si="246">AC141-AD141</f>
        <v>0</v>
      </c>
      <c r="AF141" s="322" t="e">
        <f t="shared" ref="AF141:AF144" si="247">AE141/AC141</f>
        <v>#DIV/0!</v>
      </c>
      <c r="AG141" s="275"/>
      <c r="AH141" s="99"/>
      <c r="AI141" s="99"/>
    </row>
    <row r="142" spans="1:35" ht="39" customHeight="1">
      <c r="A142" s="113" t="s">
        <v>105</v>
      </c>
      <c r="B142" s="271" t="s">
        <v>109</v>
      </c>
      <c r="C142" s="515" t="s">
        <v>311</v>
      </c>
      <c r="D142" s="273" t="s">
        <v>205</v>
      </c>
      <c r="E142" s="117">
        <v>50</v>
      </c>
      <c r="F142" s="118">
        <v>120</v>
      </c>
      <c r="G142" s="119">
        <f t="shared" si="236"/>
        <v>6000</v>
      </c>
      <c r="H142" s="117">
        <v>12</v>
      </c>
      <c r="I142" s="118">
        <v>250</v>
      </c>
      <c r="J142" s="138">
        <f t="shared" si="237"/>
        <v>3000</v>
      </c>
      <c r="K142" s="205"/>
      <c r="L142" s="118"/>
      <c r="M142" s="138">
        <f t="shared" si="238"/>
        <v>0</v>
      </c>
      <c r="N142" s="117"/>
      <c r="O142" s="118"/>
      <c r="P142" s="138">
        <f t="shared" si="239"/>
        <v>0</v>
      </c>
      <c r="Q142" s="205"/>
      <c r="R142" s="118"/>
      <c r="S142" s="138">
        <f t="shared" si="240"/>
        <v>0</v>
      </c>
      <c r="T142" s="117"/>
      <c r="U142" s="118"/>
      <c r="V142" s="138">
        <f t="shared" si="241"/>
        <v>0</v>
      </c>
      <c r="W142" s="205"/>
      <c r="X142" s="118"/>
      <c r="Y142" s="138">
        <f t="shared" si="242"/>
        <v>0</v>
      </c>
      <c r="Z142" s="117"/>
      <c r="AA142" s="118"/>
      <c r="AB142" s="119">
        <f t="shared" si="243"/>
        <v>0</v>
      </c>
      <c r="AC142" s="120">
        <f t="shared" si="244"/>
        <v>6000</v>
      </c>
      <c r="AD142" s="323">
        <f t="shared" si="245"/>
        <v>3000</v>
      </c>
      <c r="AE142" s="324">
        <f t="shared" si="246"/>
        <v>3000</v>
      </c>
      <c r="AF142" s="322">
        <f t="shared" si="247"/>
        <v>0.5</v>
      </c>
      <c r="AG142" s="275"/>
      <c r="AH142" s="99"/>
      <c r="AI142" s="99"/>
    </row>
    <row r="143" spans="1:35" ht="30" customHeight="1">
      <c r="A143" s="139" t="s">
        <v>105</v>
      </c>
      <c r="B143" s="276" t="s">
        <v>110</v>
      </c>
      <c r="C143" s="277" t="s">
        <v>206</v>
      </c>
      <c r="D143" s="278" t="s">
        <v>205</v>
      </c>
      <c r="E143" s="143"/>
      <c r="F143" s="144"/>
      <c r="G143" s="145">
        <f t="shared" si="236"/>
        <v>0</v>
      </c>
      <c r="H143" s="143"/>
      <c r="I143" s="144"/>
      <c r="J143" s="146">
        <f t="shared" si="237"/>
        <v>0</v>
      </c>
      <c r="K143" s="207"/>
      <c r="L143" s="144"/>
      <c r="M143" s="146">
        <f t="shared" si="238"/>
        <v>0</v>
      </c>
      <c r="N143" s="143"/>
      <c r="O143" s="144"/>
      <c r="P143" s="146">
        <f t="shared" si="239"/>
        <v>0</v>
      </c>
      <c r="Q143" s="207"/>
      <c r="R143" s="144"/>
      <c r="S143" s="146">
        <f t="shared" si="240"/>
        <v>0</v>
      </c>
      <c r="T143" s="143"/>
      <c r="U143" s="144"/>
      <c r="V143" s="146">
        <f t="shared" si="241"/>
        <v>0</v>
      </c>
      <c r="W143" s="207"/>
      <c r="X143" s="144"/>
      <c r="Y143" s="146">
        <f t="shared" si="242"/>
        <v>0</v>
      </c>
      <c r="Z143" s="143"/>
      <c r="AA143" s="144"/>
      <c r="AB143" s="145">
        <f t="shared" si="243"/>
        <v>0</v>
      </c>
      <c r="AC143" s="236">
        <f t="shared" si="244"/>
        <v>0</v>
      </c>
      <c r="AD143" s="325">
        <f t="shared" si="245"/>
        <v>0</v>
      </c>
      <c r="AE143" s="324">
        <f t="shared" si="246"/>
        <v>0</v>
      </c>
      <c r="AF143" s="322" t="e">
        <f t="shared" si="247"/>
        <v>#DIV/0!</v>
      </c>
      <c r="AG143" s="275"/>
      <c r="AH143" s="99"/>
      <c r="AI143" s="99"/>
    </row>
    <row r="144" spans="1:35" ht="15.75" customHeight="1">
      <c r="A144" s="617" t="s">
        <v>207</v>
      </c>
      <c r="B144" s="618"/>
      <c r="C144" s="618"/>
      <c r="D144" s="326"/>
      <c r="E144" s="327">
        <f t="shared" ref="E144:AB144" si="248">SUM(E141:E143)</f>
        <v>50</v>
      </c>
      <c r="F144" s="328">
        <f t="shared" si="248"/>
        <v>120</v>
      </c>
      <c r="G144" s="329">
        <f t="shared" si="248"/>
        <v>6000</v>
      </c>
      <c r="H144" s="330">
        <f t="shared" si="248"/>
        <v>12</v>
      </c>
      <c r="I144" s="331">
        <f t="shared" si="248"/>
        <v>250</v>
      </c>
      <c r="J144" s="331">
        <f t="shared" si="248"/>
        <v>3000</v>
      </c>
      <c r="K144" s="332">
        <f t="shared" si="248"/>
        <v>0</v>
      </c>
      <c r="L144" s="328">
        <f t="shared" si="248"/>
        <v>0</v>
      </c>
      <c r="M144" s="328">
        <f t="shared" si="248"/>
        <v>0</v>
      </c>
      <c r="N144" s="327">
        <f t="shared" si="248"/>
        <v>0</v>
      </c>
      <c r="O144" s="328">
        <f t="shared" si="248"/>
        <v>0</v>
      </c>
      <c r="P144" s="328">
        <f t="shared" si="248"/>
        <v>0</v>
      </c>
      <c r="Q144" s="332">
        <f t="shared" si="248"/>
        <v>0</v>
      </c>
      <c r="R144" s="328">
        <f t="shared" si="248"/>
        <v>0</v>
      </c>
      <c r="S144" s="328">
        <f t="shared" si="248"/>
        <v>0</v>
      </c>
      <c r="T144" s="327">
        <f t="shared" si="248"/>
        <v>0</v>
      </c>
      <c r="U144" s="328">
        <f t="shared" si="248"/>
        <v>0</v>
      </c>
      <c r="V144" s="328">
        <f t="shared" si="248"/>
        <v>0</v>
      </c>
      <c r="W144" s="332">
        <f t="shared" si="248"/>
        <v>0</v>
      </c>
      <c r="X144" s="328">
        <f t="shared" si="248"/>
        <v>0</v>
      </c>
      <c r="Y144" s="328">
        <f t="shared" si="248"/>
        <v>0</v>
      </c>
      <c r="Z144" s="327">
        <f t="shared" si="248"/>
        <v>0</v>
      </c>
      <c r="AA144" s="328">
        <f t="shared" si="248"/>
        <v>0</v>
      </c>
      <c r="AB144" s="328">
        <f t="shared" si="248"/>
        <v>0</v>
      </c>
      <c r="AC144" s="286">
        <f t="shared" si="244"/>
        <v>6000</v>
      </c>
      <c r="AD144" s="333">
        <f t="shared" si="245"/>
        <v>3000</v>
      </c>
      <c r="AE144" s="334">
        <f t="shared" si="246"/>
        <v>3000</v>
      </c>
      <c r="AF144" s="335">
        <f t="shared" si="247"/>
        <v>0.5</v>
      </c>
      <c r="AG144" s="315"/>
      <c r="AH144" s="99"/>
      <c r="AI144" s="99"/>
    </row>
    <row r="145" spans="1:35" ht="15" customHeight="1">
      <c r="A145" s="197" t="s">
        <v>100</v>
      </c>
      <c r="B145" s="247" t="s">
        <v>33</v>
      </c>
      <c r="C145" s="250" t="s">
        <v>208</v>
      </c>
      <c r="D145" s="251"/>
      <c r="E145" s="252"/>
      <c r="F145" s="253"/>
      <c r="G145" s="253"/>
      <c r="H145" s="252"/>
      <c r="I145" s="253"/>
      <c r="J145" s="254"/>
      <c r="K145" s="253"/>
      <c r="L145" s="253"/>
      <c r="M145" s="254"/>
      <c r="N145" s="252"/>
      <c r="O145" s="253"/>
      <c r="P145" s="254"/>
      <c r="Q145" s="253"/>
      <c r="R145" s="253"/>
      <c r="S145" s="254"/>
      <c r="T145" s="252"/>
      <c r="U145" s="253"/>
      <c r="V145" s="254"/>
      <c r="W145" s="253"/>
      <c r="X145" s="253"/>
      <c r="Y145" s="254"/>
      <c r="Z145" s="252"/>
      <c r="AA145" s="253"/>
      <c r="AB145" s="254"/>
      <c r="AC145" s="317"/>
      <c r="AD145" s="318"/>
      <c r="AE145" s="336"/>
      <c r="AF145" s="337"/>
      <c r="AG145" s="338"/>
      <c r="AH145" s="99"/>
      <c r="AI145" s="99"/>
    </row>
    <row r="146" spans="1:35" ht="30" customHeight="1">
      <c r="A146" s="257" t="s">
        <v>105</v>
      </c>
      <c r="B146" s="258" t="s">
        <v>106</v>
      </c>
      <c r="C146" s="259" t="s">
        <v>209</v>
      </c>
      <c r="D146" s="260" t="s">
        <v>210</v>
      </c>
      <c r="E146" s="261"/>
      <c r="F146" s="262"/>
      <c r="G146" s="263">
        <f t="shared" ref="G146:G149" si="249">E146*F146</f>
        <v>0</v>
      </c>
      <c r="H146" s="261"/>
      <c r="I146" s="262"/>
      <c r="J146" s="264">
        <f t="shared" ref="J146:J147" si="250">H146*I146</f>
        <v>0</v>
      </c>
      <c r="K146" s="265"/>
      <c r="L146" s="262"/>
      <c r="M146" s="264">
        <f t="shared" ref="M146:M149" si="251">K146*L146</f>
        <v>0</v>
      </c>
      <c r="N146" s="261"/>
      <c r="O146" s="262"/>
      <c r="P146" s="264">
        <f t="shared" ref="P146:P149" si="252">N146*O146</f>
        <v>0</v>
      </c>
      <c r="Q146" s="265"/>
      <c r="R146" s="262"/>
      <c r="S146" s="264">
        <f t="shared" ref="S146:S149" si="253">Q146*R146</f>
        <v>0</v>
      </c>
      <c r="T146" s="261"/>
      <c r="U146" s="262"/>
      <c r="V146" s="264">
        <f t="shared" ref="V146:V149" si="254">T146*U146</f>
        <v>0</v>
      </c>
      <c r="W146" s="265"/>
      <c r="X146" s="262"/>
      <c r="Y146" s="264">
        <f t="shared" ref="Y146:Y149" si="255">W146*X146</f>
        <v>0</v>
      </c>
      <c r="Z146" s="261"/>
      <c r="AA146" s="262"/>
      <c r="AB146" s="263">
        <f t="shared" ref="AB146:AB149" si="256">Z146*AA146</f>
        <v>0</v>
      </c>
      <c r="AC146" s="266">
        <f t="shared" ref="AC146:AC150" si="257">G146+M146+S146+Y146</f>
        <v>0</v>
      </c>
      <c r="AD146" s="320">
        <f t="shared" ref="AD146:AD150" si="258">J146+P146+V146+AB146</f>
        <v>0</v>
      </c>
      <c r="AE146" s="266">
        <f t="shared" ref="AE146:AE150" si="259">AC146-AD146</f>
        <v>0</v>
      </c>
      <c r="AF146" s="269" t="e">
        <f t="shared" ref="AF146:AF150" si="260">AE146/AC146</f>
        <v>#DIV/0!</v>
      </c>
      <c r="AG146" s="270"/>
      <c r="AH146" s="99"/>
      <c r="AI146" s="99"/>
    </row>
    <row r="147" spans="1:35" ht="30" customHeight="1">
      <c r="A147" s="113" t="s">
        <v>105</v>
      </c>
      <c r="B147" s="271" t="s">
        <v>109</v>
      </c>
      <c r="C147" s="272" t="s">
        <v>211</v>
      </c>
      <c r="D147" s="273" t="s">
        <v>210</v>
      </c>
      <c r="E147" s="117"/>
      <c r="F147" s="118"/>
      <c r="G147" s="119">
        <f t="shared" si="249"/>
        <v>0</v>
      </c>
      <c r="H147" s="117"/>
      <c r="I147" s="118"/>
      <c r="J147" s="138">
        <f t="shared" si="250"/>
        <v>0</v>
      </c>
      <c r="K147" s="205"/>
      <c r="L147" s="118"/>
      <c r="M147" s="138">
        <f t="shared" si="251"/>
        <v>0</v>
      </c>
      <c r="N147" s="117"/>
      <c r="O147" s="118"/>
      <c r="P147" s="138">
        <f t="shared" si="252"/>
        <v>0</v>
      </c>
      <c r="Q147" s="205"/>
      <c r="R147" s="118"/>
      <c r="S147" s="138">
        <f t="shared" si="253"/>
        <v>0</v>
      </c>
      <c r="T147" s="117"/>
      <c r="U147" s="118"/>
      <c r="V147" s="138">
        <f t="shared" si="254"/>
        <v>0</v>
      </c>
      <c r="W147" s="205"/>
      <c r="X147" s="118"/>
      <c r="Y147" s="138">
        <f t="shared" si="255"/>
        <v>0</v>
      </c>
      <c r="Z147" s="117"/>
      <c r="AA147" s="118"/>
      <c r="AB147" s="119">
        <f t="shared" si="256"/>
        <v>0</v>
      </c>
      <c r="AC147" s="120">
        <f t="shared" si="257"/>
        <v>0</v>
      </c>
      <c r="AD147" s="323">
        <f t="shared" si="258"/>
        <v>0</v>
      </c>
      <c r="AE147" s="120">
        <f t="shared" si="259"/>
        <v>0</v>
      </c>
      <c r="AF147" s="274" t="e">
        <f t="shared" si="260"/>
        <v>#DIV/0!</v>
      </c>
      <c r="AG147" s="275"/>
      <c r="AH147" s="99"/>
      <c r="AI147" s="99"/>
    </row>
    <row r="148" spans="1:35" ht="30" customHeight="1">
      <c r="A148" s="113" t="s">
        <v>105</v>
      </c>
      <c r="B148" s="271" t="s">
        <v>110</v>
      </c>
      <c r="C148" s="272" t="s">
        <v>212</v>
      </c>
      <c r="D148" s="273" t="s">
        <v>210</v>
      </c>
      <c r="E148" s="117"/>
      <c r="F148" s="118"/>
      <c r="G148" s="119">
        <v>25000</v>
      </c>
      <c r="H148" s="117"/>
      <c r="I148" s="118"/>
      <c r="J148" s="138">
        <v>25000</v>
      </c>
      <c r="K148" s="205"/>
      <c r="L148" s="118"/>
      <c r="M148" s="138">
        <f t="shared" si="251"/>
        <v>0</v>
      </c>
      <c r="N148" s="117"/>
      <c r="O148" s="118"/>
      <c r="P148" s="138">
        <f t="shared" si="252"/>
        <v>0</v>
      </c>
      <c r="Q148" s="205"/>
      <c r="R148" s="118"/>
      <c r="S148" s="138">
        <f t="shared" si="253"/>
        <v>0</v>
      </c>
      <c r="T148" s="117"/>
      <c r="U148" s="118"/>
      <c r="V148" s="138">
        <f t="shared" si="254"/>
        <v>0</v>
      </c>
      <c r="W148" s="205"/>
      <c r="X148" s="118"/>
      <c r="Y148" s="138">
        <f t="shared" si="255"/>
        <v>0</v>
      </c>
      <c r="Z148" s="117"/>
      <c r="AA148" s="118"/>
      <c r="AB148" s="119">
        <f t="shared" si="256"/>
        <v>0</v>
      </c>
      <c r="AC148" s="120">
        <f t="shared" si="257"/>
        <v>25000</v>
      </c>
      <c r="AD148" s="323">
        <f t="shared" si="258"/>
        <v>25000</v>
      </c>
      <c r="AE148" s="120">
        <f t="shared" si="259"/>
        <v>0</v>
      </c>
      <c r="AF148" s="274">
        <f t="shared" si="260"/>
        <v>0</v>
      </c>
      <c r="AG148" s="275"/>
      <c r="AH148" s="99"/>
      <c r="AI148" s="99"/>
    </row>
    <row r="149" spans="1:35" ht="41.25" customHeight="1">
      <c r="A149" s="139" t="s">
        <v>105</v>
      </c>
      <c r="B149" s="276" t="s">
        <v>181</v>
      </c>
      <c r="C149" s="277" t="s">
        <v>316</v>
      </c>
      <c r="D149" s="278" t="s">
        <v>210</v>
      </c>
      <c r="E149" s="143"/>
      <c r="F149" s="144"/>
      <c r="G149" s="145">
        <f t="shared" si="249"/>
        <v>0</v>
      </c>
      <c r="H149" s="143"/>
      <c r="I149" s="144"/>
      <c r="J149" s="146">
        <v>10000</v>
      </c>
      <c r="K149" s="207"/>
      <c r="L149" s="144"/>
      <c r="M149" s="146">
        <f t="shared" si="251"/>
        <v>0</v>
      </c>
      <c r="N149" s="143"/>
      <c r="O149" s="144"/>
      <c r="P149" s="146">
        <f t="shared" si="252"/>
        <v>0</v>
      </c>
      <c r="Q149" s="207"/>
      <c r="R149" s="144"/>
      <c r="S149" s="146">
        <f t="shared" si="253"/>
        <v>0</v>
      </c>
      <c r="T149" s="143"/>
      <c r="U149" s="144"/>
      <c r="V149" s="146">
        <f t="shared" si="254"/>
        <v>0</v>
      </c>
      <c r="W149" s="207"/>
      <c r="X149" s="144"/>
      <c r="Y149" s="146">
        <f t="shared" si="255"/>
        <v>0</v>
      </c>
      <c r="Z149" s="143"/>
      <c r="AA149" s="144"/>
      <c r="AB149" s="145">
        <f t="shared" si="256"/>
        <v>0</v>
      </c>
      <c r="AC149" s="236">
        <f t="shared" si="257"/>
        <v>0</v>
      </c>
      <c r="AD149" s="325">
        <v>10000</v>
      </c>
      <c r="AE149" s="236">
        <f t="shared" si="259"/>
        <v>-10000</v>
      </c>
      <c r="AF149" s="339" t="e">
        <f t="shared" si="260"/>
        <v>#DIV/0!</v>
      </c>
      <c r="AG149" s="340" t="s">
        <v>317</v>
      </c>
      <c r="AH149" s="99"/>
      <c r="AI149" s="99"/>
    </row>
    <row r="150" spans="1:35" ht="15" customHeight="1">
      <c r="A150" s="617" t="s">
        <v>213</v>
      </c>
      <c r="B150" s="618"/>
      <c r="C150" s="618"/>
      <c r="D150" s="282"/>
      <c r="E150" s="327">
        <f t="shared" ref="E150:AB150" si="261">SUM(E146:E149)</f>
        <v>0</v>
      </c>
      <c r="F150" s="328">
        <f t="shared" si="261"/>
        <v>0</v>
      </c>
      <c r="G150" s="329">
        <f t="shared" si="261"/>
        <v>25000</v>
      </c>
      <c r="H150" s="330">
        <f t="shared" si="261"/>
        <v>0</v>
      </c>
      <c r="I150" s="331">
        <f t="shared" si="261"/>
        <v>0</v>
      </c>
      <c r="J150" s="331">
        <f t="shared" si="261"/>
        <v>35000</v>
      </c>
      <c r="K150" s="332">
        <f t="shared" si="261"/>
        <v>0</v>
      </c>
      <c r="L150" s="328">
        <f t="shared" si="261"/>
        <v>0</v>
      </c>
      <c r="M150" s="328">
        <f t="shared" si="261"/>
        <v>0</v>
      </c>
      <c r="N150" s="327">
        <f t="shared" si="261"/>
        <v>0</v>
      </c>
      <c r="O150" s="328">
        <f t="shared" si="261"/>
        <v>0</v>
      </c>
      <c r="P150" s="328">
        <f t="shared" si="261"/>
        <v>0</v>
      </c>
      <c r="Q150" s="332">
        <f t="shared" si="261"/>
        <v>0</v>
      </c>
      <c r="R150" s="328">
        <f t="shared" si="261"/>
        <v>0</v>
      </c>
      <c r="S150" s="328">
        <f t="shared" si="261"/>
        <v>0</v>
      </c>
      <c r="T150" s="327">
        <f t="shared" si="261"/>
        <v>0</v>
      </c>
      <c r="U150" s="328">
        <f t="shared" si="261"/>
        <v>0</v>
      </c>
      <c r="V150" s="328">
        <f t="shared" si="261"/>
        <v>0</v>
      </c>
      <c r="W150" s="332">
        <f t="shared" si="261"/>
        <v>0</v>
      </c>
      <c r="X150" s="328">
        <f t="shared" si="261"/>
        <v>0</v>
      </c>
      <c r="Y150" s="328">
        <f t="shared" si="261"/>
        <v>0</v>
      </c>
      <c r="Z150" s="327">
        <f t="shared" si="261"/>
        <v>0</v>
      </c>
      <c r="AA150" s="328">
        <f t="shared" si="261"/>
        <v>0</v>
      </c>
      <c r="AB150" s="328">
        <f t="shared" si="261"/>
        <v>0</v>
      </c>
      <c r="AC150" s="286">
        <f t="shared" si="257"/>
        <v>25000</v>
      </c>
      <c r="AD150" s="333">
        <f t="shared" si="258"/>
        <v>35000</v>
      </c>
      <c r="AE150" s="341">
        <f t="shared" si="259"/>
        <v>-10000</v>
      </c>
      <c r="AF150" s="342">
        <f t="shared" si="260"/>
        <v>-0.4</v>
      </c>
      <c r="AG150" s="343"/>
      <c r="AH150" s="99"/>
      <c r="AI150" s="99"/>
    </row>
    <row r="151" spans="1:35" ht="15" customHeight="1">
      <c r="A151" s="344" t="s">
        <v>100</v>
      </c>
      <c r="B151" s="247" t="s">
        <v>214</v>
      </c>
      <c r="C151" s="165" t="s">
        <v>215</v>
      </c>
      <c r="D151" s="239"/>
      <c r="E151" s="240"/>
      <c r="F151" s="241"/>
      <c r="G151" s="241"/>
      <c r="H151" s="240"/>
      <c r="I151" s="241"/>
      <c r="J151" s="241"/>
      <c r="K151" s="241"/>
      <c r="L151" s="241"/>
      <c r="M151" s="242"/>
      <c r="N151" s="240"/>
      <c r="O151" s="241"/>
      <c r="P151" s="242"/>
      <c r="Q151" s="241"/>
      <c r="R151" s="241"/>
      <c r="S151" s="242"/>
      <c r="T151" s="240"/>
      <c r="U151" s="241"/>
      <c r="V151" s="242"/>
      <c r="W151" s="241"/>
      <c r="X151" s="241"/>
      <c r="Y151" s="242"/>
      <c r="Z151" s="240"/>
      <c r="AA151" s="241"/>
      <c r="AB151" s="242"/>
      <c r="AC151" s="240"/>
      <c r="AD151" s="241"/>
      <c r="AE151" s="318"/>
      <c r="AF151" s="337"/>
      <c r="AG151" s="338"/>
      <c r="AH151" s="99"/>
      <c r="AI151" s="99"/>
    </row>
    <row r="152" spans="1:35" ht="30" customHeight="1">
      <c r="A152" s="100" t="s">
        <v>102</v>
      </c>
      <c r="B152" s="101" t="s">
        <v>216</v>
      </c>
      <c r="C152" s="243" t="s">
        <v>217</v>
      </c>
      <c r="D152" s="179"/>
      <c r="E152" s="200">
        <f t="shared" ref="E152:AB152" si="262">SUM(E153:E155)</f>
        <v>0</v>
      </c>
      <c r="F152" s="201">
        <f t="shared" si="262"/>
        <v>635000</v>
      </c>
      <c r="G152" s="202">
        <f t="shared" si="262"/>
        <v>635000</v>
      </c>
      <c r="H152" s="104">
        <f t="shared" si="262"/>
        <v>0</v>
      </c>
      <c r="I152" s="105">
        <f t="shared" si="262"/>
        <v>635000</v>
      </c>
      <c r="J152" s="137">
        <f t="shared" si="262"/>
        <v>635000</v>
      </c>
      <c r="K152" s="213">
        <f t="shared" si="262"/>
        <v>0</v>
      </c>
      <c r="L152" s="201">
        <f t="shared" si="262"/>
        <v>0</v>
      </c>
      <c r="M152" s="214">
        <f t="shared" si="262"/>
        <v>0</v>
      </c>
      <c r="N152" s="200">
        <f t="shared" si="262"/>
        <v>0</v>
      </c>
      <c r="O152" s="201">
        <f t="shared" si="262"/>
        <v>0</v>
      </c>
      <c r="P152" s="214">
        <f t="shared" si="262"/>
        <v>0</v>
      </c>
      <c r="Q152" s="213">
        <f t="shared" si="262"/>
        <v>0</v>
      </c>
      <c r="R152" s="201">
        <f t="shared" si="262"/>
        <v>0</v>
      </c>
      <c r="S152" s="214">
        <f t="shared" si="262"/>
        <v>0</v>
      </c>
      <c r="T152" s="200">
        <f t="shared" si="262"/>
        <v>0</v>
      </c>
      <c r="U152" s="201">
        <f t="shared" si="262"/>
        <v>0</v>
      </c>
      <c r="V152" s="214">
        <f t="shared" si="262"/>
        <v>0</v>
      </c>
      <c r="W152" s="213">
        <f t="shared" si="262"/>
        <v>0</v>
      </c>
      <c r="X152" s="201">
        <f t="shared" si="262"/>
        <v>0</v>
      </c>
      <c r="Y152" s="214">
        <f t="shared" si="262"/>
        <v>0</v>
      </c>
      <c r="Z152" s="200">
        <f t="shared" si="262"/>
        <v>0</v>
      </c>
      <c r="AA152" s="201">
        <f t="shared" si="262"/>
        <v>0</v>
      </c>
      <c r="AB152" s="214">
        <f t="shared" si="262"/>
        <v>0</v>
      </c>
      <c r="AC152" s="107">
        <f t="shared" ref="AC152:AC173" si="263">G152+M152+S152+Y152</f>
        <v>635000</v>
      </c>
      <c r="AD152" s="345">
        <f t="shared" ref="AD152:AD173" si="264">J152+P152+V152+AB152</f>
        <v>635000</v>
      </c>
      <c r="AE152" s="346">
        <f t="shared" ref="AE152:AE174" si="265">AC152-AD152</f>
        <v>0</v>
      </c>
      <c r="AF152" s="347">
        <f t="shared" ref="AF152:AF174" si="266">AE152/AC152</f>
        <v>0</v>
      </c>
      <c r="AG152" s="348"/>
      <c r="AH152" s="112"/>
      <c r="AI152" s="112"/>
    </row>
    <row r="153" spans="1:35" ht="30" customHeight="1">
      <c r="A153" s="113" t="s">
        <v>105</v>
      </c>
      <c r="B153" s="114" t="s">
        <v>106</v>
      </c>
      <c r="C153" s="525" t="s">
        <v>312</v>
      </c>
      <c r="D153" s="116" t="s">
        <v>125</v>
      </c>
      <c r="E153" s="526"/>
      <c r="F153" s="527">
        <v>480000</v>
      </c>
      <c r="G153" s="528">
        <v>480000</v>
      </c>
      <c r="H153" s="117"/>
      <c r="I153" s="118">
        <v>480000</v>
      </c>
      <c r="J153" s="138">
        <v>480000</v>
      </c>
      <c r="K153" s="205"/>
      <c r="L153" s="118"/>
      <c r="M153" s="138">
        <f t="shared" ref="M153:M155" si="267">K153*L153</f>
        <v>0</v>
      </c>
      <c r="N153" s="117"/>
      <c r="O153" s="118"/>
      <c r="P153" s="138">
        <f t="shared" ref="P153:P155" si="268">N153*O153</f>
        <v>0</v>
      </c>
      <c r="Q153" s="205"/>
      <c r="R153" s="118"/>
      <c r="S153" s="138">
        <f t="shared" ref="S153:S155" si="269">Q153*R153</f>
        <v>0</v>
      </c>
      <c r="T153" s="117"/>
      <c r="U153" s="118"/>
      <c r="V153" s="138">
        <f t="shared" ref="V153:V155" si="270">T153*U153</f>
        <v>0</v>
      </c>
      <c r="W153" s="205"/>
      <c r="X153" s="118"/>
      <c r="Y153" s="138">
        <f t="shared" ref="Y153:Y155" si="271">W153*X153</f>
        <v>0</v>
      </c>
      <c r="Z153" s="117"/>
      <c r="AA153" s="118"/>
      <c r="AB153" s="138">
        <f t="shared" ref="AB153:AB155" si="272">Z153*AA153</f>
        <v>0</v>
      </c>
      <c r="AC153" s="120">
        <f t="shared" si="263"/>
        <v>480000</v>
      </c>
      <c r="AD153" s="323">
        <f t="shared" si="264"/>
        <v>480000</v>
      </c>
      <c r="AE153" s="120">
        <f t="shared" si="265"/>
        <v>0</v>
      </c>
      <c r="AF153" s="274">
        <f t="shared" si="266"/>
        <v>0</v>
      </c>
      <c r="AG153" s="275"/>
      <c r="AH153" s="99"/>
      <c r="AI153" s="99"/>
    </row>
    <row r="154" spans="1:35" ht="30" customHeight="1">
      <c r="A154" s="113" t="s">
        <v>105</v>
      </c>
      <c r="B154" s="114" t="s">
        <v>109</v>
      </c>
      <c r="C154" s="525" t="s">
        <v>313</v>
      </c>
      <c r="D154" s="116" t="s">
        <v>125</v>
      </c>
      <c r="E154" s="526"/>
      <c r="F154" s="527">
        <v>110000</v>
      </c>
      <c r="G154" s="528">
        <v>110000</v>
      </c>
      <c r="H154" s="117"/>
      <c r="I154" s="118">
        <v>110000</v>
      </c>
      <c r="J154" s="138">
        <v>110000</v>
      </c>
      <c r="K154" s="205"/>
      <c r="L154" s="118"/>
      <c r="M154" s="138">
        <f t="shared" si="267"/>
        <v>0</v>
      </c>
      <c r="N154" s="117"/>
      <c r="O154" s="118"/>
      <c r="P154" s="138">
        <f t="shared" si="268"/>
        <v>0</v>
      </c>
      <c r="Q154" s="205"/>
      <c r="R154" s="118"/>
      <c r="S154" s="138">
        <f t="shared" si="269"/>
        <v>0</v>
      </c>
      <c r="T154" s="117"/>
      <c r="U154" s="118"/>
      <c r="V154" s="138">
        <f t="shared" si="270"/>
        <v>0</v>
      </c>
      <c r="W154" s="205"/>
      <c r="X154" s="118"/>
      <c r="Y154" s="138">
        <f t="shared" si="271"/>
        <v>0</v>
      </c>
      <c r="Z154" s="117"/>
      <c r="AA154" s="118"/>
      <c r="AB154" s="138">
        <f t="shared" si="272"/>
        <v>0</v>
      </c>
      <c r="AC154" s="120">
        <f t="shared" si="263"/>
        <v>110000</v>
      </c>
      <c r="AD154" s="323">
        <f t="shared" si="264"/>
        <v>110000</v>
      </c>
      <c r="AE154" s="120">
        <f t="shared" si="265"/>
        <v>0</v>
      </c>
      <c r="AF154" s="274">
        <f t="shared" si="266"/>
        <v>0</v>
      </c>
      <c r="AG154" s="275"/>
      <c r="AH154" s="99"/>
      <c r="AI154" s="99"/>
    </row>
    <row r="155" spans="1:35" ht="30" customHeight="1">
      <c r="A155" s="125" t="s">
        <v>105</v>
      </c>
      <c r="B155" s="126" t="s">
        <v>110</v>
      </c>
      <c r="C155" s="529" t="s">
        <v>314</v>
      </c>
      <c r="D155" s="128" t="s">
        <v>125</v>
      </c>
      <c r="E155" s="530"/>
      <c r="F155" s="531">
        <v>45000</v>
      </c>
      <c r="G155" s="532">
        <v>45000</v>
      </c>
      <c r="H155" s="129"/>
      <c r="I155" s="130">
        <v>45000</v>
      </c>
      <c r="J155" s="228">
        <v>45000</v>
      </c>
      <c r="K155" s="227"/>
      <c r="L155" s="130"/>
      <c r="M155" s="228">
        <f t="shared" si="267"/>
        <v>0</v>
      </c>
      <c r="N155" s="129"/>
      <c r="O155" s="130"/>
      <c r="P155" s="228">
        <f t="shared" si="268"/>
        <v>0</v>
      </c>
      <c r="Q155" s="227"/>
      <c r="R155" s="130"/>
      <c r="S155" s="228">
        <f t="shared" si="269"/>
        <v>0</v>
      </c>
      <c r="T155" s="129"/>
      <c r="U155" s="130"/>
      <c r="V155" s="228">
        <f t="shared" si="270"/>
        <v>0</v>
      </c>
      <c r="W155" s="227"/>
      <c r="X155" s="130"/>
      <c r="Y155" s="228">
        <f t="shared" si="271"/>
        <v>0</v>
      </c>
      <c r="Z155" s="129"/>
      <c r="AA155" s="130"/>
      <c r="AB155" s="228">
        <f t="shared" si="272"/>
        <v>0</v>
      </c>
      <c r="AC155" s="236">
        <f t="shared" si="263"/>
        <v>45000</v>
      </c>
      <c r="AD155" s="325">
        <f t="shared" si="264"/>
        <v>45000</v>
      </c>
      <c r="AE155" s="132">
        <f t="shared" si="265"/>
        <v>0</v>
      </c>
      <c r="AF155" s="349">
        <f t="shared" si="266"/>
        <v>0</v>
      </c>
      <c r="AG155" s="350"/>
      <c r="AH155" s="99"/>
      <c r="AI155" s="99"/>
    </row>
    <row r="156" spans="1:35" ht="15" customHeight="1">
      <c r="A156" s="100" t="s">
        <v>102</v>
      </c>
      <c r="B156" s="101" t="s">
        <v>218</v>
      </c>
      <c r="C156" s="244" t="s">
        <v>219</v>
      </c>
      <c r="D156" s="103"/>
      <c r="E156" s="104">
        <f t="shared" ref="E156:AB156" si="273">SUM(E157:E159)</f>
        <v>0</v>
      </c>
      <c r="F156" s="105">
        <f t="shared" si="273"/>
        <v>0</v>
      </c>
      <c r="G156" s="106">
        <f t="shared" si="273"/>
        <v>0</v>
      </c>
      <c r="H156" s="104">
        <f t="shared" si="273"/>
        <v>0</v>
      </c>
      <c r="I156" s="105">
        <f t="shared" si="273"/>
        <v>0</v>
      </c>
      <c r="J156" s="137">
        <f t="shared" si="273"/>
        <v>0</v>
      </c>
      <c r="K156" s="203">
        <f t="shared" si="273"/>
        <v>0</v>
      </c>
      <c r="L156" s="105">
        <f t="shared" si="273"/>
        <v>0</v>
      </c>
      <c r="M156" s="137">
        <f t="shared" si="273"/>
        <v>0</v>
      </c>
      <c r="N156" s="104">
        <f t="shared" si="273"/>
        <v>0</v>
      </c>
      <c r="O156" s="105">
        <f t="shared" si="273"/>
        <v>0</v>
      </c>
      <c r="P156" s="137">
        <f t="shared" si="273"/>
        <v>0</v>
      </c>
      <c r="Q156" s="203">
        <f t="shared" si="273"/>
        <v>0</v>
      </c>
      <c r="R156" s="105">
        <f t="shared" si="273"/>
        <v>0</v>
      </c>
      <c r="S156" s="137">
        <f t="shared" si="273"/>
        <v>0</v>
      </c>
      <c r="T156" s="104">
        <f t="shared" si="273"/>
        <v>0</v>
      </c>
      <c r="U156" s="105">
        <f t="shared" si="273"/>
        <v>0</v>
      </c>
      <c r="V156" s="137">
        <f t="shared" si="273"/>
        <v>0</v>
      </c>
      <c r="W156" s="203">
        <f t="shared" si="273"/>
        <v>0</v>
      </c>
      <c r="X156" s="105">
        <f t="shared" si="273"/>
        <v>0</v>
      </c>
      <c r="Y156" s="137">
        <f t="shared" si="273"/>
        <v>0</v>
      </c>
      <c r="Z156" s="104">
        <f t="shared" si="273"/>
        <v>0</v>
      </c>
      <c r="AA156" s="105">
        <f t="shared" si="273"/>
        <v>0</v>
      </c>
      <c r="AB156" s="137">
        <f t="shared" si="273"/>
        <v>0</v>
      </c>
      <c r="AC156" s="107">
        <f t="shared" si="263"/>
        <v>0</v>
      </c>
      <c r="AD156" s="345">
        <f t="shared" si="264"/>
        <v>0</v>
      </c>
      <c r="AE156" s="346">
        <f t="shared" si="265"/>
        <v>0</v>
      </c>
      <c r="AF156" s="347" t="e">
        <f t="shared" si="266"/>
        <v>#DIV/0!</v>
      </c>
      <c r="AG156" s="348"/>
      <c r="AH156" s="112"/>
      <c r="AI156" s="112"/>
    </row>
    <row r="157" spans="1:35" ht="30" customHeight="1">
      <c r="A157" s="113" t="s">
        <v>105</v>
      </c>
      <c r="B157" s="114" t="s">
        <v>106</v>
      </c>
      <c r="C157" s="115" t="s">
        <v>220</v>
      </c>
      <c r="D157" s="116" t="s">
        <v>125</v>
      </c>
      <c r="E157" s="117"/>
      <c r="F157" s="118"/>
      <c r="G157" s="119">
        <f t="shared" ref="G157:G159" si="274">E157*F157</f>
        <v>0</v>
      </c>
      <c r="H157" s="117"/>
      <c r="I157" s="118"/>
      <c r="J157" s="138">
        <f t="shared" ref="J157:J159" si="275">H157*I157</f>
        <v>0</v>
      </c>
      <c r="K157" s="205"/>
      <c r="L157" s="118"/>
      <c r="M157" s="138">
        <f t="shared" ref="M157:M159" si="276">K157*L157</f>
        <v>0</v>
      </c>
      <c r="N157" s="117"/>
      <c r="O157" s="118"/>
      <c r="P157" s="138">
        <f t="shared" ref="P157:P159" si="277">N157*O157</f>
        <v>0</v>
      </c>
      <c r="Q157" s="205"/>
      <c r="R157" s="118"/>
      <c r="S157" s="138">
        <f t="shared" ref="S157:S159" si="278">Q157*R157</f>
        <v>0</v>
      </c>
      <c r="T157" s="117"/>
      <c r="U157" s="118"/>
      <c r="V157" s="138">
        <f t="shared" ref="V157:V159" si="279">T157*U157</f>
        <v>0</v>
      </c>
      <c r="W157" s="205"/>
      <c r="X157" s="118"/>
      <c r="Y157" s="138">
        <f t="shared" ref="Y157:Y159" si="280">W157*X157</f>
        <v>0</v>
      </c>
      <c r="Z157" s="117"/>
      <c r="AA157" s="118"/>
      <c r="AB157" s="138">
        <f t="shared" ref="AB157:AB159" si="281">Z157*AA157</f>
        <v>0</v>
      </c>
      <c r="AC157" s="120">
        <f t="shared" si="263"/>
        <v>0</v>
      </c>
      <c r="AD157" s="323">
        <f t="shared" si="264"/>
        <v>0</v>
      </c>
      <c r="AE157" s="120">
        <f t="shared" si="265"/>
        <v>0</v>
      </c>
      <c r="AF157" s="274" t="e">
        <f t="shared" si="266"/>
        <v>#DIV/0!</v>
      </c>
      <c r="AG157" s="275"/>
      <c r="AH157" s="99"/>
      <c r="AI157" s="99"/>
    </row>
    <row r="158" spans="1:35" ht="30" customHeight="1">
      <c r="A158" s="113" t="s">
        <v>105</v>
      </c>
      <c r="B158" s="114" t="s">
        <v>109</v>
      </c>
      <c r="C158" s="115" t="s">
        <v>220</v>
      </c>
      <c r="D158" s="116" t="s">
        <v>125</v>
      </c>
      <c r="E158" s="117"/>
      <c r="F158" s="118"/>
      <c r="G158" s="119">
        <f t="shared" si="274"/>
        <v>0</v>
      </c>
      <c r="H158" s="117"/>
      <c r="I158" s="118"/>
      <c r="J158" s="138">
        <f t="shared" si="275"/>
        <v>0</v>
      </c>
      <c r="K158" s="205"/>
      <c r="L158" s="118"/>
      <c r="M158" s="138">
        <f t="shared" si="276"/>
        <v>0</v>
      </c>
      <c r="N158" s="117"/>
      <c r="O158" s="118"/>
      <c r="P158" s="138">
        <f t="shared" si="277"/>
        <v>0</v>
      </c>
      <c r="Q158" s="205"/>
      <c r="R158" s="118"/>
      <c r="S158" s="138">
        <f t="shared" si="278"/>
        <v>0</v>
      </c>
      <c r="T158" s="117"/>
      <c r="U158" s="118"/>
      <c r="V158" s="138">
        <f t="shared" si="279"/>
        <v>0</v>
      </c>
      <c r="W158" s="205"/>
      <c r="X158" s="118"/>
      <c r="Y158" s="138">
        <f t="shared" si="280"/>
        <v>0</v>
      </c>
      <c r="Z158" s="117"/>
      <c r="AA158" s="118"/>
      <c r="AB158" s="138">
        <f t="shared" si="281"/>
        <v>0</v>
      </c>
      <c r="AC158" s="120">
        <f t="shared" si="263"/>
        <v>0</v>
      </c>
      <c r="AD158" s="323">
        <f t="shared" si="264"/>
        <v>0</v>
      </c>
      <c r="AE158" s="120">
        <f t="shared" si="265"/>
        <v>0</v>
      </c>
      <c r="AF158" s="274" t="e">
        <f t="shared" si="266"/>
        <v>#DIV/0!</v>
      </c>
      <c r="AG158" s="275"/>
      <c r="AH158" s="99"/>
      <c r="AI158" s="99"/>
    </row>
    <row r="159" spans="1:35" ht="30" customHeight="1">
      <c r="A159" s="125" t="s">
        <v>105</v>
      </c>
      <c r="B159" s="126" t="s">
        <v>110</v>
      </c>
      <c r="C159" s="127" t="s">
        <v>220</v>
      </c>
      <c r="D159" s="128" t="s">
        <v>125</v>
      </c>
      <c r="E159" s="129"/>
      <c r="F159" s="130"/>
      <c r="G159" s="131">
        <f t="shared" si="274"/>
        <v>0</v>
      </c>
      <c r="H159" s="129"/>
      <c r="I159" s="130"/>
      <c r="J159" s="228">
        <f t="shared" si="275"/>
        <v>0</v>
      </c>
      <c r="K159" s="227"/>
      <c r="L159" s="130"/>
      <c r="M159" s="228">
        <f t="shared" si="276"/>
        <v>0</v>
      </c>
      <c r="N159" s="129"/>
      <c r="O159" s="130"/>
      <c r="P159" s="228">
        <f t="shared" si="277"/>
        <v>0</v>
      </c>
      <c r="Q159" s="227"/>
      <c r="R159" s="130"/>
      <c r="S159" s="228">
        <f t="shared" si="278"/>
        <v>0</v>
      </c>
      <c r="T159" s="129"/>
      <c r="U159" s="130"/>
      <c r="V159" s="228">
        <f t="shared" si="279"/>
        <v>0</v>
      </c>
      <c r="W159" s="227"/>
      <c r="X159" s="130"/>
      <c r="Y159" s="228">
        <f t="shared" si="280"/>
        <v>0</v>
      </c>
      <c r="Z159" s="129"/>
      <c r="AA159" s="130"/>
      <c r="AB159" s="228">
        <f t="shared" si="281"/>
        <v>0</v>
      </c>
      <c r="AC159" s="132">
        <f t="shared" si="263"/>
        <v>0</v>
      </c>
      <c r="AD159" s="351">
        <f t="shared" si="264"/>
        <v>0</v>
      </c>
      <c r="AE159" s="132">
        <f t="shared" si="265"/>
        <v>0</v>
      </c>
      <c r="AF159" s="349" t="e">
        <f t="shared" si="266"/>
        <v>#DIV/0!</v>
      </c>
      <c r="AG159" s="350"/>
      <c r="AH159" s="99"/>
      <c r="AI159" s="99"/>
    </row>
    <row r="160" spans="1:35" ht="15" customHeight="1">
      <c r="A160" s="100" t="s">
        <v>102</v>
      </c>
      <c r="B160" s="101" t="s">
        <v>221</v>
      </c>
      <c r="C160" s="244" t="s">
        <v>222</v>
      </c>
      <c r="D160" s="103"/>
      <c r="E160" s="104">
        <f t="shared" ref="E160:AB160" si="282">SUM(E161:E165)</f>
        <v>0</v>
      </c>
      <c r="F160" s="105">
        <f t="shared" si="282"/>
        <v>0</v>
      </c>
      <c r="G160" s="106">
        <f t="shared" si="282"/>
        <v>0</v>
      </c>
      <c r="H160" s="104">
        <f t="shared" si="282"/>
        <v>0</v>
      </c>
      <c r="I160" s="105">
        <f t="shared" si="282"/>
        <v>0</v>
      </c>
      <c r="J160" s="137">
        <f t="shared" si="282"/>
        <v>0</v>
      </c>
      <c r="K160" s="203">
        <f t="shared" si="282"/>
        <v>0</v>
      </c>
      <c r="L160" s="105">
        <f t="shared" si="282"/>
        <v>0</v>
      </c>
      <c r="M160" s="137">
        <f t="shared" si="282"/>
        <v>0</v>
      </c>
      <c r="N160" s="104">
        <f t="shared" si="282"/>
        <v>0</v>
      </c>
      <c r="O160" s="105">
        <f t="shared" si="282"/>
        <v>0</v>
      </c>
      <c r="P160" s="137">
        <f t="shared" si="282"/>
        <v>0</v>
      </c>
      <c r="Q160" s="203">
        <f t="shared" si="282"/>
        <v>0</v>
      </c>
      <c r="R160" s="105">
        <f t="shared" si="282"/>
        <v>0</v>
      </c>
      <c r="S160" s="137">
        <f t="shared" si="282"/>
        <v>0</v>
      </c>
      <c r="T160" s="104">
        <f t="shared" si="282"/>
        <v>0</v>
      </c>
      <c r="U160" s="105">
        <f t="shared" si="282"/>
        <v>0</v>
      </c>
      <c r="V160" s="137">
        <f t="shared" si="282"/>
        <v>0</v>
      </c>
      <c r="W160" s="203">
        <f t="shared" si="282"/>
        <v>0</v>
      </c>
      <c r="X160" s="105">
        <f t="shared" si="282"/>
        <v>0</v>
      </c>
      <c r="Y160" s="137">
        <f t="shared" si="282"/>
        <v>0</v>
      </c>
      <c r="Z160" s="104">
        <f t="shared" si="282"/>
        <v>0</v>
      </c>
      <c r="AA160" s="105">
        <f t="shared" si="282"/>
        <v>0</v>
      </c>
      <c r="AB160" s="106">
        <f t="shared" si="282"/>
        <v>0</v>
      </c>
      <c r="AC160" s="346">
        <f t="shared" si="263"/>
        <v>0</v>
      </c>
      <c r="AD160" s="352">
        <f t="shared" si="264"/>
        <v>0</v>
      </c>
      <c r="AE160" s="346">
        <f t="shared" si="265"/>
        <v>0</v>
      </c>
      <c r="AF160" s="347" t="e">
        <f t="shared" si="266"/>
        <v>#DIV/0!</v>
      </c>
      <c r="AG160" s="348"/>
      <c r="AH160" s="112"/>
      <c r="AI160" s="112"/>
    </row>
    <row r="161" spans="1:35" ht="30" customHeight="1">
      <c r="A161" s="113" t="s">
        <v>105</v>
      </c>
      <c r="B161" s="114" t="s">
        <v>106</v>
      </c>
      <c r="C161" s="115" t="s">
        <v>223</v>
      </c>
      <c r="D161" s="116" t="s">
        <v>224</v>
      </c>
      <c r="E161" s="117"/>
      <c r="F161" s="118"/>
      <c r="G161" s="119">
        <f t="shared" ref="G161:G165" si="283">E161*F161</f>
        <v>0</v>
      </c>
      <c r="H161" s="117"/>
      <c r="I161" s="118"/>
      <c r="J161" s="138">
        <f t="shared" ref="J161:J165" si="284">H161*I161</f>
        <v>0</v>
      </c>
      <c r="K161" s="205"/>
      <c r="L161" s="118"/>
      <c r="M161" s="138">
        <f t="shared" ref="M161:M165" si="285">K161*L161</f>
        <v>0</v>
      </c>
      <c r="N161" s="117"/>
      <c r="O161" s="118"/>
      <c r="P161" s="138">
        <f t="shared" ref="P161:P165" si="286">N161*O161</f>
        <v>0</v>
      </c>
      <c r="Q161" s="205"/>
      <c r="R161" s="118"/>
      <c r="S161" s="138">
        <f t="shared" ref="S161:S165" si="287">Q161*R161</f>
        <v>0</v>
      </c>
      <c r="T161" s="117"/>
      <c r="U161" s="118"/>
      <c r="V161" s="138">
        <f t="shared" ref="V161:V165" si="288">T161*U161</f>
        <v>0</v>
      </c>
      <c r="W161" s="205"/>
      <c r="X161" s="118"/>
      <c r="Y161" s="138">
        <f t="shared" ref="Y161:Y165" si="289">W161*X161</f>
        <v>0</v>
      </c>
      <c r="Z161" s="117"/>
      <c r="AA161" s="118"/>
      <c r="AB161" s="119">
        <f t="shared" ref="AB161:AB165" si="290">Z161*AA161</f>
        <v>0</v>
      </c>
      <c r="AC161" s="120">
        <f t="shared" si="263"/>
        <v>0</v>
      </c>
      <c r="AD161" s="323">
        <f t="shared" si="264"/>
        <v>0</v>
      </c>
      <c r="AE161" s="120">
        <f t="shared" si="265"/>
        <v>0</v>
      </c>
      <c r="AF161" s="274" t="e">
        <f t="shared" si="266"/>
        <v>#DIV/0!</v>
      </c>
      <c r="AG161" s="275"/>
      <c r="AH161" s="99"/>
      <c r="AI161" s="99"/>
    </row>
    <row r="162" spans="1:35" ht="30" customHeight="1">
      <c r="A162" s="113" t="s">
        <v>105</v>
      </c>
      <c r="B162" s="114" t="s">
        <v>109</v>
      </c>
      <c r="C162" s="115" t="s">
        <v>225</v>
      </c>
      <c r="D162" s="116" t="s">
        <v>224</v>
      </c>
      <c r="E162" s="117"/>
      <c r="F162" s="118"/>
      <c r="G162" s="119">
        <f t="shared" si="283"/>
        <v>0</v>
      </c>
      <c r="H162" s="117"/>
      <c r="I162" s="118"/>
      <c r="J162" s="138">
        <f t="shared" si="284"/>
        <v>0</v>
      </c>
      <c r="K162" s="205"/>
      <c r="L162" s="118"/>
      <c r="M162" s="138">
        <f t="shared" si="285"/>
        <v>0</v>
      </c>
      <c r="N162" s="117"/>
      <c r="O162" s="118"/>
      <c r="P162" s="138">
        <f t="shared" si="286"/>
        <v>0</v>
      </c>
      <c r="Q162" s="205"/>
      <c r="R162" s="118"/>
      <c r="S162" s="138">
        <f t="shared" si="287"/>
        <v>0</v>
      </c>
      <c r="T162" s="117"/>
      <c r="U162" s="118"/>
      <c r="V162" s="138">
        <f t="shared" si="288"/>
        <v>0</v>
      </c>
      <c r="W162" s="205"/>
      <c r="X162" s="118"/>
      <c r="Y162" s="138">
        <f t="shared" si="289"/>
        <v>0</v>
      </c>
      <c r="Z162" s="117"/>
      <c r="AA162" s="118"/>
      <c r="AB162" s="119">
        <f t="shared" si="290"/>
        <v>0</v>
      </c>
      <c r="AC162" s="120">
        <f t="shared" si="263"/>
        <v>0</v>
      </c>
      <c r="AD162" s="323">
        <f t="shared" si="264"/>
        <v>0</v>
      </c>
      <c r="AE162" s="120">
        <f t="shared" si="265"/>
        <v>0</v>
      </c>
      <c r="AF162" s="274" t="e">
        <f t="shared" si="266"/>
        <v>#DIV/0!</v>
      </c>
      <c r="AG162" s="275"/>
      <c r="AH162" s="99"/>
      <c r="AI162" s="99"/>
    </row>
    <row r="163" spans="1:35" ht="30" customHeight="1">
      <c r="A163" s="113" t="s">
        <v>105</v>
      </c>
      <c r="B163" s="114" t="s">
        <v>110</v>
      </c>
      <c r="C163" s="115" t="s">
        <v>226</v>
      </c>
      <c r="D163" s="116" t="s">
        <v>224</v>
      </c>
      <c r="E163" s="117"/>
      <c r="F163" s="118"/>
      <c r="G163" s="119">
        <f t="shared" si="283"/>
        <v>0</v>
      </c>
      <c r="H163" s="117"/>
      <c r="I163" s="118"/>
      <c r="J163" s="138">
        <f t="shared" si="284"/>
        <v>0</v>
      </c>
      <c r="K163" s="205"/>
      <c r="L163" s="118"/>
      <c r="M163" s="138">
        <f t="shared" si="285"/>
        <v>0</v>
      </c>
      <c r="N163" s="117"/>
      <c r="O163" s="118"/>
      <c r="P163" s="138">
        <f t="shared" si="286"/>
        <v>0</v>
      </c>
      <c r="Q163" s="205"/>
      <c r="R163" s="118"/>
      <c r="S163" s="138">
        <f t="shared" si="287"/>
        <v>0</v>
      </c>
      <c r="T163" s="117"/>
      <c r="U163" s="118"/>
      <c r="V163" s="138">
        <f t="shared" si="288"/>
        <v>0</v>
      </c>
      <c r="W163" s="205"/>
      <c r="X163" s="118"/>
      <c r="Y163" s="138">
        <f t="shared" si="289"/>
        <v>0</v>
      </c>
      <c r="Z163" s="117"/>
      <c r="AA163" s="118"/>
      <c r="AB163" s="119">
        <f t="shared" si="290"/>
        <v>0</v>
      </c>
      <c r="AC163" s="120">
        <f t="shared" si="263"/>
        <v>0</v>
      </c>
      <c r="AD163" s="323">
        <f t="shared" si="264"/>
        <v>0</v>
      </c>
      <c r="AE163" s="120">
        <f t="shared" si="265"/>
        <v>0</v>
      </c>
      <c r="AF163" s="274" t="e">
        <f t="shared" si="266"/>
        <v>#DIV/0!</v>
      </c>
      <c r="AG163" s="275"/>
      <c r="AH163" s="99"/>
      <c r="AI163" s="99"/>
    </row>
    <row r="164" spans="1:35" ht="30" customHeight="1">
      <c r="A164" s="113" t="s">
        <v>105</v>
      </c>
      <c r="B164" s="114" t="s">
        <v>181</v>
      </c>
      <c r="C164" s="115" t="s">
        <v>227</v>
      </c>
      <c r="D164" s="116" t="s">
        <v>224</v>
      </c>
      <c r="E164" s="117"/>
      <c r="F164" s="118"/>
      <c r="G164" s="119">
        <f t="shared" si="283"/>
        <v>0</v>
      </c>
      <c r="H164" s="117"/>
      <c r="I164" s="118"/>
      <c r="J164" s="138">
        <f t="shared" si="284"/>
        <v>0</v>
      </c>
      <c r="K164" s="205"/>
      <c r="L164" s="118"/>
      <c r="M164" s="138">
        <f t="shared" si="285"/>
        <v>0</v>
      </c>
      <c r="N164" s="117"/>
      <c r="O164" s="118"/>
      <c r="P164" s="138">
        <f t="shared" si="286"/>
        <v>0</v>
      </c>
      <c r="Q164" s="205"/>
      <c r="R164" s="118"/>
      <c r="S164" s="138">
        <f t="shared" si="287"/>
        <v>0</v>
      </c>
      <c r="T164" s="117"/>
      <c r="U164" s="118"/>
      <c r="V164" s="138">
        <f t="shared" si="288"/>
        <v>0</v>
      </c>
      <c r="W164" s="205"/>
      <c r="X164" s="118"/>
      <c r="Y164" s="138">
        <f t="shared" si="289"/>
        <v>0</v>
      </c>
      <c r="Z164" s="117"/>
      <c r="AA164" s="118"/>
      <c r="AB164" s="119">
        <f t="shared" si="290"/>
        <v>0</v>
      </c>
      <c r="AC164" s="120">
        <f t="shared" si="263"/>
        <v>0</v>
      </c>
      <c r="AD164" s="323">
        <f t="shared" si="264"/>
        <v>0</v>
      </c>
      <c r="AE164" s="120">
        <f t="shared" si="265"/>
        <v>0</v>
      </c>
      <c r="AF164" s="274" t="e">
        <f t="shared" si="266"/>
        <v>#DIV/0!</v>
      </c>
      <c r="AG164" s="275"/>
      <c r="AH164" s="99"/>
      <c r="AI164" s="99"/>
    </row>
    <row r="165" spans="1:35" ht="30" customHeight="1">
      <c r="A165" s="139" t="s">
        <v>105</v>
      </c>
      <c r="B165" s="140" t="s">
        <v>182</v>
      </c>
      <c r="C165" s="141" t="s">
        <v>228</v>
      </c>
      <c r="D165" s="142" t="s">
        <v>224</v>
      </c>
      <c r="E165" s="143"/>
      <c r="F165" s="144"/>
      <c r="G165" s="145">
        <f t="shared" si="283"/>
        <v>0</v>
      </c>
      <c r="H165" s="143"/>
      <c r="I165" s="144"/>
      <c r="J165" s="146">
        <f t="shared" si="284"/>
        <v>0</v>
      </c>
      <c r="K165" s="207"/>
      <c r="L165" s="144"/>
      <c r="M165" s="146">
        <f t="shared" si="285"/>
        <v>0</v>
      </c>
      <c r="N165" s="143"/>
      <c r="O165" s="144"/>
      <c r="P165" s="146">
        <f t="shared" si="286"/>
        <v>0</v>
      </c>
      <c r="Q165" s="207"/>
      <c r="R165" s="144"/>
      <c r="S165" s="146">
        <f t="shared" si="287"/>
        <v>0</v>
      </c>
      <c r="T165" s="143"/>
      <c r="U165" s="144"/>
      <c r="V165" s="146">
        <f t="shared" si="288"/>
        <v>0</v>
      </c>
      <c r="W165" s="207"/>
      <c r="X165" s="144"/>
      <c r="Y165" s="146">
        <f t="shared" si="289"/>
        <v>0</v>
      </c>
      <c r="Z165" s="143"/>
      <c r="AA165" s="144"/>
      <c r="AB165" s="145">
        <f t="shared" si="290"/>
        <v>0</v>
      </c>
      <c r="AC165" s="132">
        <f t="shared" si="263"/>
        <v>0</v>
      </c>
      <c r="AD165" s="351">
        <f t="shared" si="264"/>
        <v>0</v>
      </c>
      <c r="AE165" s="132">
        <f t="shared" si="265"/>
        <v>0</v>
      </c>
      <c r="AF165" s="349" t="e">
        <f t="shared" si="266"/>
        <v>#DIV/0!</v>
      </c>
      <c r="AG165" s="350"/>
      <c r="AH165" s="99"/>
      <c r="AI165" s="99"/>
    </row>
    <row r="166" spans="1:35" ht="15" customHeight="1">
      <c r="A166" s="100" t="s">
        <v>102</v>
      </c>
      <c r="B166" s="101" t="s">
        <v>229</v>
      </c>
      <c r="C166" s="244" t="s">
        <v>215</v>
      </c>
      <c r="D166" s="103"/>
      <c r="E166" s="104">
        <f t="shared" ref="E166:AB166" si="291">SUM(E167:E172)</f>
        <v>18</v>
      </c>
      <c r="F166" s="105">
        <f t="shared" si="291"/>
        <v>520</v>
      </c>
      <c r="G166" s="106">
        <f t="shared" si="291"/>
        <v>2340</v>
      </c>
      <c r="H166" s="104">
        <f t="shared" si="291"/>
        <v>8</v>
      </c>
      <c r="I166" s="105">
        <f t="shared" si="291"/>
        <v>12519</v>
      </c>
      <c r="J166" s="137">
        <f t="shared" si="291"/>
        <v>13656.47</v>
      </c>
      <c r="K166" s="203">
        <f t="shared" si="291"/>
        <v>0</v>
      </c>
      <c r="L166" s="105">
        <f t="shared" si="291"/>
        <v>0</v>
      </c>
      <c r="M166" s="137">
        <f t="shared" si="291"/>
        <v>0</v>
      </c>
      <c r="N166" s="104">
        <f t="shared" si="291"/>
        <v>0</v>
      </c>
      <c r="O166" s="105">
        <f t="shared" si="291"/>
        <v>0</v>
      </c>
      <c r="P166" s="137">
        <f t="shared" si="291"/>
        <v>0</v>
      </c>
      <c r="Q166" s="203">
        <f t="shared" si="291"/>
        <v>0</v>
      </c>
      <c r="R166" s="105">
        <f t="shared" si="291"/>
        <v>0</v>
      </c>
      <c r="S166" s="137">
        <f t="shared" si="291"/>
        <v>0</v>
      </c>
      <c r="T166" s="104">
        <f t="shared" si="291"/>
        <v>0</v>
      </c>
      <c r="U166" s="105">
        <f t="shared" si="291"/>
        <v>0</v>
      </c>
      <c r="V166" s="137">
        <f t="shared" si="291"/>
        <v>0</v>
      </c>
      <c r="W166" s="203">
        <f t="shared" si="291"/>
        <v>0</v>
      </c>
      <c r="X166" s="105">
        <f t="shared" si="291"/>
        <v>0</v>
      </c>
      <c r="Y166" s="137">
        <f t="shared" si="291"/>
        <v>0</v>
      </c>
      <c r="Z166" s="104">
        <f t="shared" si="291"/>
        <v>0</v>
      </c>
      <c r="AA166" s="105">
        <f t="shared" si="291"/>
        <v>0</v>
      </c>
      <c r="AB166" s="106">
        <f t="shared" si="291"/>
        <v>0</v>
      </c>
      <c r="AC166" s="346">
        <f t="shared" si="263"/>
        <v>2340</v>
      </c>
      <c r="AD166" s="352">
        <f t="shared" si="264"/>
        <v>13656.47</v>
      </c>
      <c r="AE166" s="346">
        <f t="shared" si="265"/>
        <v>-11316.47</v>
      </c>
      <c r="AF166" s="347">
        <f t="shared" si="266"/>
        <v>-4.8360982905982901</v>
      </c>
      <c r="AG166" s="348"/>
      <c r="AH166" s="112"/>
      <c r="AI166" s="112"/>
    </row>
    <row r="167" spans="1:35" ht="30" customHeight="1">
      <c r="A167" s="113" t="s">
        <v>105</v>
      </c>
      <c r="B167" s="114" t="s">
        <v>106</v>
      </c>
      <c r="C167" s="115" t="s">
        <v>490</v>
      </c>
      <c r="D167" s="116"/>
      <c r="E167" s="117"/>
      <c r="F167" s="118"/>
      <c r="G167" s="119">
        <f t="shared" ref="G167:G172" si="292">E167*F167</f>
        <v>0</v>
      </c>
      <c r="H167" s="117">
        <v>1</v>
      </c>
      <c r="I167" s="118">
        <v>12420</v>
      </c>
      <c r="J167" s="138">
        <v>12420</v>
      </c>
      <c r="K167" s="205"/>
      <c r="L167" s="118"/>
      <c r="M167" s="138">
        <f t="shared" ref="M167:M172" si="293">K167*L167</f>
        <v>0</v>
      </c>
      <c r="N167" s="117"/>
      <c r="O167" s="118"/>
      <c r="P167" s="138">
        <f t="shared" ref="P167:P172" si="294">N167*O167</f>
        <v>0</v>
      </c>
      <c r="Q167" s="205"/>
      <c r="R167" s="118"/>
      <c r="S167" s="138">
        <f t="shared" ref="S167:S172" si="295">Q167*R167</f>
        <v>0</v>
      </c>
      <c r="T167" s="117"/>
      <c r="U167" s="118"/>
      <c r="V167" s="138">
        <f t="shared" ref="V167:V172" si="296">T167*U167</f>
        <v>0</v>
      </c>
      <c r="W167" s="205"/>
      <c r="X167" s="118"/>
      <c r="Y167" s="138">
        <f t="shared" ref="Y167:Y172" si="297">W167*X167</f>
        <v>0</v>
      </c>
      <c r="Z167" s="117"/>
      <c r="AA167" s="118"/>
      <c r="AB167" s="119">
        <f t="shared" ref="AB167:AB172" si="298">Z167*AA167</f>
        <v>0</v>
      </c>
      <c r="AC167" s="120">
        <f t="shared" si="263"/>
        <v>0</v>
      </c>
      <c r="AD167" s="323">
        <f t="shared" si="264"/>
        <v>12420</v>
      </c>
      <c r="AE167" s="120">
        <f t="shared" si="265"/>
        <v>-12420</v>
      </c>
      <c r="AF167" s="274" t="e">
        <f t="shared" si="266"/>
        <v>#DIV/0!</v>
      </c>
      <c r="AG167" s="275"/>
      <c r="AH167" s="99"/>
      <c r="AI167" s="99"/>
    </row>
    <row r="168" spans="1:35" ht="30" customHeight="1">
      <c r="A168" s="113" t="s">
        <v>105</v>
      </c>
      <c r="B168" s="114" t="s">
        <v>109</v>
      </c>
      <c r="C168" s="115" t="s">
        <v>230</v>
      </c>
      <c r="D168" s="116" t="s">
        <v>108</v>
      </c>
      <c r="E168" s="526">
        <v>4.5</v>
      </c>
      <c r="F168" s="527">
        <v>200</v>
      </c>
      <c r="G168" s="533">
        <f t="shared" si="292"/>
        <v>900</v>
      </c>
      <c r="H168" s="117"/>
      <c r="I168" s="118"/>
      <c r="J168" s="138">
        <f t="shared" ref="J168:J172" si="299">H168*I168</f>
        <v>0</v>
      </c>
      <c r="K168" s="205"/>
      <c r="L168" s="118"/>
      <c r="M168" s="138">
        <f t="shared" si="293"/>
        <v>0</v>
      </c>
      <c r="N168" s="117"/>
      <c r="O168" s="118"/>
      <c r="P168" s="138">
        <f t="shared" si="294"/>
        <v>0</v>
      </c>
      <c r="Q168" s="205"/>
      <c r="R168" s="118"/>
      <c r="S168" s="138">
        <f t="shared" si="295"/>
        <v>0</v>
      </c>
      <c r="T168" s="117"/>
      <c r="U168" s="118"/>
      <c r="V168" s="138">
        <f t="shared" si="296"/>
        <v>0</v>
      </c>
      <c r="W168" s="205"/>
      <c r="X168" s="118"/>
      <c r="Y168" s="138">
        <f t="shared" si="297"/>
        <v>0</v>
      </c>
      <c r="Z168" s="117"/>
      <c r="AA168" s="118"/>
      <c r="AB168" s="119">
        <f t="shared" si="298"/>
        <v>0</v>
      </c>
      <c r="AC168" s="120">
        <f t="shared" si="263"/>
        <v>900</v>
      </c>
      <c r="AD168" s="323">
        <f t="shared" si="264"/>
        <v>0</v>
      </c>
      <c r="AE168" s="120">
        <f t="shared" si="265"/>
        <v>900</v>
      </c>
      <c r="AF168" s="274">
        <f t="shared" si="266"/>
        <v>1</v>
      </c>
      <c r="AG168" s="275"/>
      <c r="AH168" s="99"/>
      <c r="AI168" s="99"/>
    </row>
    <row r="169" spans="1:35" ht="30" customHeight="1">
      <c r="A169" s="113" t="s">
        <v>105</v>
      </c>
      <c r="B169" s="114" t="s">
        <v>110</v>
      </c>
      <c r="C169" s="115" t="s">
        <v>231</v>
      </c>
      <c r="D169" s="116"/>
      <c r="E169" s="526">
        <v>4.5</v>
      </c>
      <c r="F169" s="527">
        <v>70</v>
      </c>
      <c r="G169" s="533">
        <f t="shared" si="292"/>
        <v>315</v>
      </c>
      <c r="H169" s="117"/>
      <c r="I169" s="118"/>
      <c r="J169" s="138">
        <f t="shared" si="299"/>
        <v>0</v>
      </c>
      <c r="K169" s="205"/>
      <c r="L169" s="118"/>
      <c r="M169" s="138">
        <f t="shared" si="293"/>
        <v>0</v>
      </c>
      <c r="N169" s="117"/>
      <c r="O169" s="118"/>
      <c r="P169" s="138">
        <f t="shared" si="294"/>
        <v>0</v>
      </c>
      <c r="Q169" s="205"/>
      <c r="R169" s="118"/>
      <c r="S169" s="138">
        <f t="shared" si="295"/>
        <v>0</v>
      </c>
      <c r="T169" s="117"/>
      <c r="U169" s="118"/>
      <c r="V169" s="138">
        <f t="shared" si="296"/>
        <v>0</v>
      </c>
      <c r="W169" s="205"/>
      <c r="X169" s="118"/>
      <c r="Y169" s="138">
        <f t="shared" si="297"/>
        <v>0</v>
      </c>
      <c r="Z169" s="117"/>
      <c r="AA169" s="118"/>
      <c r="AB169" s="119">
        <f t="shared" si="298"/>
        <v>0</v>
      </c>
      <c r="AC169" s="120">
        <f t="shared" si="263"/>
        <v>315</v>
      </c>
      <c r="AD169" s="323">
        <f t="shared" si="264"/>
        <v>0</v>
      </c>
      <c r="AE169" s="120">
        <f t="shared" si="265"/>
        <v>315</v>
      </c>
      <c r="AF169" s="274">
        <f t="shared" si="266"/>
        <v>1</v>
      </c>
      <c r="AG169" s="275"/>
      <c r="AH169" s="99"/>
      <c r="AI169" s="99"/>
    </row>
    <row r="170" spans="1:35" ht="30" customHeight="1">
      <c r="A170" s="113" t="s">
        <v>105</v>
      </c>
      <c r="B170" s="114" t="s">
        <v>181</v>
      </c>
      <c r="C170" s="115" t="s">
        <v>232</v>
      </c>
      <c r="D170" s="116" t="s">
        <v>108</v>
      </c>
      <c r="E170" s="526">
        <v>4.5</v>
      </c>
      <c r="F170" s="527">
        <v>150</v>
      </c>
      <c r="G170" s="533">
        <f t="shared" si="292"/>
        <v>675</v>
      </c>
      <c r="H170" s="117">
        <v>7</v>
      </c>
      <c r="I170" s="118">
        <v>99</v>
      </c>
      <c r="J170" s="138">
        <v>693</v>
      </c>
      <c r="K170" s="205"/>
      <c r="L170" s="118"/>
      <c r="M170" s="138">
        <f t="shared" si="293"/>
        <v>0</v>
      </c>
      <c r="N170" s="117"/>
      <c r="O170" s="118"/>
      <c r="P170" s="138">
        <f t="shared" si="294"/>
        <v>0</v>
      </c>
      <c r="Q170" s="205"/>
      <c r="R170" s="118"/>
      <c r="S170" s="138">
        <f t="shared" si="295"/>
        <v>0</v>
      </c>
      <c r="T170" s="117"/>
      <c r="U170" s="118"/>
      <c r="V170" s="138">
        <f t="shared" si="296"/>
        <v>0</v>
      </c>
      <c r="W170" s="205"/>
      <c r="X170" s="118"/>
      <c r="Y170" s="138">
        <f t="shared" si="297"/>
        <v>0</v>
      </c>
      <c r="Z170" s="117"/>
      <c r="AA170" s="118"/>
      <c r="AB170" s="119">
        <f t="shared" si="298"/>
        <v>0</v>
      </c>
      <c r="AC170" s="120">
        <f t="shared" si="263"/>
        <v>675</v>
      </c>
      <c r="AD170" s="323">
        <f t="shared" si="264"/>
        <v>693</v>
      </c>
      <c r="AE170" s="120">
        <f t="shared" si="265"/>
        <v>-18</v>
      </c>
      <c r="AF170" s="274">
        <f t="shared" si="266"/>
        <v>-2.6666666666666668E-2</v>
      </c>
      <c r="AG170" s="275"/>
      <c r="AH170" s="99"/>
      <c r="AI170" s="99"/>
    </row>
    <row r="171" spans="1:35" ht="30" customHeight="1">
      <c r="A171" s="113" t="s">
        <v>105</v>
      </c>
      <c r="B171" s="114" t="s">
        <v>182</v>
      </c>
      <c r="C171" s="115" t="s">
        <v>315</v>
      </c>
      <c r="D171" s="116" t="s">
        <v>108</v>
      </c>
      <c r="E171" s="526">
        <v>4.5</v>
      </c>
      <c r="F171" s="527">
        <v>100</v>
      </c>
      <c r="G171" s="533">
        <f t="shared" si="292"/>
        <v>450</v>
      </c>
      <c r="H171" s="117"/>
      <c r="I171" s="118"/>
      <c r="J171" s="138">
        <v>543.47</v>
      </c>
      <c r="K171" s="205"/>
      <c r="L171" s="118"/>
      <c r="M171" s="138">
        <f t="shared" si="293"/>
        <v>0</v>
      </c>
      <c r="N171" s="117"/>
      <c r="O171" s="118"/>
      <c r="P171" s="138">
        <f t="shared" si="294"/>
        <v>0</v>
      </c>
      <c r="Q171" s="205"/>
      <c r="R171" s="118"/>
      <c r="S171" s="138">
        <f t="shared" si="295"/>
        <v>0</v>
      </c>
      <c r="T171" s="117"/>
      <c r="U171" s="118"/>
      <c r="V171" s="138">
        <f t="shared" si="296"/>
        <v>0</v>
      </c>
      <c r="W171" s="205"/>
      <c r="X171" s="118"/>
      <c r="Y171" s="138">
        <f t="shared" si="297"/>
        <v>0</v>
      </c>
      <c r="Z171" s="117"/>
      <c r="AA171" s="118"/>
      <c r="AB171" s="119">
        <f t="shared" si="298"/>
        <v>0</v>
      </c>
      <c r="AC171" s="120">
        <f t="shared" si="263"/>
        <v>450</v>
      </c>
      <c r="AD171" s="323">
        <f t="shared" si="264"/>
        <v>543.47</v>
      </c>
      <c r="AE171" s="120">
        <f t="shared" si="265"/>
        <v>-93.470000000000027</v>
      </c>
      <c r="AF171" s="274">
        <f t="shared" si="266"/>
        <v>-0.20771111111111118</v>
      </c>
      <c r="AG171" s="275"/>
      <c r="AH171" s="99"/>
      <c r="AI171" s="99"/>
    </row>
    <row r="172" spans="1:35" ht="30" customHeight="1">
      <c r="A172" s="139" t="s">
        <v>105</v>
      </c>
      <c r="B172" s="140" t="s">
        <v>183</v>
      </c>
      <c r="C172" s="115" t="s">
        <v>233</v>
      </c>
      <c r="D172" s="142"/>
      <c r="E172" s="143"/>
      <c r="F172" s="144"/>
      <c r="G172" s="145">
        <f t="shared" si="292"/>
        <v>0</v>
      </c>
      <c r="H172" s="143"/>
      <c r="I172" s="144"/>
      <c r="J172" s="146">
        <f t="shared" si="299"/>
        <v>0</v>
      </c>
      <c r="K172" s="207"/>
      <c r="L172" s="144"/>
      <c r="M172" s="146">
        <f t="shared" si="293"/>
        <v>0</v>
      </c>
      <c r="N172" s="143"/>
      <c r="O172" s="144"/>
      <c r="P172" s="146">
        <f t="shared" si="294"/>
        <v>0</v>
      </c>
      <c r="Q172" s="207"/>
      <c r="R172" s="144"/>
      <c r="S172" s="146">
        <f t="shared" si="295"/>
        <v>0</v>
      </c>
      <c r="T172" s="143"/>
      <c r="U172" s="144"/>
      <c r="V172" s="146">
        <f t="shared" si="296"/>
        <v>0</v>
      </c>
      <c r="W172" s="207"/>
      <c r="X172" s="144"/>
      <c r="Y172" s="146">
        <f t="shared" si="297"/>
        <v>0</v>
      </c>
      <c r="Z172" s="143"/>
      <c r="AA172" s="144"/>
      <c r="AB172" s="145">
        <f t="shared" si="298"/>
        <v>0</v>
      </c>
      <c r="AC172" s="236">
        <f t="shared" si="263"/>
        <v>0</v>
      </c>
      <c r="AD172" s="325">
        <f t="shared" si="264"/>
        <v>0</v>
      </c>
      <c r="AE172" s="236">
        <f t="shared" si="265"/>
        <v>0</v>
      </c>
      <c r="AF172" s="339" t="e">
        <f t="shared" si="266"/>
        <v>#DIV/0!</v>
      </c>
      <c r="AG172" s="340"/>
      <c r="AH172" s="99"/>
      <c r="AI172" s="99"/>
    </row>
    <row r="173" spans="1:35" ht="15.75" customHeight="1">
      <c r="A173" s="631" t="s">
        <v>234</v>
      </c>
      <c r="B173" s="615"/>
      <c r="C173" s="615"/>
      <c r="D173" s="353"/>
      <c r="E173" s="311">
        <f t="shared" ref="E173:AB173" si="300">E166+E160+E156+E152</f>
        <v>18</v>
      </c>
      <c r="F173" s="311">
        <f t="shared" si="300"/>
        <v>635520</v>
      </c>
      <c r="G173" s="311">
        <f t="shared" si="300"/>
        <v>637340</v>
      </c>
      <c r="H173" s="311">
        <f t="shared" si="300"/>
        <v>8</v>
      </c>
      <c r="I173" s="311">
        <f t="shared" si="300"/>
        <v>647519</v>
      </c>
      <c r="J173" s="311">
        <f t="shared" si="300"/>
        <v>648656.47</v>
      </c>
      <c r="K173" s="354">
        <f t="shared" si="300"/>
        <v>0</v>
      </c>
      <c r="L173" s="311">
        <f t="shared" si="300"/>
        <v>0</v>
      </c>
      <c r="M173" s="311">
        <f t="shared" si="300"/>
        <v>0</v>
      </c>
      <c r="N173" s="311">
        <f t="shared" si="300"/>
        <v>0</v>
      </c>
      <c r="O173" s="311">
        <f t="shared" si="300"/>
        <v>0</v>
      </c>
      <c r="P173" s="311">
        <f t="shared" si="300"/>
        <v>0</v>
      </c>
      <c r="Q173" s="354">
        <f t="shared" si="300"/>
        <v>0</v>
      </c>
      <c r="R173" s="311">
        <f t="shared" si="300"/>
        <v>0</v>
      </c>
      <c r="S173" s="311">
        <f t="shared" si="300"/>
        <v>0</v>
      </c>
      <c r="T173" s="311">
        <f t="shared" si="300"/>
        <v>0</v>
      </c>
      <c r="U173" s="311">
        <f t="shared" si="300"/>
        <v>0</v>
      </c>
      <c r="V173" s="311">
        <f t="shared" si="300"/>
        <v>0</v>
      </c>
      <c r="W173" s="354">
        <f t="shared" si="300"/>
        <v>0</v>
      </c>
      <c r="X173" s="311">
        <f t="shared" si="300"/>
        <v>0</v>
      </c>
      <c r="Y173" s="311">
        <f t="shared" si="300"/>
        <v>0</v>
      </c>
      <c r="Z173" s="311">
        <f t="shared" si="300"/>
        <v>0</v>
      </c>
      <c r="AA173" s="311">
        <f t="shared" si="300"/>
        <v>0</v>
      </c>
      <c r="AB173" s="311">
        <f t="shared" si="300"/>
        <v>0</v>
      </c>
      <c r="AC173" s="286">
        <f t="shared" si="263"/>
        <v>637340</v>
      </c>
      <c r="AD173" s="333">
        <f t="shared" si="264"/>
        <v>648656.47</v>
      </c>
      <c r="AE173" s="341">
        <f t="shared" si="265"/>
        <v>-11316.469999999972</v>
      </c>
      <c r="AF173" s="355">
        <f t="shared" si="266"/>
        <v>-1.7755781843286113E-2</v>
      </c>
      <c r="AG173" s="356"/>
      <c r="AH173" s="99"/>
      <c r="AI173" s="99"/>
    </row>
    <row r="174" spans="1:35" ht="15.75" customHeight="1">
      <c r="A174" s="357" t="s">
        <v>235</v>
      </c>
      <c r="B174" s="358"/>
      <c r="C174" s="359"/>
      <c r="D174" s="360"/>
      <c r="E174" s="361"/>
      <c r="F174" s="361"/>
      <c r="G174" s="362">
        <f>G30+G34+G48+G65+G89+G95+G109+G122+G131+G135+G139+G144+G150+G173</f>
        <v>1558835.98</v>
      </c>
      <c r="H174" s="363"/>
      <c r="I174" s="363"/>
      <c r="J174" s="362">
        <f>J30+J34+J48+J65+J89+J95+J109+J122+J131+J135+J139+J144+J150+J173</f>
        <v>1548680.27</v>
      </c>
      <c r="K174" s="361"/>
      <c r="L174" s="361"/>
      <c r="M174" s="362">
        <f>M30+M34+M48+M65+M89+M95+M109+M122+M131+M135+M139+M144+M150+M173</f>
        <v>0</v>
      </c>
      <c r="N174" s="361"/>
      <c r="O174" s="361"/>
      <c r="P174" s="362">
        <f>P30+P34+P48+P65+P89+P95+P109+P122+P131+P135+P139+P144+P150+P173</f>
        <v>0</v>
      </c>
      <c r="Q174" s="361"/>
      <c r="R174" s="361"/>
      <c r="S174" s="362">
        <f>S30+S34+S48+S65+S89+S95+S109+S122+S131+S135+S139+S144+S150+S173</f>
        <v>0</v>
      </c>
      <c r="T174" s="361"/>
      <c r="U174" s="361"/>
      <c r="V174" s="362">
        <f>V30+V34+V48+V65+V89+V95+V109+V122+V131+V135+V139+V144+V150+V173</f>
        <v>0</v>
      </c>
      <c r="W174" s="361"/>
      <c r="X174" s="361"/>
      <c r="Y174" s="362">
        <f>Y30+Y34+Y48+Y65+Y89+Y95+Y109+Y122+Y131+Y135+Y139+Y144+Y150+Y173</f>
        <v>0</v>
      </c>
      <c r="Z174" s="361"/>
      <c r="AA174" s="361"/>
      <c r="AB174" s="362">
        <f t="shared" ref="AB174:AD174" si="301">AB30+AB34+AB48+AB65+AB89+AB95+AB109+AB122+AB131+AB135+AB139+AB144+AB150+AB173</f>
        <v>0</v>
      </c>
      <c r="AC174" s="362">
        <f t="shared" si="301"/>
        <v>1558835.98</v>
      </c>
      <c r="AD174" s="362">
        <f t="shared" si="301"/>
        <v>1548680.27</v>
      </c>
      <c r="AE174" s="362">
        <f t="shared" si="265"/>
        <v>10155.709999999963</v>
      </c>
      <c r="AF174" s="364">
        <f t="shared" si="266"/>
        <v>6.5149317377187835E-3</v>
      </c>
      <c r="AG174" s="365"/>
      <c r="AH174" s="366"/>
      <c r="AI174" s="366"/>
    </row>
    <row r="175" spans="1:35" ht="15.75" customHeight="1">
      <c r="A175" s="632"/>
      <c r="B175" s="598"/>
      <c r="C175" s="598"/>
      <c r="D175" s="367"/>
      <c r="E175" s="368"/>
      <c r="F175" s="368"/>
      <c r="G175" s="368"/>
      <c r="H175" s="368"/>
      <c r="I175" s="368"/>
      <c r="J175" s="368"/>
      <c r="K175" s="368"/>
      <c r="L175" s="368"/>
      <c r="M175" s="368"/>
      <c r="N175" s="368"/>
      <c r="O175" s="368"/>
      <c r="P175" s="368"/>
      <c r="Q175" s="368"/>
      <c r="R175" s="368"/>
      <c r="S175" s="368"/>
      <c r="T175" s="368"/>
      <c r="U175" s="368"/>
      <c r="V175" s="368"/>
      <c r="W175" s="368"/>
      <c r="X175" s="368"/>
      <c r="Y175" s="368"/>
      <c r="Z175" s="368"/>
      <c r="AA175" s="368"/>
      <c r="AB175" s="368"/>
      <c r="AC175" s="369"/>
      <c r="AD175" s="369"/>
      <c r="AE175" s="369"/>
      <c r="AF175" s="370"/>
      <c r="AG175" s="371"/>
      <c r="AH175" s="3"/>
      <c r="AI175" s="3"/>
    </row>
    <row r="176" spans="1:35" ht="15.75" customHeight="1">
      <c r="A176" s="633" t="s">
        <v>236</v>
      </c>
      <c r="B176" s="615"/>
      <c r="C176" s="616"/>
      <c r="D176" s="372"/>
      <c r="E176" s="373"/>
      <c r="F176" s="373"/>
      <c r="G176" s="373">
        <f>Фінансування!C20-Витрати!G174</f>
        <v>0</v>
      </c>
      <c r="H176" s="373"/>
      <c r="I176" s="373"/>
      <c r="J176" s="373">
        <f>Фінансування!C21-Витрати!J174</f>
        <v>0</v>
      </c>
      <c r="K176" s="373"/>
      <c r="L176" s="373"/>
      <c r="M176" s="373"/>
      <c r="N176" s="373"/>
      <c r="O176" s="373"/>
      <c r="P176" s="373"/>
      <c r="Q176" s="373"/>
      <c r="R176" s="373"/>
      <c r="S176" s="373"/>
      <c r="T176" s="373"/>
      <c r="U176" s="373"/>
      <c r="V176" s="373"/>
      <c r="W176" s="373"/>
      <c r="X176" s="373"/>
      <c r="Y176" s="373"/>
      <c r="Z176" s="373"/>
      <c r="AA176" s="373"/>
      <c r="AB176" s="373"/>
      <c r="AC176" s="373">
        <f>Фінансування!N20-Витрати!AC174</f>
        <v>0</v>
      </c>
      <c r="AD176" s="373">
        <f>Фінансування!N21-Витрати!AD174</f>
        <v>0</v>
      </c>
      <c r="AE176" s="374"/>
      <c r="AF176" s="375"/>
      <c r="AG176" s="376"/>
      <c r="AH176" s="3"/>
      <c r="AI176" s="3"/>
    </row>
    <row r="177" spans="1:33" ht="15.75" customHeight="1">
      <c r="A177" s="13"/>
      <c r="B177" s="377"/>
      <c r="C177" s="378"/>
      <c r="D177" s="13"/>
      <c r="E177" s="13"/>
      <c r="F177" s="13"/>
      <c r="G177" s="13"/>
      <c r="H177" s="13"/>
      <c r="I177" s="13"/>
      <c r="J177" s="13"/>
      <c r="K177" s="379"/>
      <c r="L177" s="379"/>
      <c r="M177" s="379"/>
      <c r="N177" s="379"/>
      <c r="O177" s="379"/>
      <c r="P177" s="379"/>
      <c r="Q177" s="379"/>
      <c r="R177" s="379"/>
      <c r="S177" s="379"/>
      <c r="T177" s="379"/>
      <c r="U177" s="379"/>
      <c r="V177" s="379"/>
      <c r="W177" s="379"/>
      <c r="X177" s="379"/>
      <c r="Y177" s="379"/>
      <c r="Z177" s="379"/>
      <c r="AA177" s="379"/>
      <c r="AB177" s="379"/>
      <c r="AC177" s="380"/>
      <c r="AD177" s="380"/>
      <c r="AE177" s="380"/>
      <c r="AF177" s="380"/>
      <c r="AG177" s="381"/>
    </row>
    <row r="178" spans="1:33" ht="15.75" customHeight="1">
      <c r="A178" s="13"/>
      <c r="B178" s="377"/>
      <c r="C178" s="378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1"/>
      <c r="AD178" s="11"/>
      <c r="AE178" s="11"/>
      <c r="AF178" s="11"/>
      <c r="AG178" s="48"/>
    </row>
    <row r="179" spans="1:33" ht="15.75" customHeight="1">
      <c r="A179" s="13"/>
      <c r="B179" s="377"/>
      <c r="C179" s="378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1"/>
      <c r="AD179" s="11"/>
      <c r="AE179" s="11"/>
      <c r="AF179" s="11"/>
      <c r="AG179" s="48"/>
    </row>
    <row r="180" spans="1:33" ht="15.75" customHeight="1">
      <c r="A180" s="13"/>
      <c r="B180" s="377"/>
      <c r="C180" s="378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1"/>
      <c r="AD180" s="11"/>
      <c r="AE180" s="11"/>
      <c r="AF180" s="11"/>
      <c r="AG180" s="48"/>
    </row>
    <row r="181" spans="1:33" ht="15.75" customHeight="1">
      <c r="A181" s="13"/>
      <c r="B181" s="377"/>
      <c r="C181" s="382" t="s">
        <v>237</v>
      </c>
      <c r="D181" s="500" t="s">
        <v>296</v>
      </c>
      <c r="E181" s="383"/>
      <c r="G181" s="383"/>
      <c r="H181" s="500" t="s">
        <v>297</v>
      </c>
      <c r="I181" s="38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1"/>
      <c r="AD181" s="11"/>
      <c r="AE181" s="11"/>
      <c r="AF181" s="11"/>
      <c r="AG181" s="48"/>
    </row>
    <row r="182" spans="1:33" ht="15.75" customHeight="1">
      <c r="A182" s="13"/>
      <c r="B182" s="377"/>
      <c r="D182" s="382" t="s">
        <v>39</v>
      </c>
      <c r="G182" s="382" t="s">
        <v>40</v>
      </c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1"/>
      <c r="AD182" s="11"/>
      <c r="AE182" s="11"/>
      <c r="AF182" s="11"/>
      <c r="AG182" s="48"/>
    </row>
    <row r="183" spans="1:33" ht="19.5" customHeight="1">
      <c r="A183" s="627" t="s">
        <v>515</v>
      </c>
      <c r="B183" s="627"/>
      <c r="C183" s="627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1"/>
      <c r="AD183" s="11"/>
      <c r="AE183" s="11"/>
      <c r="AF183" s="11"/>
      <c r="AG183" s="48"/>
    </row>
    <row r="184" spans="1:33" ht="15.75" customHeight="1">
      <c r="A184" s="557" t="s">
        <v>516</v>
      </c>
      <c r="B184" s="558"/>
      <c r="C184" s="559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1"/>
      <c r="AD184" s="11"/>
      <c r="AE184" s="11"/>
      <c r="AF184" s="11"/>
      <c r="AG184" s="48"/>
    </row>
    <row r="185" spans="1:33" ht="18.75" customHeight="1">
      <c r="A185" s="554" t="s">
        <v>514</v>
      </c>
      <c r="B185" s="555"/>
      <c r="C185" s="556"/>
      <c r="AG185" s="385"/>
    </row>
    <row r="186" spans="1:33" ht="15.75" customHeight="1">
      <c r="A186" s="557" t="s">
        <v>517</v>
      </c>
      <c r="B186" s="558"/>
      <c r="C186" s="559"/>
      <c r="AG186" s="385"/>
    </row>
    <row r="187" spans="1:33" ht="15.75" customHeight="1">
      <c r="A187" s="46"/>
      <c r="B187" s="384"/>
      <c r="C187" s="385"/>
      <c r="AG187" s="385"/>
    </row>
    <row r="188" spans="1:33" ht="15.75" customHeight="1">
      <c r="A188" s="46"/>
      <c r="B188" s="384"/>
      <c r="C188" s="385"/>
      <c r="AG188" s="385"/>
    </row>
    <row r="189" spans="1:33" ht="15.75" customHeight="1">
      <c r="A189" s="46"/>
      <c r="B189" s="384"/>
      <c r="C189" s="385"/>
      <c r="AG189" s="385"/>
    </row>
    <row r="190" spans="1:33" ht="15.75" customHeight="1">
      <c r="A190" s="46"/>
      <c r="B190" s="384"/>
      <c r="C190" s="385"/>
      <c r="AG190" s="385"/>
    </row>
    <row r="191" spans="1:33" ht="15.75" customHeight="1">
      <c r="A191" s="46"/>
      <c r="B191" s="384"/>
      <c r="C191" s="385"/>
      <c r="AG191" s="385"/>
    </row>
    <row r="192" spans="1:33" ht="15.75" customHeight="1">
      <c r="A192" s="46"/>
      <c r="B192" s="384"/>
      <c r="C192" s="385"/>
      <c r="AG192" s="385"/>
    </row>
    <row r="193" spans="1:33" ht="15.75" customHeight="1">
      <c r="A193" s="46"/>
      <c r="B193" s="384"/>
      <c r="C193" s="385"/>
      <c r="AG193" s="385"/>
    </row>
    <row r="194" spans="1:33" ht="15.75" customHeight="1">
      <c r="A194" s="46"/>
      <c r="B194" s="384"/>
      <c r="C194" s="385"/>
      <c r="AG194" s="385"/>
    </row>
    <row r="195" spans="1:33" ht="15.75" customHeight="1">
      <c r="A195" s="46"/>
      <c r="B195" s="384"/>
      <c r="C195" s="385"/>
      <c r="AG195" s="385"/>
    </row>
    <row r="196" spans="1:33" ht="15.75" customHeight="1">
      <c r="A196" s="46"/>
      <c r="B196" s="384"/>
      <c r="C196" s="385"/>
      <c r="AG196" s="385"/>
    </row>
    <row r="197" spans="1:33" ht="15.75" customHeight="1">
      <c r="A197" s="46"/>
      <c r="B197" s="384"/>
      <c r="C197" s="385"/>
      <c r="AG197" s="385"/>
    </row>
    <row r="198" spans="1:33" ht="15.75" customHeight="1">
      <c r="A198" s="46"/>
      <c r="B198" s="384"/>
      <c r="C198" s="385"/>
      <c r="AG198" s="385"/>
    </row>
    <row r="199" spans="1:33" ht="15.75" customHeight="1">
      <c r="A199" s="46"/>
      <c r="B199" s="384"/>
      <c r="C199" s="385"/>
      <c r="AG199" s="385"/>
    </row>
    <row r="200" spans="1:33" ht="15.75" customHeight="1">
      <c r="A200" s="46"/>
      <c r="B200" s="384"/>
      <c r="C200" s="385"/>
      <c r="AG200" s="385"/>
    </row>
    <row r="201" spans="1:33" ht="15.75" customHeight="1">
      <c r="A201" s="46"/>
      <c r="B201" s="384"/>
      <c r="C201" s="385"/>
      <c r="AG201" s="385"/>
    </row>
    <row r="202" spans="1:33" ht="15.75" customHeight="1">
      <c r="A202" s="46"/>
      <c r="B202" s="384"/>
      <c r="C202" s="385"/>
      <c r="AG202" s="385"/>
    </row>
    <row r="203" spans="1:33" ht="15.75" customHeight="1">
      <c r="A203" s="46"/>
      <c r="B203" s="384"/>
      <c r="C203" s="385"/>
      <c r="AG203" s="385"/>
    </row>
    <row r="204" spans="1:33" ht="15.75" customHeight="1">
      <c r="A204" s="46"/>
      <c r="B204" s="384"/>
      <c r="C204" s="385"/>
      <c r="AG204" s="385"/>
    </row>
    <row r="205" spans="1:33" ht="15.75" customHeight="1">
      <c r="A205" s="46"/>
      <c r="B205" s="384"/>
      <c r="C205" s="385"/>
      <c r="AG205" s="385"/>
    </row>
    <row r="206" spans="1:33" ht="15.75" customHeight="1">
      <c r="A206" s="46"/>
      <c r="B206" s="384"/>
      <c r="C206" s="385"/>
      <c r="AG206" s="385"/>
    </row>
    <row r="207" spans="1:33" ht="15.75" customHeight="1">
      <c r="A207" s="46"/>
      <c r="B207" s="384"/>
      <c r="C207" s="385"/>
      <c r="AG207" s="385"/>
    </row>
    <row r="208" spans="1:33" ht="15.75" customHeight="1">
      <c r="A208" s="46"/>
      <c r="B208" s="384"/>
      <c r="C208" s="385"/>
      <c r="AG208" s="385"/>
    </row>
    <row r="209" spans="1:33" ht="15.75" customHeight="1">
      <c r="A209" s="46"/>
      <c r="B209" s="384"/>
      <c r="C209" s="385"/>
      <c r="AG209" s="385"/>
    </row>
    <row r="210" spans="1:33" ht="15.75" customHeight="1">
      <c r="A210" s="46"/>
      <c r="B210" s="384"/>
      <c r="C210" s="385"/>
      <c r="AG210" s="385"/>
    </row>
    <row r="211" spans="1:33" ht="15.75" customHeight="1">
      <c r="A211" s="46"/>
      <c r="B211" s="384"/>
      <c r="C211" s="385"/>
      <c r="AG211" s="385"/>
    </row>
    <row r="212" spans="1:33" ht="15.75" customHeight="1">
      <c r="A212" s="46"/>
      <c r="B212" s="384"/>
      <c r="C212" s="385"/>
      <c r="AG212" s="385"/>
    </row>
    <row r="213" spans="1:33" ht="15.75" customHeight="1">
      <c r="A213" s="46"/>
      <c r="B213" s="384"/>
      <c r="C213" s="385"/>
      <c r="AG213" s="385"/>
    </row>
    <row r="214" spans="1:33" ht="15.75" customHeight="1">
      <c r="A214" s="46"/>
      <c r="B214" s="384"/>
      <c r="C214" s="385"/>
      <c r="AG214" s="385"/>
    </row>
    <row r="215" spans="1:33" ht="15.75" customHeight="1">
      <c r="A215" s="46"/>
      <c r="B215" s="384"/>
      <c r="C215" s="385"/>
      <c r="AG215" s="385"/>
    </row>
    <row r="216" spans="1:33" ht="15.75" customHeight="1">
      <c r="A216" s="46"/>
      <c r="B216" s="384"/>
      <c r="C216" s="385"/>
      <c r="AG216" s="385"/>
    </row>
    <row r="217" spans="1:33" ht="15.75" customHeight="1">
      <c r="A217" s="46"/>
      <c r="B217" s="384"/>
      <c r="C217" s="385"/>
      <c r="AG217" s="385"/>
    </row>
    <row r="218" spans="1:33" ht="15.75" customHeight="1">
      <c r="A218" s="46"/>
      <c r="B218" s="384"/>
      <c r="C218" s="385"/>
      <c r="AG218" s="385"/>
    </row>
    <row r="219" spans="1:33" ht="15.75" customHeight="1">
      <c r="A219" s="46"/>
      <c r="B219" s="384"/>
      <c r="C219" s="385"/>
      <c r="AG219" s="385"/>
    </row>
    <row r="220" spans="1:33" ht="15.75" customHeight="1">
      <c r="A220" s="46"/>
      <c r="B220" s="384"/>
      <c r="C220" s="385"/>
      <c r="AG220" s="385"/>
    </row>
    <row r="221" spans="1:33" ht="15.75" customHeight="1">
      <c r="A221" s="46"/>
      <c r="B221" s="384"/>
      <c r="C221" s="385"/>
      <c r="AG221" s="385"/>
    </row>
    <row r="222" spans="1:33" ht="15.75" customHeight="1">
      <c r="A222" s="46"/>
      <c r="B222" s="384"/>
      <c r="C222" s="385"/>
      <c r="AG222" s="385"/>
    </row>
    <row r="223" spans="1:33" ht="15.75" customHeight="1">
      <c r="A223" s="46"/>
      <c r="B223" s="384"/>
      <c r="C223" s="385"/>
      <c r="AG223" s="385"/>
    </row>
    <row r="224" spans="1:33" ht="15.75" customHeight="1">
      <c r="A224" s="46"/>
      <c r="B224" s="384"/>
      <c r="C224" s="385"/>
      <c r="AG224" s="385"/>
    </row>
    <row r="225" spans="1:33" ht="15.75" customHeight="1">
      <c r="A225" s="46"/>
      <c r="B225" s="384"/>
      <c r="C225" s="385"/>
      <c r="AG225" s="385"/>
    </row>
    <row r="226" spans="1:33" ht="15.75" customHeight="1">
      <c r="A226" s="46"/>
      <c r="B226" s="384"/>
      <c r="C226" s="385"/>
      <c r="AG226" s="385"/>
    </row>
    <row r="227" spans="1:33" ht="15.75" customHeight="1">
      <c r="A227" s="46"/>
      <c r="B227" s="384"/>
      <c r="C227" s="385"/>
      <c r="AG227" s="385"/>
    </row>
    <row r="228" spans="1:33" ht="15.75" customHeight="1">
      <c r="A228" s="46"/>
      <c r="B228" s="384"/>
      <c r="C228" s="385"/>
      <c r="AG228" s="385"/>
    </row>
    <row r="229" spans="1:33" ht="15.75" customHeight="1">
      <c r="A229" s="46"/>
      <c r="B229" s="384"/>
      <c r="C229" s="385"/>
      <c r="AG229" s="385"/>
    </row>
    <row r="230" spans="1:33" ht="15.75" customHeight="1">
      <c r="A230" s="46"/>
      <c r="B230" s="384"/>
      <c r="C230" s="385"/>
      <c r="AG230" s="385"/>
    </row>
    <row r="231" spans="1:33" ht="15.75" customHeight="1">
      <c r="A231" s="46"/>
      <c r="B231" s="384"/>
      <c r="C231" s="385"/>
      <c r="AG231" s="385"/>
    </row>
    <row r="232" spans="1:33" ht="15.75" customHeight="1">
      <c r="A232" s="46"/>
      <c r="B232" s="384"/>
      <c r="C232" s="385"/>
      <c r="AG232" s="385"/>
    </row>
    <row r="233" spans="1:33" ht="15.75" customHeight="1">
      <c r="A233" s="46"/>
      <c r="B233" s="384"/>
      <c r="C233" s="385"/>
      <c r="AG233" s="385"/>
    </row>
    <row r="234" spans="1:33" ht="15.75" customHeight="1">
      <c r="A234" s="46"/>
      <c r="B234" s="384"/>
      <c r="C234" s="385"/>
      <c r="AG234" s="385"/>
    </row>
    <row r="235" spans="1:33" ht="15.75" customHeight="1">
      <c r="A235" s="46"/>
      <c r="B235" s="384"/>
      <c r="C235" s="385"/>
      <c r="AG235" s="385"/>
    </row>
    <row r="236" spans="1:33" ht="15.75" customHeight="1">
      <c r="A236" s="46"/>
      <c r="B236" s="384"/>
      <c r="C236" s="385"/>
      <c r="AG236" s="385"/>
    </row>
    <row r="237" spans="1:33" ht="15.75" customHeight="1">
      <c r="A237" s="46"/>
      <c r="B237" s="384"/>
      <c r="C237" s="385"/>
      <c r="AG237" s="385"/>
    </row>
    <row r="238" spans="1:33" ht="15.75" customHeight="1">
      <c r="A238" s="46"/>
      <c r="B238" s="384"/>
      <c r="C238" s="385"/>
      <c r="AG238" s="385"/>
    </row>
    <row r="239" spans="1:33" ht="15.75" customHeight="1">
      <c r="A239" s="46"/>
      <c r="B239" s="384"/>
      <c r="C239" s="385"/>
      <c r="AG239" s="385"/>
    </row>
    <row r="240" spans="1:33" ht="15.75" customHeight="1">
      <c r="A240" s="46"/>
      <c r="B240" s="384"/>
      <c r="C240" s="385"/>
      <c r="AG240" s="385"/>
    </row>
    <row r="241" spans="1:33" ht="15.75" customHeight="1">
      <c r="A241" s="46"/>
      <c r="B241" s="384"/>
      <c r="C241" s="385"/>
      <c r="AG241" s="385"/>
    </row>
    <row r="242" spans="1:33" ht="15.75" customHeight="1">
      <c r="A242" s="46"/>
      <c r="B242" s="384"/>
      <c r="C242" s="385"/>
      <c r="AG242" s="385"/>
    </row>
    <row r="243" spans="1:33" ht="15.75" customHeight="1">
      <c r="A243" s="46"/>
      <c r="B243" s="384"/>
      <c r="C243" s="385"/>
      <c r="AG243" s="385"/>
    </row>
    <row r="244" spans="1:33" ht="15.75" customHeight="1">
      <c r="A244" s="46"/>
      <c r="B244" s="384"/>
      <c r="C244" s="385"/>
      <c r="AG244" s="385"/>
    </row>
    <row r="245" spans="1:33" ht="15.75" customHeight="1">
      <c r="A245" s="46"/>
      <c r="B245" s="384"/>
      <c r="C245" s="385"/>
      <c r="AG245" s="385"/>
    </row>
    <row r="246" spans="1:33" ht="15.75" customHeight="1">
      <c r="A246" s="46"/>
      <c r="B246" s="384"/>
      <c r="C246" s="385"/>
      <c r="AG246" s="385"/>
    </row>
    <row r="247" spans="1:33" ht="15.75" customHeight="1">
      <c r="A247" s="46"/>
      <c r="B247" s="384"/>
      <c r="C247" s="385"/>
      <c r="AG247" s="385"/>
    </row>
    <row r="248" spans="1:33" ht="15.75" customHeight="1">
      <c r="A248" s="46"/>
      <c r="B248" s="384"/>
      <c r="C248" s="385"/>
      <c r="AG248" s="385"/>
    </row>
    <row r="249" spans="1:33" ht="15.75" customHeight="1">
      <c r="A249" s="46"/>
      <c r="B249" s="384"/>
      <c r="C249" s="385"/>
      <c r="AG249" s="385"/>
    </row>
    <row r="250" spans="1:33" ht="15.75" customHeight="1">
      <c r="A250" s="46"/>
      <c r="B250" s="384"/>
      <c r="C250" s="385"/>
      <c r="AG250" s="385"/>
    </row>
    <row r="251" spans="1:33" ht="15.75" customHeight="1">
      <c r="A251" s="46"/>
      <c r="B251" s="384"/>
      <c r="C251" s="385"/>
      <c r="AG251" s="385"/>
    </row>
    <row r="252" spans="1:33" ht="15.75" customHeight="1">
      <c r="A252" s="46"/>
      <c r="B252" s="384"/>
      <c r="C252" s="385"/>
      <c r="AG252" s="385"/>
    </row>
    <row r="253" spans="1:33" ht="15.75" customHeight="1">
      <c r="A253" s="46"/>
      <c r="B253" s="384"/>
      <c r="C253" s="385"/>
      <c r="AG253" s="385"/>
    </row>
    <row r="254" spans="1:33" ht="15.75" customHeight="1">
      <c r="A254" s="46"/>
      <c r="B254" s="384"/>
      <c r="C254" s="385"/>
      <c r="AG254" s="385"/>
    </row>
    <row r="255" spans="1:33" ht="15.75" customHeight="1">
      <c r="A255" s="46"/>
      <c r="B255" s="384"/>
      <c r="C255" s="385"/>
      <c r="AG255" s="385"/>
    </row>
    <row r="256" spans="1:33" ht="15.75" customHeight="1">
      <c r="A256" s="46"/>
      <c r="B256" s="384"/>
      <c r="C256" s="385"/>
      <c r="AG256" s="385"/>
    </row>
    <row r="257" spans="1:33" ht="15.75" customHeight="1">
      <c r="A257" s="46"/>
      <c r="B257" s="384"/>
      <c r="C257" s="385"/>
      <c r="AG257" s="385"/>
    </row>
    <row r="258" spans="1:33" ht="15.75" customHeight="1">
      <c r="A258" s="46"/>
      <c r="B258" s="384"/>
      <c r="C258" s="385"/>
      <c r="AG258" s="385"/>
    </row>
    <row r="259" spans="1:33" ht="15.75" customHeight="1">
      <c r="A259" s="46"/>
      <c r="B259" s="384"/>
      <c r="C259" s="385"/>
      <c r="AG259" s="385"/>
    </row>
    <row r="260" spans="1:33" ht="15.75" customHeight="1">
      <c r="A260" s="46"/>
      <c r="B260" s="384"/>
      <c r="C260" s="385"/>
      <c r="AG260" s="385"/>
    </row>
    <row r="261" spans="1:33" ht="15.75" customHeight="1">
      <c r="A261" s="46"/>
      <c r="B261" s="384"/>
      <c r="C261" s="385"/>
      <c r="AG261" s="385"/>
    </row>
    <row r="262" spans="1:33" ht="15.75" customHeight="1">
      <c r="A262" s="46"/>
      <c r="B262" s="384"/>
      <c r="C262" s="385"/>
      <c r="AG262" s="385"/>
    </row>
    <row r="263" spans="1:33" ht="15.75" customHeight="1">
      <c r="A263" s="46"/>
      <c r="B263" s="384"/>
      <c r="C263" s="385"/>
      <c r="AG263" s="385"/>
    </row>
    <row r="264" spans="1:33" ht="15.75" customHeight="1">
      <c r="A264" s="46"/>
      <c r="B264" s="384"/>
      <c r="C264" s="385"/>
      <c r="AG264" s="385"/>
    </row>
    <row r="265" spans="1:33" ht="15.75" customHeight="1">
      <c r="A265" s="46"/>
      <c r="B265" s="384"/>
      <c r="C265" s="385"/>
      <c r="AG265" s="385"/>
    </row>
    <row r="266" spans="1:33" ht="15.75" customHeight="1">
      <c r="A266" s="46"/>
      <c r="B266" s="384"/>
      <c r="C266" s="385"/>
      <c r="AG266" s="385"/>
    </row>
    <row r="267" spans="1:33" ht="15.75" customHeight="1">
      <c r="A267" s="46"/>
      <c r="B267" s="384"/>
      <c r="C267" s="385"/>
      <c r="AG267" s="385"/>
    </row>
    <row r="268" spans="1:33" ht="15.75" customHeight="1">
      <c r="A268" s="46"/>
      <c r="B268" s="384"/>
      <c r="C268" s="385"/>
      <c r="AG268" s="385"/>
    </row>
    <row r="269" spans="1:33" ht="15.75" customHeight="1">
      <c r="A269" s="46"/>
      <c r="B269" s="384"/>
      <c r="C269" s="385"/>
      <c r="AG269" s="385"/>
    </row>
    <row r="270" spans="1:33" ht="15.75" customHeight="1">
      <c r="A270" s="46"/>
      <c r="B270" s="384"/>
      <c r="C270" s="385"/>
      <c r="AG270" s="385"/>
    </row>
    <row r="271" spans="1:33" ht="15.75" customHeight="1">
      <c r="A271" s="46"/>
      <c r="B271" s="384"/>
      <c r="C271" s="385"/>
      <c r="AG271" s="385"/>
    </row>
    <row r="272" spans="1:33" ht="15.75" customHeight="1">
      <c r="A272" s="46"/>
      <c r="B272" s="384"/>
      <c r="C272" s="385"/>
      <c r="AG272" s="385"/>
    </row>
    <row r="273" spans="1:33" ht="15.75" customHeight="1">
      <c r="A273" s="46"/>
      <c r="B273" s="384"/>
      <c r="C273" s="385"/>
      <c r="AG273" s="385"/>
    </row>
    <row r="274" spans="1:33" ht="15.75" customHeight="1">
      <c r="A274" s="46"/>
      <c r="B274" s="384"/>
      <c r="C274" s="385"/>
      <c r="AG274" s="385"/>
    </row>
    <row r="275" spans="1:33" ht="15.75" customHeight="1">
      <c r="A275" s="46"/>
      <c r="B275" s="384"/>
      <c r="C275" s="385"/>
      <c r="AG275" s="385"/>
    </row>
    <row r="276" spans="1:33" ht="15.75" customHeight="1">
      <c r="A276" s="46"/>
      <c r="B276" s="384"/>
      <c r="C276" s="385"/>
      <c r="AG276" s="385"/>
    </row>
    <row r="277" spans="1:33" ht="15.75" customHeight="1">
      <c r="A277" s="46"/>
      <c r="B277" s="384"/>
      <c r="C277" s="385"/>
      <c r="AG277" s="385"/>
    </row>
    <row r="278" spans="1:33" ht="15.75" customHeight="1">
      <c r="A278" s="46"/>
      <c r="B278" s="384"/>
      <c r="C278" s="385"/>
      <c r="AG278" s="385"/>
    </row>
    <row r="279" spans="1:33" ht="15.75" customHeight="1">
      <c r="A279" s="46"/>
      <c r="B279" s="384"/>
      <c r="C279" s="385"/>
      <c r="AG279" s="385"/>
    </row>
    <row r="280" spans="1:33" ht="15.75" customHeight="1">
      <c r="A280" s="46"/>
      <c r="B280" s="384"/>
      <c r="C280" s="385"/>
      <c r="AG280" s="385"/>
    </row>
    <row r="281" spans="1:33" ht="15.75" customHeight="1">
      <c r="A281" s="46"/>
      <c r="B281" s="384"/>
      <c r="C281" s="385"/>
      <c r="AG281" s="385"/>
    </row>
    <row r="282" spans="1:33" ht="15.75" customHeight="1">
      <c r="A282" s="46"/>
      <c r="B282" s="384"/>
      <c r="C282" s="385"/>
      <c r="AG282" s="385"/>
    </row>
    <row r="283" spans="1:33" ht="15.75" customHeight="1">
      <c r="A283" s="46"/>
      <c r="B283" s="384"/>
      <c r="C283" s="385"/>
      <c r="AG283" s="385"/>
    </row>
    <row r="284" spans="1:33" ht="15.75" customHeight="1">
      <c r="A284" s="46"/>
      <c r="B284" s="384"/>
      <c r="C284" s="385"/>
      <c r="AG284" s="385"/>
    </row>
    <row r="285" spans="1:33" ht="15.75" customHeight="1">
      <c r="A285" s="46"/>
      <c r="B285" s="384"/>
      <c r="C285" s="385"/>
      <c r="AG285" s="385"/>
    </row>
    <row r="286" spans="1:33" ht="15.75" customHeight="1">
      <c r="A286" s="46"/>
      <c r="B286" s="384"/>
      <c r="C286" s="385"/>
      <c r="AG286" s="385"/>
    </row>
    <row r="287" spans="1:33" ht="15.75" customHeight="1">
      <c r="A287" s="46"/>
      <c r="B287" s="384"/>
      <c r="C287" s="385"/>
      <c r="AG287" s="385"/>
    </row>
    <row r="288" spans="1:33" ht="15.75" customHeight="1">
      <c r="A288" s="46"/>
      <c r="B288" s="384"/>
      <c r="C288" s="385"/>
      <c r="AG288" s="385"/>
    </row>
    <row r="289" spans="1:33" ht="15.75" customHeight="1">
      <c r="A289" s="46"/>
      <c r="B289" s="384"/>
      <c r="C289" s="385"/>
      <c r="AG289" s="385"/>
    </row>
    <row r="290" spans="1:33" ht="15.75" customHeight="1">
      <c r="A290" s="46"/>
      <c r="B290" s="384"/>
      <c r="C290" s="385"/>
      <c r="AG290" s="385"/>
    </row>
    <row r="291" spans="1:33" ht="15.75" customHeight="1">
      <c r="A291" s="46"/>
      <c r="B291" s="384"/>
      <c r="C291" s="385"/>
      <c r="AG291" s="385"/>
    </row>
    <row r="292" spans="1:33" ht="15.75" customHeight="1">
      <c r="A292" s="46"/>
      <c r="B292" s="384"/>
      <c r="C292" s="385"/>
      <c r="AG292" s="385"/>
    </row>
    <row r="293" spans="1:33" ht="15.75" customHeight="1">
      <c r="A293" s="46"/>
      <c r="B293" s="384"/>
      <c r="C293" s="385"/>
      <c r="AG293" s="385"/>
    </row>
    <row r="294" spans="1:33" ht="15.75" customHeight="1">
      <c r="A294" s="46"/>
      <c r="B294" s="384"/>
      <c r="C294" s="385"/>
      <c r="AG294" s="385"/>
    </row>
    <row r="295" spans="1:33" ht="15.75" customHeight="1">
      <c r="A295" s="46"/>
      <c r="B295" s="384"/>
      <c r="C295" s="385"/>
      <c r="AG295" s="385"/>
    </row>
    <row r="296" spans="1:33" ht="15.75" customHeight="1">
      <c r="A296" s="46"/>
      <c r="B296" s="384"/>
      <c r="C296" s="385"/>
      <c r="AG296" s="385"/>
    </row>
    <row r="297" spans="1:33" ht="15.75" customHeight="1">
      <c r="A297" s="46"/>
      <c r="B297" s="384"/>
      <c r="C297" s="385"/>
      <c r="AG297" s="385"/>
    </row>
    <row r="298" spans="1:33" ht="15.75" customHeight="1">
      <c r="A298" s="46"/>
      <c r="B298" s="384"/>
      <c r="C298" s="385"/>
      <c r="AG298" s="385"/>
    </row>
    <row r="299" spans="1:33" ht="15.75" customHeight="1">
      <c r="A299" s="46"/>
      <c r="B299" s="384"/>
      <c r="C299" s="385"/>
      <c r="AG299" s="385"/>
    </row>
    <row r="300" spans="1:33" ht="15.75" customHeight="1">
      <c r="A300" s="46"/>
      <c r="B300" s="384"/>
      <c r="C300" s="385"/>
      <c r="AG300" s="385"/>
    </row>
    <row r="301" spans="1:33" ht="15.75" customHeight="1">
      <c r="A301" s="46"/>
      <c r="B301" s="384"/>
      <c r="C301" s="385"/>
      <c r="AG301" s="385"/>
    </row>
    <row r="302" spans="1:33" ht="15.75" customHeight="1">
      <c r="A302" s="46"/>
      <c r="B302" s="384"/>
      <c r="C302" s="385"/>
      <c r="AG302" s="385"/>
    </row>
    <row r="303" spans="1:33" ht="15.75" customHeight="1">
      <c r="A303" s="46"/>
      <c r="B303" s="384"/>
      <c r="C303" s="385"/>
      <c r="AG303" s="385"/>
    </row>
    <row r="304" spans="1:33" ht="15.75" customHeight="1">
      <c r="A304" s="46"/>
      <c r="B304" s="384"/>
      <c r="C304" s="385"/>
      <c r="AG304" s="385"/>
    </row>
    <row r="305" spans="1:33" ht="15.75" customHeight="1">
      <c r="A305" s="46"/>
      <c r="B305" s="384"/>
      <c r="C305" s="385"/>
      <c r="AG305" s="385"/>
    </row>
    <row r="306" spans="1:33" ht="15.75" customHeight="1">
      <c r="A306" s="46"/>
      <c r="B306" s="384"/>
      <c r="C306" s="385"/>
      <c r="AG306" s="385"/>
    </row>
    <row r="307" spans="1:33" ht="15.75" customHeight="1">
      <c r="A307" s="46"/>
      <c r="B307" s="384"/>
      <c r="C307" s="385"/>
      <c r="AG307" s="385"/>
    </row>
    <row r="308" spans="1:33" ht="15.75" customHeight="1">
      <c r="A308" s="46"/>
      <c r="B308" s="384"/>
      <c r="C308" s="385"/>
      <c r="AG308" s="385"/>
    </row>
    <row r="309" spans="1:33" ht="15.75" customHeight="1">
      <c r="A309" s="46"/>
      <c r="B309" s="384"/>
      <c r="C309" s="385"/>
      <c r="AG309" s="385"/>
    </row>
    <row r="310" spans="1:33" ht="15.75" customHeight="1">
      <c r="A310" s="46"/>
      <c r="B310" s="384"/>
      <c r="C310" s="385"/>
      <c r="AG310" s="385"/>
    </row>
    <row r="311" spans="1:33" ht="15.75" customHeight="1">
      <c r="A311" s="46"/>
      <c r="B311" s="384"/>
      <c r="C311" s="385"/>
      <c r="AG311" s="385"/>
    </row>
    <row r="312" spans="1:33" ht="15.75" customHeight="1">
      <c r="A312" s="46"/>
      <c r="B312" s="384"/>
      <c r="C312" s="385"/>
      <c r="AG312" s="385"/>
    </row>
    <row r="313" spans="1:33" ht="15.75" customHeight="1">
      <c r="A313" s="46"/>
      <c r="B313" s="384"/>
      <c r="C313" s="385"/>
      <c r="AG313" s="385"/>
    </row>
    <row r="314" spans="1:33" ht="15.75" customHeight="1">
      <c r="A314" s="46"/>
      <c r="B314" s="384"/>
      <c r="C314" s="385"/>
      <c r="AG314" s="385"/>
    </row>
    <row r="315" spans="1:33" ht="15.75" customHeight="1">
      <c r="A315" s="46"/>
      <c r="B315" s="384"/>
      <c r="C315" s="385"/>
      <c r="AG315" s="385"/>
    </row>
    <row r="316" spans="1:33" ht="15.75" customHeight="1">
      <c r="A316" s="46"/>
      <c r="B316" s="384"/>
      <c r="C316" s="385"/>
      <c r="AG316" s="385"/>
    </row>
    <row r="317" spans="1:33" ht="15.75" customHeight="1">
      <c r="A317" s="46"/>
      <c r="B317" s="384"/>
      <c r="C317" s="385"/>
      <c r="AG317" s="385"/>
    </row>
    <row r="318" spans="1:33" ht="15.75" customHeight="1">
      <c r="A318" s="46"/>
      <c r="B318" s="384"/>
      <c r="C318" s="385"/>
      <c r="AG318" s="385"/>
    </row>
    <row r="319" spans="1:33" ht="15.75" customHeight="1">
      <c r="A319" s="46"/>
      <c r="B319" s="384"/>
      <c r="C319" s="385"/>
      <c r="AG319" s="385"/>
    </row>
    <row r="320" spans="1:33" ht="15.75" customHeight="1">
      <c r="A320" s="46"/>
      <c r="B320" s="384"/>
      <c r="C320" s="385"/>
      <c r="AG320" s="385"/>
    </row>
    <row r="321" spans="1:33" ht="15.75" customHeight="1">
      <c r="A321" s="46"/>
      <c r="B321" s="384"/>
      <c r="C321" s="385"/>
      <c r="AG321" s="385"/>
    </row>
    <row r="322" spans="1:33" ht="15.75" customHeight="1">
      <c r="A322" s="46"/>
      <c r="B322" s="384"/>
      <c r="C322" s="385"/>
      <c r="AG322" s="385"/>
    </row>
    <row r="323" spans="1:33" ht="15.75" customHeight="1">
      <c r="A323" s="46"/>
      <c r="B323" s="384"/>
      <c r="C323" s="385"/>
      <c r="AG323" s="385"/>
    </row>
    <row r="324" spans="1:33" ht="15.75" customHeight="1">
      <c r="A324" s="46"/>
      <c r="B324" s="384"/>
      <c r="C324" s="385"/>
      <c r="AG324" s="385"/>
    </row>
    <row r="325" spans="1:33" ht="15.75" customHeight="1">
      <c r="A325" s="46"/>
      <c r="B325" s="384"/>
      <c r="C325" s="385"/>
      <c r="AG325" s="385"/>
    </row>
    <row r="326" spans="1:33" ht="15.75" customHeight="1">
      <c r="A326" s="46"/>
      <c r="B326" s="384"/>
      <c r="C326" s="385"/>
      <c r="AG326" s="385"/>
    </row>
    <row r="327" spans="1:33" ht="15.75" customHeight="1">
      <c r="A327" s="46"/>
      <c r="B327" s="384"/>
      <c r="C327" s="385"/>
      <c r="AG327" s="385"/>
    </row>
    <row r="328" spans="1:33" ht="15.75" customHeight="1">
      <c r="A328" s="46"/>
      <c r="B328" s="384"/>
      <c r="C328" s="385"/>
      <c r="AG328" s="385"/>
    </row>
    <row r="329" spans="1:33" ht="15.75" customHeight="1">
      <c r="A329" s="46"/>
      <c r="B329" s="384"/>
      <c r="C329" s="385"/>
      <c r="AG329" s="385"/>
    </row>
    <row r="330" spans="1:33" ht="15.75" customHeight="1">
      <c r="A330" s="46"/>
      <c r="B330" s="384"/>
      <c r="C330" s="385"/>
      <c r="AG330" s="385"/>
    </row>
    <row r="331" spans="1:33" ht="15.75" customHeight="1">
      <c r="A331" s="46"/>
      <c r="B331" s="384"/>
      <c r="C331" s="385"/>
      <c r="AG331" s="385"/>
    </row>
    <row r="332" spans="1:33" ht="15.75" customHeight="1">
      <c r="A332" s="46"/>
      <c r="B332" s="384"/>
      <c r="C332" s="385"/>
      <c r="AG332" s="385"/>
    </row>
    <row r="333" spans="1:33" ht="15.75" customHeight="1">
      <c r="A333" s="46"/>
      <c r="B333" s="384"/>
      <c r="C333" s="385"/>
      <c r="AG333" s="385"/>
    </row>
    <row r="334" spans="1:33" ht="15.75" customHeight="1">
      <c r="A334" s="46"/>
      <c r="B334" s="384"/>
      <c r="C334" s="385"/>
      <c r="AG334" s="385"/>
    </row>
    <row r="335" spans="1:33" ht="15.75" customHeight="1">
      <c r="A335" s="46"/>
      <c r="B335" s="384"/>
      <c r="C335" s="385"/>
      <c r="AG335" s="385"/>
    </row>
    <row r="336" spans="1:33" ht="15.75" customHeight="1">
      <c r="A336" s="46"/>
      <c r="B336" s="384"/>
      <c r="C336" s="385"/>
      <c r="AG336" s="385"/>
    </row>
    <row r="337" spans="1:33" ht="15.75" customHeight="1">
      <c r="A337" s="46"/>
      <c r="B337" s="384"/>
      <c r="C337" s="385"/>
      <c r="AG337" s="385"/>
    </row>
    <row r="338" spans="1:33" ht="15.75" customHeight="1">
      <c r="A338" s="46"/>
      <c r="B338" s="384"/>
      <c r="C338" s="385"/>
      <c r="AG338" s="385"/>
    </row>
    <row r="339" spans="1:33" ht="15.75" customHeight="1">
      <c r="A339" s="46"/>
      <c r="B339" s="384"/>
      <c r="C339" s="385"/>
      <c r="AG339" s="385"/>
    </row>
    <row r="340" spans="1:33" ht="15.75" customHeight="1">
      <c r="A340" s="46"/>
      <c r="B340" s="384"/>
      <c r="C340" s="385"/>
      <c r="AG340" s="385"/>
    </row>
    <row r="341" spans="1:33" ht="15.75" customHeight="1">
      <c r="A341" s="46"/>
      <c r="B341" s="384"/>
      <c r="C341" s="385"/>
      <c r="AG341" s="385"/>
    </row>
    <row r="342" spans="1:33" ht="15.75" customHeight="1">
      <c r="A342" s="46"/>
      <c r="B342" s="384"/>
      <c r="C342" s="385"/>
      <c r="AG342" s="385"/>
    </row>
    <row r="343" spans="1:33" ht="15.75" customHeight="1">
      <c r="A343" s="46"/>
      <c r="B343" s="384"/>
      <c r="C343" s="385"/>
      <c r="AG343" s="385"/>
    </row>
    <row r="344" spans="1:33" ht="15.75" customHeight="1">
      <c r="A344" s="46"/>
      <c r="B344" s="384"/>
      <c r="C344" s="385"/>
      <c r="AG344" s="385"/>
    </row>
    <row r="345" spans="1:33" ht="15.75" customHeight="1">
      <c r="A345" s="46"/>
      <c r="B345" s="384"/>
      <c r="C345" s="385"/>
      <c r="AG345" s="385"/>
    </row>
    <row r="346" spans="1:33" ht="15.75" customHeight="1">
      <c r="A346" s="46"/>
      <c r="B346" s="384"/>
      <c r="C346" s="385"/>
      <c r="AG346" s="385"/>
    </row>
    <row r="347" spans="1:33" ht="15.75" customHeight="1">
      <c r="A347" s="46"/>
      <c r="B347" s="384"/>
      <c r="C347" s="385"/>
      <c r="AG347" s="385"/>
    </row>
    <row r="348" spans="1:33" ht="15.75" customHeight="1">
      <c r="A348" s="46"/>
      <c r="B348" s="384"/>
      <c r="C348" s="385"/>
      <c r="AG348" s="385"/>
    </row>
    <row r="349" spans="1:33" ht="15.75" customHeight="1">
      <c r="A349" s="46"/>
      <c r="B349" s="384"/>
      <c r="C349" s="385"/>
      <c r="AG349" s="385"/>
    </row>
    <row r="350" spans="1:33" ht="15.75" customHeight="1">
      <c r="A350" s="46"/>
      <c r="B350" s="384"/>
      <c r="C350" s="385"/>
      <c r="AG350" s="385"/>
    </row>
    <row r="351" spans="1:33" ht="15.75" customHeight="1">
      <c r="A351" s="46"/>
      <c r="B351" s="384"/>
      <c r="C351" s="385"/>
      <c r="AG351" s="385"/>
    </row>
    <row r="352" spans="1:33" ht="15.75" customHeight="1">
      <c r="A352" s="46"/>
      <c r="B352" s="384"/>
      <c r="C352" s="385"/>
      <c r="AG352" s="385"/>
    </row>
    <row r="353" spans="1:33" ht="15.75" customHeight="1">
      <c r="A353" s="46"/>
      <c r="B353" s="384"/>
      <c r="C353" s="385"/>
      <c r="AG353" s="385"/>
    </row>
    <row r="354" spans="1:33" ht="15.75" customHeight="1">
      <c r="A354" s="46"/>
      <c r="B354" s="384"/>
      <c r="C354" s="385"/>
      <c r="AG354" s="385"/>
    </row>
    <row r="355" spans="1:33" ht="15.75" customHeight="1">
      <c r="A355" s="46"/>
      <c r="B355" s="384"/>
      <c r="C355" s="385"/>
      <c r="AG355" s="385"/>
    </row>
    <row r="356" spans="1:33" ht="15.75" customHeight="1">
      <c r="A356" s="46"/>
      <c r="B356" s="384"/>
      <c r="C356" s="385"/>
      <c r="AG356" s="385"/>
    </row>
    <row r="357" spans="1:33" ht="15.75" customHeight="1">
      <c r="A357" s="46"/>
      <c r="B357" s="384"/>
      <c r="C357" s="385"/>
      <c r="AG357" s="385"/>
    </row>
    <row r="358" spans="1:33" ht="15.75" customHeight="1">
      <c r="A358" s="46"/>
      <c r="B358" s="384"/>
      <c r="C358" s="385"/>
      <c r="AG358" s="385"/>
    </row>
    <row r="359" spans="1:33" ht="15.75" customHeight="1">
      <c r="A359" s="46"/>
      <c r="B359" s="384"/>
      <c r="C359" s="385"/>
      <c r="AG359" s="385"/>
    </row>
    <row r="360" spans="1:33" ht="15.75" customHeight="1">
      <c r="A360" s="46"/>
      <c r="B360" s="384"/>
      <c r="C360" s="385"/>
      <c r="AG360" s="385"/>
    </row>
    <row r="361" spans="1:33" ht="15.75" customHeight="1">
      <c r="A361" s="46"/>
      <c r="B361" s="384"/>
      <c r="C361" s="385"/>
      <c r="AG361" s="385"/>
    </row>
    <row r="362" spans="1:33" ht="15.75" customHeight="1">
      <c r="A362" s="46"/>
      <c r="B362" s="384"/>
      <c r="C362" s="385"/>
      <c r="AG362" s="385"/>
    </row>
    <row r="363" spans="1:33" ht="15.75" customHeight="1">
      <c r="A363" s="46"/>
      <c r="B363" s="384"/>
      <c r="C363" s="385"/>
      <c r="AG363" s="385"/>
    </row>
    <row r="364" spans="1:33" ht="15.75" customHeight="1">
      <c r="A364" s="46"/>
      <c r="B364" s="384"/>
      <c r="C364" s="385"/>
      <c r="AG364" s="385"/>
    </row>
    <row r="365" spans="1:33" ht="15.75" customHeight="1">
      <c r="A365" s="46"/>
      <c r="B365" s="384"/>
      <c r="C365" s="385"/>
      <c r="AG365" s="385"/>
    </row>
    <row r="366" spans="1:33" ht="15.75" customHeight="1">
      <c r="A366" s="46"/>
      <c r="B366" s="384"/>
      <c r="C366" s="385"/>
      <c r="AG366" s="385"/>
    </row>
    <row r="367" spans="1:33" ht="15.75" customHeight="1">
      <c r="A367" s="46"/>
      <c r="B367" s="384"/>
      <c r="C367" s="385"/>
      <c r="AG367" s="385"/>
    </row>
    <row r="368" spans="1:33" ht="15.75" customHeight="1">
      <c r="A368" s="46"/>
      <c r="B368" s="384"/>
      <c r="C368" s="385"/>
      <c r="AG368" s="385"/>
    </row>
    <row r="369" spans="1:33" ht="15.75" customHeight="1">
      <c r="A369" s="46"/>
      <c r="B369" s="384"/>
      <c r="C369" s="385"/>
      <c r="AG369" s="385"/>
    </row>
    <row r="370" spans="1:33" ht="15.75" customHeight="1">
      <c r="A370" s="46"/>
      <c r="B370" s="384"/>
      <c r="C370" s="385"/>
      <c r="AG370" s="385"/>
    </row>
    <row r="371" spans="1:33" ht="15.75" customHeight="1">
      <c r="A371" s="46"/>
      <c r="B371" s="384"/>
      <c r="C371" s="385"/>
      <c r="AG371" s="385"/>
    </row>
    <row r="372" spans="1:33" ht="15.75" customHeight="1">
      <c r="A372" s="46"/>
      <c r="B372" s="384"/>
      <c r="C372" s="385"/>
      <c r="AG372" s="385"/>
    </row>
    <row r="373" spans="1:33" ht="15.75" customHeight="1">
      <c r="A373" s="46"/>
      <c r="B373" s="384"/>
      <c r="C373" s="385"/>
      <c r="AG373" s="385"/>
    </row>
    <row r="374" spans="1:33" ht="15.75" customHeight="1">
      <c r="A374" s="46"/>
      <c r="B374" s="384"/>
      <c r="C374" s="385"/>
      <c r="AG374" s="385"/>
    </row>
    <row r="375" spans="1:33" ht="15.75" customHeight="1">
      <c r="A375" s="46"/>
      <c r="B375" s="384"/>
      <c r="C375" s="385"/>
      <c r="AG375" s="385"/>
    </row>
    <row r="376" spans="1:33" ht="15.75" customHeight="1">
      <c r="A376" s="46"/>
      <c r="B376" s="384"/>
      <c r="C376" s="385"/>
      <c r="AG376" s="385"/>
    </row>
    <row r="377" spans="1:33" ht="15.75" customHeight="1">
      <c r="A377" s="46"/>
      <c r="B377" s="384"/>
      <c r="C377" s="385"/>
      <c r="AG377" s="385"/>
    </row>
    <row r="378" spans="1:33" ht="15.75" customHeight="1">
      <c r="A378" s="46"/>
      <c r="B378" s="384"/>
      <c r="C378" s="385"/>
      <c r="AG378" s="385"/>
    </row>
    <row r="379" spans="1:33" ht="15.75" customHeight="1">
      <c r="A379" s="46"/>
      <c r="B379" s="384"/>
      <c r="C379" s="385"/>
      <c r="AG379" s="385"/>
    </row>
    <row r="380" spans="1:33" ht="15.75" customHeight="1">
      <c r="A380" s="46"/>
      <c r="B380" s="384"/>
      <c r="C380" s="385"/>
      <c r="AG380" s="385"/>
    </row>
    <row r="381" spans="1:33" ht="15.75" customHeight="1">
      <c r="A381" s="46"/>
      <c r="B381" s="384"/>
      <c r="C381" s="385"/>
      <c r="AG381" s="385"/>
    </row>
    <row r="382" spans="1:33" ht="15.75" customHeight="1">
      <c r="A382" s="46"/>
      <c r="B382" s="384"/>
      <c r="C382" s="385"/>
      <c r="AG382" s="385"/>
    </row>
    <row r="383" spans="1:33" ht="15.75" customHeight="1"/>
    <row r="384" spans="1:33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</sheetData>
  <autoFilter ref="A9:AF9"/>
  <mergeCells count="28">
    <mergeCell ref="A183:C183"/>
    <mergeCell ref="W6:AB6"/>
    <mergeCell ref="AC6:AF6"/>
    <mergeCell ref="AG6:AG8"/>
    <mergeCell ref="W7:Y7"/>
    <mergeCell ref="Z7:AB7"/>
    <mergeCell ref="AC7:AC8"/>
    <mergeCell ref="AD7:AD8"/>
    <mergeCell ref="AE7:AF7"/>
    <mergeCell ref="A173:C173"/>
    <mergeCell ref="A175:C175"/>
    <mergeCell ref="A176:C176"/>
    <mergeCell ref="K7:M7"/>
    <mergeCell ref="N7:P7"/>
    <mergeCell ref="E7:G7"/>
    <mergeCell ref="H7:J7"/>
    <mergeCell ref="A139:C139"/>
    <mergeCell ref="A144:C144"/>
    <mergeCell ref="A150:C150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" right="0" top="0.19685039370078741" bottom="0.19685039370078741" header="0" footer="0"/>
  <pageSetup paperSize="9" scale="51" orientation="landscape" r:id="rId1"/>
  <rowBreaks count="1" manualBreakCount="1">
    <brk id="140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C1089"/>
  <sheetViews>
    <sheetView view="pageBreakPreview" topLeftCell="B79" zoomScaleSheetLayoutView="100" workbookViewId="0">
      <selection activeCell="O104" sqref="O104"/>
    </sheetView>
  </sheetViews>
  <sheetFormatPr defaultColWidth="12.625" defaultRowHeight="15" customHeight="1"/>
  <cols>
    <col min="1" max="1" width="16.875" hidden="1" customWidth="1"/>
    <col min="2" max="2" width="8.375" customWidth="1"/>
    <col min="3" max="3" width="23.5" customWidth="1"/>
    <col min="4" max="4" width="12.25" customWidth="1"/>
    <col min="5" max="5" width="34.375" customWidth="1"/>
    <col min="6" max="6" width="16" customWidth="1"/>
    <col min="7" max="7" width="24.875" customWidth="1"/>
    <col min="8" max="8" width="21.625" customWidth="1"/>
    <col min="9" max="9" width="15.5" customWidth="1"/>
    <col min="10" max="10" width="29.5" customWidth="1"/>
    <col min="11" max="26" width="7.625" customWidth="1"/>
  </cols>
  <sheetData>
    <row r="1" spans="1:26" ht="15.75">
      <c r="A1" s="385"/>
      <c r="B1" s="569"/>
      <c r="C1" s="569"/>
      <c r="D1" s="6"/>
      <c r="E1" s="569"/>
      <c r="F1" s="6"/>
      <c r="G1" s="569"/>
      <c r="H1" s="569"/>
      <c r="I1" s="4"/>
      <c r="J1" s="570" t="s">
        <v>238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>
      <c r="A2" s="385"/>
      <c r="B2" s="569"/>
      <c r="C2" s="569"/>
      <c r="D2" s="6"/>
      <c r="E2" s="569"/>
      <c r="F2" s="6"/>
      <c r="G2" s="569"/>
      <c r="H2" s="636" t="s">
        <v>239</v>
      </c>
      <c r="I2" s="637"/>
      <c r="J2" s="637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.5" customHeight="1">
      <c r="A3" s="385"/>
      <c r="B3" s="569"/>
      <c r="C3" s="569"/>
      <c r="D3" s="6"/>
      <c r="E3" s="569"/>
      <c r="F3" s="6"/>
      <c r="G3" s="569"/>
      <c r="H3" s="569"/>
      <c r="I3" s="4"/>
      <c r="J3" s="4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5.75">
      <c r="A4" s="385"/>
      <c r="B4" s="638" t="s">
        <v>240</v>
      </c>
      <c r="C4" s="637"/>
      <c r="D4" s="637"/>
      <c r="E4" s="637"/>
      <c r="F4" s="637"/>
      <c r="G4" s="637"/>
      <c r="H4" s="637"/>
      <c r="I4" s="637"/>
      <c r="J4" s="637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5.75">
      <c r="A5" s="385"/>
      <c r="B5" s="638" t="s">
        <v>325</v>
      </c>
      <c r="C5" s="637"/>
      <c r="D5" s="637"/>
      <c r="E5" s="637"/>
      <c r="F5" s="637"/>
      <c r="G5" s="637"/>
      <c r="H5" s="637"/>
      <c r="I5" s="637"/>
      <c r="J5" s="637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16.5" customHeight="1">
      <c r="A6" s="385"/>
      <c r="B6" s="639" t="s">
        <v>241</v>
      </c>
      <c r="C6" s="637"/>
      <c r="D6" s="637"/>
      <c r="E6" s="637"/>
      <c r="F6" s="637"/>
      <c r="G6" s="637"/>
      <c r="H6" s="637"/>
      <c r="I6" s="637"/>
      <c r="J6" s="637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3.5" customHeight="1">
      <c r="A7" s="385"/>
      <c r="B7" s="638" t="s">
        <v>326</v>
      </c>
      <c r="C7" s="637"/>
      <c r="D7" s="637"/>
      <c r="E7" s="637"/>
      <c r="F7" s="637"/>
      <c r="G7" s="637"/>
      <c r="H7" s="637"/>
      <c r="I7" s="637"/>
      <c r="J7" s="637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5.75">
      <c r="A8" s="385"/>
      <c r="B8" s="569"/>
      <c r="C8" s="569"/>
      <c r="D8" s="6"/>
      <c r="E8" s="569"/>
      <c r="F8" s="6"/>
      <c r="G8" s="569"/>
      <c r="H8" s="569"/>
      <c r="I8" s="4"/>
      <c r="J8" s="4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5.75">
      <c r="A9" s="15"/>
      <c r="B9" s="640" t="s">
        <v>242</v>
      </c>
      <c r="C9" s="641"/>
      <c r="D9" s="642"/>
      <c r="E9" s="643" t="s">
        <v>243</v>
      </c>
      <c r="F9" s="641"/>
      <c r="G9" s="641"/>
      <c r="H9" s="641"/>
      <c r="I9" s="641"/>
      <c r="J9" s="642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8.75">
      <c r="A10" s="386" t="s">
        <v>244</v>
      </c>
      <c r="B10" s="571" t="s">
        <v>245</v>
      </c>
      <c r="C10" s="571" t="s">
        <v>46</v>
      </c>
      <c r="D10" s="572" t="s">
        <v>246</v>
      </c>
      <c r="E10" s="571" t="s">
        <v>247</v>
      </c>
      <c r="F10" s="572" t="s">
        <v>246</v>
      </c>
      <c r="G10" s="571" t="s">
        <v>248</v>
      </c>
      <c r="H10" s="571" t="s">
        <v>249</v>
      </c>
      <c r="I10" s="571" t="s">
        <v>250</v>
      </c>
      <c r="J10" s="571" t="s">
        <v>251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31.5">
      <c r="A11" s="388"/>
      <c r="B11" s="573" t="s">
        <v>461</v>
      </c>
      <c r="C11" s="574" t="s">
        <v>327</v>
      </c>
      <c r="D11" s="575">
        <v>14850</v>
      </c>
      <c r="E11" s="574" t="s">
        <v>336</v>
      </c>
      <c r="F11" s="575">
        <v>5637</v>
      </c>
      <c r="G11" s="574" t="s">
        <v>337</v>
      </c>
      <c r="H11" s="574" t="s">
        <v>475</v>
      </c>
      <c r="I11" s="575">
        <v>5637</v>
      </c>
      <c r="J11" s="574" t="s">
        <v>328</v>
      </c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47.25">
      <c r="A12" s="388"/>
      <c r="B12" s="573"/>
      <c r="C12" s="574"/>
      <c r="D12" s="575"/>
      <c r="E12" s="574" t="s">
        <v>336</v>
      </c>
      <c r="F12" s="575">
        <v>9130.5</v>
      </c>
      <c r="G12" s="574" t="s">
        <v>337</v>
      </c>
      <c r="H12" s="574" t="s">
        <v>476</v>
      </c>
      <c r="I12" s="575">
        <v>9130.5</v>
      </c>
      <c r="J12" s="574" t="s">
        <v>329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31.5">
      <c r="A13" s="388"/>
      <c r="B13" s="573" t="s">
        <v>332</v>
      </c>
      <c r="C13" s="574" t="s">
        <v>354</v>
      </c>
      <c r="D13" s="575">
        <v>98109</v>
      </c>
      <c r="E13" s="574" t="s">
        <v>346</v>
      </c>
      <c r="F13" s="575">
        <v>401.04</v>
      </c>
      <c r="G13" s="574"/>
      <c r="H13" s="574"/>
      <c r="I13" s="575">
        <v>401.04</v>
      </c>
      <c r="J13" s="574" t="s">
        <v>330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31.5">
      <c r="A14" s="388"/>
      <c r="B14" s="573"/>
      <c r="C14" s="574"/>
      <c r="D14" s="575"/>
      <c r="E14" s="574" t="s">
        <v>347</v>
      </c>
      <c r="F14" s="575">
        <v>33.42</v>
      </c>
      <c r="G14" s="574"/>
      <c r="H14" s="574"/>
      <c r="I14" s="575">
        <v>33.42</v>
      </c>
      <c r="J14" s="574" t="s">
        <v>331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31.5">
      <c r="A15" s="388"/>
      <c r="B15" s="573"/>
      <c r="C15" s="574"/>
      <c r="D15" s="575"/>
      <c r="E15" s="574" t="s">
        <v>333</v>
      </c>
      <c r="F15" s="575">
        <v>1793.54</v>
      </c>
      <c r="G15" s="574"/>
      <c r="H15" s="574"/>
      <c r="I15" s="575">
        <v>1793.54</v>
      </c>
      <c r="J15" s="574" t="s">
        <v>334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s="547" customFormat="1" ht="31.5">
      <c r="A16" s="388"/>
      <c r="B16" s="573"/>
      <c r="C16" s="574"/>
      <c r="D16" s="575"/>
      <c r="E16" s="574" t="s">
        <v>346</v>
      </c>
      <c r="F16" s="575">
        <v>5485.5</v>
      </c>
      <c r="G16" s="574"/>
      <c r="H16" s="574"/>
      <c r="I16" s="575">
        <v>5485.5</v>
      </c>
      <c r="J16" s="574" t="s">
        <v>335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31.5">
      <c r="A17" s="388"/>
      <c r="B17" s="573"/>
      <c r="C17" s="574"/>
      <c r="D17" s="575"/>
      <c r="E17" s="574" t="s">
        <v>347</v>
      </c>
      <c r="F17" s="575">
        <v>674.89</v>
      </c>
      <c r="G17" s="574"/>
      <c r="H17" s="574"/>
      <c r="I17" s="575">
        <v>674.89</v>
      </c>
      <c r="J17" s="574" t="s">
        <v>338</v>
      </c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s="547" customFormat="1" ht="31.5">
      <c r="A18" s="549"/>
      <c r="B18" s="576"/>
      <c r="C18" s="577"/>
      <c r="D18" s="575"/>
      <c r="E18" s="574" t="s">
        <v>339</v>
      </c>
      <c r="F18" s="575">
        <v>7573.03</v>
      </c>
      <c r="G18" s="574"/>
      <c r="H18" s="574"/>
      <c r="I18" s="575">
        <v>7573.03</v>
      </c>
      <c r="J18" s="574" t="s">
        <v>340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s="547" customFormat="1" ht="31.5">
      <c r="A19" s="549"/>
      <c r="B19" s="576"/>
      <c r="C19" s="577"/>
      <c r="D19" s="575"/>
      <c r="E19" s="574" t="s">
        <v>341</v>
      </c>
      <c r="F19" s="575">
        <v>7011.95</v>
      </c>
      <c r="G19" s="574"/>
      <c r="H19" s="574"/>
      <c r="I19" s="575">
        <v>7011.95</v>
      </c>
      <c r="J19" s="574" t="s">
        <v>342</v>
      </c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s="547" customFormat="1" ht="31.5">
      <c r="A20" s="549"/>
      <c r="B20" s="576"/>
      <c r="C20" s="577"/>
      <c r="D20" s="575"/>
      <c r="E20" s="574" t="s">
        <v>343</v>
      </c>
      <c r="F20" s="575">
        <v>6142.55</v>
      </c>
      <c r="G20" s="574"/>
      <c r="H20" s="574"/>
      <c r="I20" s="578">
        <v>6142.55</v>
      </c>
      <c r="J20" s="574" t="s">
        <v>344</v>
      </c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s="547" customFormat="1" ht="31.5">
      <c r="A21" s="549"/>
      <c r="B21" s="576"/>
      <c r="C21" s="577"/>
      <c r="D21" s="575"/>
      <c r="E21" s="574" t="s">
        <v>333</v>
      </c>
      <c r="F21" s="575">
        <v>3587.08</v>
      </c>
      <c r="G21" s="574"/>
      <c r="H21" s="574"/>
      <c r="I21" s="575">
        <v>3587.08</v>
      </c>
      <c r="J21" s="574" t="s">
        <v>345</v>
      </c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s="547" customFormat="1" ht="31.5">
      <c r="A22" s="549"/>
      <c r="B22" s="576"/>
      <c r="C22" s="577"/>
      <c r="D22" s="575"/>
      <c r="E22" s="574" t="s">
        <v>346</v>
      </c>
      <c r="F22" s="575">
        <v>7848.72</v>
      </c>
      <c r="G22" s="574"/>
      <c r="H22" s="574"/>
      <c r="I22" s="575">
        <v>7848.72</v>
      </c>
      <c r="J22" s="574" t="s">
        <v>348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s="547" customFormat="1" ht="31.5">
      <c r="A23" s="549"/>
      <c r="B23" s="576"/>
      <c r="C23" s="577"/>
      <c r="D23" s="575"/>
      <c r="E23" s="574" t="s">
        <v>347</v>
      </c>
      <c r="F23" s="575">
        <v>422.35</v>
      </c>
      <c r="G23" s="574"/>
      <c r="H23" s="574"/>
      <c r="I23" s="575">
        <v>422.35</v>
      </c>
      <c r="J23" s="574" t="s">
        <v>349</v>
      </c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s="547" customFormat="1" ht="31.5">
      <c r="A24" s="549"/>
      <c r="B24" s="576"/>
      <c r="C24" s="577"/>
      <c r="D24" s="575"/>
      <c r="E24" s="574" t="s">
        <v>339</v>
      </c>
      <c r="F24" s="575">
        <v>10581.28</v>
      </c>
      <c r="G24" s="574"/>
      <c r="H24" s="574"/>
      <c r="I24" s="575">
        <v>10581.28</v>
      </c>
      <c r="J24" s="574" t="s">
        <v>350</v>
      </c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s="547" customFormat="1" ht="31.5">
      <c r="A25" s="549"/>
      <c r="B25" s="576"/>
      <c r="C25" s="577"/>
      <c r="D25" s="575"/>
      <c r="E25" s="574" t="s">
        <v>341</v>
      </c>
      <c r="F25" s="575">
        <v>9349.27</v>
      </c>
      <c r="G25" s="574"/>
      <c r="H25" s="574"/>
      <c r="I25" s="575">
        <v>9349.27</v>
      </c>
      <c r="J25" s="574" t="s">
        <v>351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s="547" customFormat="1" ht="31.5">
      <c r="A26" s="549"/>
      <c r="B26" s="576"/>
      <c r="C26" s="577"/>
      <c r="D26" s="575"/>
      <c r="E26" s="574" t="s">
        <v>343</v>
      </c>
      <c r="F26" s="575">
        <v>8228.2199999999993</v>
      </c>
      <c r="G26" s="574"/>
      <c r="H26" s="574"/>
      <c r="I26" s="575">
        <v>8228.2199999999993</v>
      </c>
      <c r="J26" s="574" t="s">
        <v>352</v>
      </c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s="547" customFormat="1" ht="31.5">
      <c r="A27" s="549"/>
      <c r="B27" s="576"/>
      <c r="C27" s="577"/>
      <c r="D27" s="575"/>
      <c r="E27" s="574" t="s">
        <v>333</v>
      </c>
      <c r="F27" s="575">
        <v>7174.16</v>
      </c>
      <c r="G27" s="574"/>
      <c r="H27" s="574"/>
      <c r="I27" s="575">
        <v>7174.16</v>
      </c>
      <c r="J27" s="574" t="s">
        <v>353</v>
      </c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s="567" customFormat="1" ht="31.5">
      <c r="A28" s="549"/>
      <c r="B28" s="579"/>
      <c r="C28" s="580"/>
      <c r="D28" s="581"/>
      <c r="E28" s="582" t="s">
        <v>346</v>
      </c>
      <c r="F28" s="581">
        <v>3924.36</v>
      </c>
      <c r="G28" s="582"/>
      <c r="H28" s="582"/>
      <c r="I28" s="581"/>
      <c r="J28" s="582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s="567" customFormat="1" ht="31.5">
      <c r="A29" s="549"/>
      <c r="B29" s="579"/>
      <c r="C29" s="580"/>
      <c r="D29" s="581"/>
      <c r="E29" s="582" t="s">
        <v>347</v>
      </c>
      <c r="F29" s="581">
        <v>230.26</v>
      </c>
      <c r="G29" s="582"/>
      <c r="H29" s="582"/>
      <c r="I29" s="581"/>
      <c r="J29" s="582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s="567" customFormat="1" ht="31.5">
      <c r="A30" s="549"/>
      <c r="B30" s="579"/>
      <c r="C30" s="580"/>
      <c r="D30" s="581"/>
      <c r="E30" s="582" t="s">
        <v>339</v>
      </c>
      <c r="F30" s="581">
        <v>5290.64</v>
      </c>
      <c r="G30" s="582"/>
      <c r="H30" s="582"/>
      <c r="I30" s="581"/>
      <c r="J30" s="582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s="567" customFormat="1" ht="31.5">
      <c r="A31" s="549"/>
      <c r="B31" s="579"/>
      <c r="C31" s="580"/>
      <c r="D31" s="581"/>
      <c r="E31" s="582" t="s">
        <v>341</v>
      </c>
      <c r="F31" s="581">
        <v>4674.63</v>
      </c>
      <c r="G31" s="582"/>
      <c r="H31" s="582"/>
      <c r="I31" s="581"/>
      <c r="J31" s="582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s="567" customFormat="1" ht="31.5">
      <c r="A32" s="549"/>
      <c r="B32" s="579"/>
      <c r="C32" s="580"/>
      <c r="D32" s="581"/>
      <c r="E32" s="582" t="s">
        <v>343</v>
      </c>
      <c r="F32" s="581">
        <v>4095.03</v>
      </c>
      <c r="G32" s="582"/>
      <c r="H32" s="582"/>
      <c r="I32" s="581"/>
      <c r="J32" s="582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s="567" customFormat="1" ht="31.5">
      <c r="A33" s="549"/>
      <c r="B33" s="579"/>
      <c r="C33" s="580"/>
      <c r="D33" s="581"/>
      <c r="E33" s="582" t="s">
        <v>333</v>
      </c>
      <c r="F33" s="581">
        <v>3587.08</v>
      </c>
      <c r="G33" s="582"/>
      <c r="H33" s="582"/>
      <c r="I33" s="581"/>
      <c r="J33" s="582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s="547" customFormat="1" ht="31.5">
      <c r="A34" s="549"/>
      <c r="B34" s="576" t="s">
        <v>355</v>
      </c>
      <c r="C34" s="577" t="s">
        <v>356</v>
      </c>
      <c r="D34" s="575">
        <v>364400</v>
      </c>
      <c r="E34" s="574" t="s">
        <v>346</v>
      </c>
      <c r="F34" s="575">
        <v>12672</v>
      </c>
      <c r="G34" s="574"/>
      <c r="H34" s="574"/>
      <c r="I34" s="575">
        <v>12672</v>
      </c>
      <c r="J34" s="574" t="s">
        <v>357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s="547" customFormat="1" ht="31.5">
      <c r="A35" s="549"/>
      <c r="B35" s="576"/>
      <c r="C35" s="577"/>
      <c r="D35" s="575"/>
      <c r="E35" s="574" t="s">
        <v>347</v>
      </c>
      <c r="F35" s="575">
        <v>1056</v>
      </c>
      <c r="G35" s="574"/>
      <c r="H35" s="574"/>
      <c r="I35" s="575">
        <v>1056</v>
      </c>
      <c r="J35" s="574" t="s">
        <v>358</v>
      </c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s="547" customFormat="1" ht="31.5">
      <c r="A36" s="549"/>
      <c r="B36" s="576"/>
      <c r="C36" s="577"/>
      <c r="D36" s="575"/>
      <c r="E36" s="574" t="s">
        <v>359</v>
      </c>
      <c r="F36" s="575">
        <v>12558</v>
      </c>
      <c r="G36" s="574" t="s">
        <v>368</v>
      </c>
      <c r="H36" s="574" t="s">
        <v>369</v>
      </c>
      <c r="I36" s="575">
        <v>12558</v>
      </c>
      <c r="J36" s="574" t="s">
        <v>363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s="547" customFormat="1" ht="31.5">
      <c r="A37" s="549"/>
      <c r="B37" s="576"/>
      <c r="C37" s="577"/>
      <c r="D37" s="575"/>
      <c r="E37" s="574" t="s">
        <v>360</v>
      </c>
      <c r="F37" s="575">
        <v>12558</v>
      </c>
      <c r="G37" s="574" t="s">
        <v>370</v>
      </c>
      <c r="H37" s="574" t="s">
        <v>371</v>
      </c>
      <c r="I37" s="575">
        <v>12558</v>
      </c>
      <c r="J37" s="574" t="s">
        <v>364</v>
      </c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s="547" customFormat="1" ht="31.5">
      <c r="A38" s="549"/>
      <c r="B38" s="576"/>
      <c r="C38" s="577"/>
      <c r="D38" s="575"/>
      <c r="E38" s="574" t="s">
        <v>333</v>
      </c>
      <c r="F38" s="575">
        <v>9660</v>
      </c>
      <c r="G38" s="574" t="s">
        <v>372</v>
      </c>
      <c r="H38" s="574" t="s">
        <v>373</v>
      </c>
      <c r="I38" s="575">
        <v>9660</v>
      </c>
      <c r="J38" s="574" t="s">
        <v>365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s="547" customFormat="1" ht="31.5">
      <c r="A39" s="549"/>
      <c r="B39" s="576"/>
      <c r="C39" s="577"/>
      <c r="D39" s="575"/>
      <c r="E39" s="574" t="s">
        <v>361</v>
      </c>
      <c r="F39" s="575">
        <v>10948</v>
      </c>
      <c r="G39" s="574" t="s">
        <v>374</v>
      </c>
      <c r="H39" s="574" t="s">
        <v>375</v>
      </c>
      <c r="I39" s="575">
        <v>10948</v>
      </c>
      <c r="J39" s="574" t="s">
        <v>366</v>
      </c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s="547" customFormat="1" ht="31.5">
      <c r="A40" s="549"/>
      <c r="B40" s="576"/>
      <c r="C40" s="577"/>
      <c r="D40" s="575"/>
      <c r="E40" s="574" t="s">
        <v>362</v>
      </c>
      <c r="F40" s="575">
        <v>10948</v>
      </c>
      <c r="G40" s="574" t="s">
        <v>376</v>
      </c>
      <c r="H40" s="574" t="s">
        <v>377</v>
      </c>
      <c r="I40" s="575">
        <v>10948</v>
      </c>
      <c r="J40" s="574" t="s">
        <v>367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s="547" customFormat="1" ht="31.5">
      <c r="A41" s="549"/>
      <c r="B41" s="576"/>
      <c r="C41" s="577"/>
      <c r="D41" s="575"/>
      <c r="E41" s="574" t="s">
        <v>346</v>
      </c>
      <c r="F41" s="575">
        <v>15120</v>
      </c>
      <c r="G41" s="574"/>
      <c r="H41" s="574"/>
      <c r="I41" s="575">
        <v>15120</v>
      </c>
      <c r="J41" s="574" t="s">
        <v>379</v>
      </c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s="547" customFormat="1" ht="31.5">
      <c r="A42" s="549"/>
      <c r="B42" s="576"/>
      <c r="C42" s="577"/>
      <c r="D42" s="575"/>
      <c r="E42" s="574" t="s">
        <v>347</v>
      </c>
      <c r="F42" s="575">
        <v>1260</v>
      </c>
      <c r="G42" s="574"/>
      <c r="H42" s="574"/>
      <c r="I42" s="575">
        <v>1260</v>
      </c>
      <c r="J42" s="574" t="s">
        <v>380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s="547" customFormat="1" ht="31.5">
      <c r="A43" s="549"/>
      <c r="B43" s="576"/>
      <c r="C43" s="577"/>
      <c r="D43" s="575"/>
      <c r="E43" s="574" t="s">
        <v>360</v>
      </c>
      <c r="F43" s="575">
        <v>41860</v>
      </c>
      <c r="G43" s="574" t="s">
        <v>370</v>
      </c>
      <c r="H43" s="574" t="s">
        <v>386</v>
      </c>
      <c r="I43" s="575">
        <v>41860</v>
      </c>
      <c r="J43" s="574" t="s">
        <v>382</v>
      </c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s="547" customFormat="1" ht="31.5">
      <c r="A44" s="549"/>
      <c r="B44" s="576"/>
      <c r="C44" s="577"/>
      <c r="D44" s="575"/>
      <c r="E44" s="574" t="s">
        <v>333</v>
      </c>
      <c r="F44" s="575">
        <v>9660</v>
      </c>
      <c r="G44" s="574" t="s">
        <v>372</v>
      </c>
      <c r="H44" s="574" t="s">
        <v>387</v>
      </c>
      <c r="I44" s="575">
        <v>9660</v>
      </c>
      <c r="J44" s="574" t="s">
        <v>383</v>
      </c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s="547" customFormat="1" ht="31.5">
      <c r="A45" s="549"/>
      <c r="B45" s="576"/>
      <c r="C45" s="577"/>
      <c r="D45" s="575"/>
      <c r="E45" s="574" t="s">
        <v>378</v>
      </c>
      <c r="F45" s="575">
        <v>5152</v>
      </c>
      <c r="G45" s="574" t="s">
        <v>381</v>
      </c>
      <c r="H45" s="574" t="s">
        <v>388</v>
      </c>
      <c r="I45" s="575">
        <v>5152</v>
      </c>
      <c r="J45" s="574" t="s">
        <v>384</v>
      </c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s="547" customFormat="1" ht="31.5">
      <c r="A46" s="549"/>
      <c r="B46" s="576"/>
      <c r="C46" s="577"/>
      <c r="D46" s="575"/>
      <c r="E46" s="574" t="s">
        <v>361</v>
      </c>
      <c r="F46" s="575">
        <v>10948</v>
      </c>
      <c r="G46" s="574" t="s">
        <v>374</v>
      </c>
      <c r="H46" s="574" t="s">
        <v>389</v>
      </c>
      <c r="I46" s="575">
        <v>10948</v>
      </c>
      <c r="J46" s="574" t="s">
        <v>385</v>
      </c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s="547" customFormat="1" ht="31.5">
      <c r="A47" s="549"/>
      <c r="B47" s="576"/>
      <c r="C47" s="577"/>
      <c r="D47" s="575"/>
      <c r="E47" s="574" t="s">
        <v>346</v>
      </c>
      <c r="F47" s="575">
        <v>25164</v>
      </c>
      <c r="G47" s="574"/>
      <c r="H47" s="574"/>
      <c r="I47" s="575">
        <v>25164</v>
      </c>
      <c r="J47" s="574" t="s">
        <v>392</v>
      </c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s="547" customFormat="1" ht="31.5">
      <c r="A48" s="549"/>
      <c r="B48" s="576"/>
      <c r="C48" s="577"/>
      <c r="D48" s="575"/>
      <c r="E48" s="574" t="s">
        <v>347</v>
      </c>
      <c r="F48" s="575">
        <v>2097</v>
      </c>
      <c r="G48" s="574"/>
      <c r="H48" s="574"/>
      <c r="I48" s="575">
        <v>2097</v>
      </c>
      <c r="J48" s="574" t="s">
        <v>393</v>
      </c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9" s="547" customFormat="1" ht="31.5">
      <c r="A49" s="549"/>
      <c r="B49" s="576"/>
      <c r="C49" s="577"/>
      <c r="D49" s="575"/>
      <c r="E49" s="574" t="s">
        <v>359</v>
      </c>
      <c r="F49" s="575">
        <v>32683</v>
      </c>
      <c r="G49" s="574" t="s">
        <v>368</v>
      </c>
      <c r="H49" s="574" t="s">
        <v>394</v>
      </c>
      <c r="I49" s="575">
        <v>32683</v>
      </c>
      <c r="J49" s="574" t="s">
        <v>400</v>
      </c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9" s="547" customFormat="1" ht="31.5">
      <c r="A50" s="549"/>
      <c r="B50" s="576"/>
      <c r="C50" s="577"/>
      <c r="D50" s="575"/>
      <c r="E50" s="574" t="s">
        <v>333</v>
      </c>
      <c r="F50" s="575">
        <v>12880</v>
      </c>
      <c r="G50" s="574" t="s">
        <v>372</v>
      </c>
      <c r="H50" s="574" t="s">
        <v>395</v>
      </c>
      <c r="I50" s="575">
        <v>12880</v>
      </c>
      <c r="J50" s="574" t="s">
        <v>401</v>
      </c>
      <c r="K50" s="389"/>
      <c r="L50" s="390"/>
      <c r="M50" s="389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</row>
    <row r="51" spans="1:29" s="547" customFormat="1" ht="31.5">
      <c r="A51" s="549"/>
      <c r="B51" s="576"/>
      <c r="C51" s="577"/>
      <c r="D51" s="575"/>
      <c r="E51" s="574" t="s">
        <v>378</v>
      </c>
      <c r="F51" s="575">
        <v>33166</v>
      </c>
      <c r="G51" s="574" t="s">
        <v>381</v>
      </c>
      <c r="H51" s="574" t="s">
        <v>396</v>
      </c>
      <c r="I51" s="575">
        <v>33166</v>
      </c>
      <c r="J51" s="574" t="s">
        <v>402</v>
      </c>
      <c r="K51" s="389"/>
      <c r="L51" s="390"/>
      <c r="M51" s="389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</row>
    <row r="52" spans="1:29" s="547" customFormat="1" ht="31.5">
      <c r="A52" s="549"/>
      <c r="B52" s="576"/>
      <c r="C52" s="577"/>
      <c r="D52" s="575"/>
      <c r="E52" s="574" t="s">
        <v>361</v>
      </c>
      <c r="F52" s="575">
        <v>8050</v>
      </c>
      <c r="G52" s="574" t="s">
        <v>374</v>
      </c>
      <c r="H52" s="574" t="s">
        <v>397</v>
      </c>
      <c r="I52" s="575">
        <v>8050</v>
      </c>
      <c r="J52" s="574" t="s">
        <v>403</v>
      </c>
      <c r="K52" s="389"/>
      <c r="L52" s="390"/>
      <c r="M52" s="389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</row>
    <row r="53" spans="1:29" s="547" customFormat="1" ht="31.5">
      <c r="A53" s="549"/>
      <c r="B53" s="576"/>
      <c r="C53" s="577"/>
      <c r="D53" s="575"/>
      <c r="E53" s="574" t="s">
        <v>362</v>
      </c>
      <c r="F53" s="575">
        <v>16100</v>
      </c>
      <c r="G53" s="574" t="s">
        <v>376</v>
      </c>
      <c r="H53" s="574" t="s">
        <v>398</v>
      </c>
      <c r="I53" s="575">
        <v>16100</v>
      </c>
      <c r="J53" s="574" t="s">
        <v>404</v>
      </c>
      <c r="K53" s="389"/>
      <c r="L53" s="390"/>
      <c r="M53" s="389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</row>
    <row r="54" spans="1:29" s="547" customFormat="1" ht="31.5">
      <c r="A54" s="549"/>
      <c r="B54" s="576"/>
      <c r="C54" s="577"/>
      <c r="D54" s="575"/>
      <c r="E54" s="574" t="s">
        <v>390</v>
      </c>
      <c r="F54" s="575">
        <v>9660</v>
      </c>
      <c r="G54" s="574" t="s">
        <v>391</v>
      </c>
      <c r="H54" s="574" t="s">
        <v>399</v>
      </c>
      <c r="I54" s="575">
        <v>9660</v>
      </c>
      <c r="J54" s="574" t="s">
        <v>405</v>
      </c>
      <c r="K54" s="550"/>
      <c r="L54" s="551"/>
      <c r="M54" s="550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</row>
    <row r="55" spans="1:29" s="567" customFormat="1" ht="31.5">
      <c r="A55" s="549"/>
      <c r="B55" s="579"/>
      <c r="C55" s="580"/>
      <c r="D55" s="581"/>
      <c r="E55" s="582" t="s">
        <v>346</v>
      </c>
      <c r="F55" s="581">
        <v>12636</v>
      </c>
      <c r="G55" s="582"/>
      <c r="H55" s="582"/>
      <c r="I55" s="581"/>
      <c r="J55" s="582"/>
      <c r="K55" s="550"/>
      <c r="L55" s="551"/>
      <c r="M55" s="550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</row>
    <row r="56" spans="1:29" s="567" customFormat="1" ht="31.5">
      <c r="A56" s="549"/>
      <c r="B56" s="579"/>
      <c r="C56" s="580"/>
      <c r="D56" s="581"/>
      <c r="E56" s="582" t="s">
        <v>347</v>
      </c>
      <c r="F56" s="581">
        <v>1053</v>
      </c>
      <c r="G56" s="582"/>
      <c r="H56" s="582"/>
      <c r="I56" s="581"/>
      <c r="J56" s="582"/>
      <c r="K56" s="550"/>
      <c r="L56" s="551"/>
      <c r="M56" s="550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</row>
    <row r="57" spans="1:29" s="567" customFormat="1" ht="31.5">
      <c r="A57" s="549"/>
      <c r="B57" s="579"/>
      <c r="C57" s="580"/>
      <c r="D57" s="581"/>
      <c r="E57" s="582" t="s">
        <v>359</v>
      </c>
      <c r="F57" s="581">
        <v>11270</v>
      </c>
      <c r="G57" s="582" t="s">
        <v>368</v>
      </c>
      <c r="H57" s="582" t="s">
        <v>524</v>
      </c>
      <c r="I57" s="581"/>
      <c r="J57" s="582"/>
      <c r="K57" s="550"/>
      <c r="L57" s="551"/>
      <c r="M57" s="550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</row>
    <row r="58" spans="1:29" s="567" customFormat="1" ht="31.5">
      <c r="A58" s="549"/>
      <c r="B58" s="579"/>
      <c r="C58" s="580"/>
      <c r="D58" s="581"/>
      <c r="E58" s="582" t="s">
        <v>390</v>
      </c>
      <c r="F58" s="581">
        <v>12236</v>
      </c>
      <c r="G58" s="582" t="s">
        <v>391</v>
      </c>
      <c r="H58" s="582" t="s">
        <v>526</v>
      </c>
      <c r="I58" s="581"/>
      <c r="J58" s="582"/>
      <c r="K58" s="550"/>
      <c r="L58" s="551"/>
      <c r="M58" s="550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</row>
    <row r="59" spans="1:29" s="567" customFormat="1" ht="31.5">
      <c r="A59" s="549"/>
      <c r="B59" s="579"/>
      <c r="C59" s="580"/>
      <c r="D59" s="581"/>
      <c r="E59" s="582" t="s">
        <v>333</v>
      </c>
      <c r="F59" s="581">
        <v>11270</v>
      </c>
      <c r="G59" s="582" t="s">
        <v>372</v>
      </c>
      <c r="H59" s="582" t="s">
        <v>529</v>
      </c>
      <c r="I59" s="581"/>
      <c r="J59" s="582"/>
      <c r="K59" s="550"/>
      <c r="L59" s="551"/>
      <c r="M59" s="550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</row>
    <row r="60" spans="1:29" s="567" customFormat="1" ht="31.5">
      <c r="A60" s="549"/>
      <c r="B60" s="579"/>
      <c r="C60" s="580"/>
      <c r="D60" s="581"/>
      <c r="E60" s="582" t="s">
        <v>360</v>
      </c>
      <c r="F60" s="581">
        <v>2093</v>
      </c>
      <c r="G60" s="582" t="s">
        <v>370</v>
      </c>
      <c r="H60" s="582" t="s">
        <v>527</v>
      </c>
      <c r="I60" s="581"/>
      <c r="J60" s="582"/>
      <c r="K60" s="550"/>
      <c r="L60" s="551"/>
      <c r="M60" s="550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</row>
    <row r="61" spans="1:29" s="567" customFormat="1" ht="31.5">
      <c r="A61" s="549"/>
      <c r="B61" s="579"/>
      <c r="C61" s="580"/>
      <c r="D61" s="581"/>
      <c r="E61" s="582" t="s">
        <v>361</v>
      </c>
      <c r="F61" s="581">
        <v>2898</v>
      </c>
      <c r="G61" s="582" t="s">
        <v>374</v>
      </c>
      <c r="H61" s="582" t="s">
        <v>528</v>
      </c>
      <c r="I61" s="581"/>
      <c r="J61" s="582"/>
      <c r="K61" s="550"/>
      <c r="L61" s="551"/>
      <c r="M61" s="550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</row>
    <row r="62" spans="1:29" s="567" customFormat="1" ht="31.5">
      <c r="A62" s="549"/>
      <c r="B62" s="579"/>
      <c r="C62" s="580"/>
      <c r="D62" s="581"/>
      <c r="E62" s="582" t="s">
        <v>362</v>
      </c>
      <c r="F62" s="581">
        <v>5796</v>
      </c>
      <c r="G62" s="582" t="s">
        <v>376</v>
      </c>
      <c r="H62" s="582" t="s">
        <v>525</v>
      </c>
      <c r="I62" s="581"/>
      <c r="J62" s="582"/>
      <c r="K62" s="550"/>
      <c r="L62" s="551"/>
      <c r="M62" s="550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</row>
    <row r="63" spans="1:29" s="567" customFormat="1" ht="31.5">
      <c r="A63" s="549"/>
      <c r="B63" s="579"/>
      <c r="C63" s="580"/>
      <c r="D63" s="581"/>
      <c r="E63" s="582" t="s">
        <v>378</v>
      </c>
      <c r="F63" s="581">
        <v>10948</v>
      </c>
      <c r="G63" s="582" t="s">
        <v>381</v>
      </c>
      <c r="H63" s="582" t="s">
        <v>530</v>
      </c>
      <c r="I63" s="581"/>
      <c r="J63" s="582"/>
      <c r="K63" s="550"/>
      <c r="L63" s="551"/>
      <c r="M63" s="550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</row>
    <row r="64" spans="1:29" s="547" customFormat="1" ht="31.5">
      <c r="A64" s="549"/>
      <c r="B64" s="576" t="s">
        <v>406</v>
      </c>
      <c r="C64" s="577" t="s">
        <v>412</v>
      </c>
      <c r="D64" s="575">
        <v>101751.98</v>
      </c>
      <c r="E64" s="574" t="s">
        <v>407</v>
      </c>
      <c r="F64" s="575">
        <v>490.16</v>
      </c>
      <c r="G64" s="574"/>
      <c r="H64" s="574"/>
      <c r="I64" s="575">
        <v>490.16</v>
      </c>
      <c r="J64" s="574" t="s">
        <v>408</v>
      </c>
      <c r="K64" s="550"/>
      <c r="L64" s="551"/>
      <c r="M64" s="550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</row>
    <row r="65" spans="1:29" s="547" customFormat="1" ht="31.5">
      <c r="A65" s="549"/>
      <c r="B65" s="576"/>
      <c r="C65" s="583">
        <v>0.22</v>
      </c>
      <c r="D65" s="575"/>
      <c r="E65" s="574" t="s">
        <v>407</v>
      </c>
      <c r="F65" s="575">
        <v>15488</v>
      </c>
      <c r="G65" s="574"/>
      <c r="H65" s="574"/>
      <c r="I65" s="575">
        <v>15488</v>
      </c>
      <c r="J65" s="574" t="s">
        <v>409</v>
      </c>
      <c r="K65" s="550"/>
      <c r="L65" s="551"/>
      <c r="M65" s="550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</row>
    <row r="66" spans="1:29" s="547" customFormat="1" ht="31.5">
      <c r="A66" s="549"/>
      <c r="B66" s="576"/>
      <c r="C66" s="583">
        <v>0.22</v>
      </c>
      <c r="D66" s="575"/>
      <c r="E66" s="574" t="s">
        <v>407</v>
      </c>
      <c r="F66" s="575">
        <v>18480</v>
      </c>
      <c r="G66" s="574"/>
      <c r="H66" s="574"/>
      <c r="I66" s="575">
        <v>18480</v>
      </c>
      <c r="J66" s="574" t="s">
        <v>410</v>
      </c>
      <c r="K66" s="550"/>
      <c r="L66" s="551"/>
      <c r="M66" s="550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</row>
    <row r="67" spans="1:29" s="547" customFormat="1" ht="31.5">
      <c r="A67" s="549"/>
      <c r="B67" s="576"/>
      <c r="C67" s="584" t="s">
        <v>413</v>
      </c>
      <c r="D67" s="575"/>
      <c r="E67" s="574" t="s">
        <v>407</v>
      </c>
      <c r="F67" s="575">
        <v>4352.2700000000004</v>
      </c>
      <c r="G67" s="574"/>
      <c r="H67" s="574"/>
      <c r="I67" s="585">
        <v>4352.2700000000004</v>
      </c>
      <c r="J67" s="574" t="s">
        <v>411</v>
      </c>
      <c r="K67" s="550"/>
      <c r="L67" s="551"/>
      <c r="M67" s="550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</row>
    <row r="68" spans="1:29" s="547" customFormat="1" ht="31.5">
      <c r="A68" s="549"/>
      <c r="B68" s="576"/>
      <c r="C68" s="583">
        <v>0.22</v>
      </c>
      <c r="D68" s="575"/>
      <c r="E68" s="574" t="s">
        <v>407</v>
      </c>
      <c r="F68" s="575">
        <v>30756</v>
      </c>
      <c r="G68" s="574"/>
      <c r="H68" s="574"/>
      <c r="I68" s="586">
        <v>30756</v>
      </c>
      <c r="J68" s="574" t="s">
        <v>414</v>
      </c>
      <c r="K68" s="550"/>
      <c r="L68" s="551"/>
      <c r="M68" s="550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</row>
    <row r="69" spans="1:29" s="547" customFormat="1" ht="31.5">
      <c r="A69" s="549"/>
      <c r="B69" s="576"/>
      <c r="C69" s="584" t="s">
        <v>413</v>
      </c>
      <c r="D69" s="575"/>
      <c r="E69" s="574" t="s">
        <v>407</v>
      </c>
      <c r="F69" s="575">
        <v>6456.58</v>
      </c>
      <c r="G69" s="574"/>
      <c r="H69" s="574"/>
      <c r="I69" s="575">
        <v>6456.58</v>
      </c>
      <c r="J69" s="574" t="s">
        <v>415</v>
      </c>
      <c r="K69" s="550"/>
      <c r="L69" s="551"/>
      <c r="M69" s="550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</row>
    <row r="70" spans="1:29" s="567" customFormat="1" ht="31.5">
      <c r="A70" s="549"/>
      <c r="B70" s="579"/>
      <c r="C70" s="587">
        <v>0.22</v>
      </c>
      <c r="D70" s="581"/>
      <c r="E70" s="582" t="s">
        <v>407</v>
      </c>
      <c r="F70" s="581">
        <v>15444</v>
      </c>
      <c r="G70" s="582"/>
      <c r="H70" s="582"/>
      <c r="I70" s="581"/>
      <c r="J70" s="582"/>
      <c r="K70" s="550"/>
      <c r="L70" s="551"/>
      <c r="M70" s="550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</row>
    <row r="71" spans="1:29" s="567" customFormat="1" ht="31.5">
      <c r="A71" s="549"/>
      <c r="B71" s="579"/>
      <c r="C71" s="588" t="s">
        <v>413</v>
      </c>
      <c r="D71" s="581"/>
      <c r="E71" s="582" t="s">
        <v>407</v>
      </c>
      <c r="F71" s="581">
        <v>3228.29</v>
      </c>
      <c r="G71" s="582"/>
      <c r="H71" s="582"/>
      <c r="I71" s="581"/>
      <c r="J71" s="582"/>
      <c r="K71" s="550"/>
      <c r="L71" s="551"/>
      <c r="M71" s="550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</row>
    <row r="72" spans="1:29" s="547" customFormat="1" ht="31.5">
      <c r="A72" s="549"/>
      <c r="B72" s="576" t="s">
        <v>416</v>
      </c>
      <c r="C72" s="577" t="s">
        <v>417</v>
      </c>
      <c r="D72" s="575">
        <v>1300</v>
      </c>
      <c r="E72" s="574" t="s">
        <v>343</v>
      </c>
      <c r="F72" s="575">
        <v>520</v>
      </c>
      <c r="G72" s="574"/>
      <c r="H72" s="574" t="s">
        <v>418</v>
      </c>
      <c r="I72" s="575">
        <v>520</v>
      </c>
      <c r="J72" s="574" t="s">
        <v>419</v>
      </c>
      <c r="K72" s="550"/>
      <c r="L72" s="551"/>
      <c r="M72" s="550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</row>
    <row r="73" spans="1:29" s="547" customFormat="1" ht="31.5">
      <c r="A73" s="549"/>
      <c r="B73" s="576"/>
      <c r="C73" s="577"/>
      <c r="D73" s="575"/>
      <c r="E73" s="574" t="s">
        <v>333</v>
      </c>
      <c r="F73" s="575">
        <v>780</v>
      </c>
      <c r="G73" s="574"/>
      <c r="H73" s="574" t="s">
        <v>420</v>
      </c>
      <c r="I73" s="575">
        <v>780</v>
      </c>
      <c r="J73" s="574" t="s">
        <v>421</v>
      </c>
      <c r="K73" s="550"/>
      <c r="L73" s="551"/>
      <c r="M73" s="550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</row>
    <row r="74" spans="1:29" s="568" customFormat="1" ht="15.75">
      <c r="A74" s="549"/>
      <c r="B74" s="576" t="s">
        <v>535</v>
      </c>
      <c r="C74" s="577" t="s">
        <v>536</v>
      </c>
      <c r="D74" s="575">
        <v>11100</v>
      </c>
      <c r="E74" s="574"/>
      <c r="F74" s="575">
        <v>0</v>
      </c>
      <c r="G74" s="574"/>
      <c r="H74" s="574">
        <v>0</v>
      </c>
      <c r="I74" s="575">
        <v>0</v>
      </c>
      <c r="J74" s="574"/>
      <c r="K74" s="550"/>
      <c r="L74" s="551"/>
      <c r="M74" s="550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</row>
    <row r="75" spans="1:29" s="547" customFormat="1" ht="31.5">
      <c r="A75" s="549"/>
      <c r="B75" s="576" t="s">
        <v>422</v>
      </c>
      <c r="C75" s="577" t="s">
        <v>423</v>
      </c>
      <c r="D75" s="575">
        <v>53897</v>
      </c>
      <c r="E75" s="574" t="s">
        <v>424</v>
      </c>
      <c r="F75" s="575">
        <v>6578</v>
      </c>
      <c r="G75" s="574" t="s">
        <v>430</v>
      </c>
      <c r="H75" s="574" t="s">
        <v>425</v>
      </c>
      <c r="I75" s="575">
        <v>6578</v>
      </c>
      <c r="J75" s="574" t="s">
        <v>426</v>
      </c>
      <c r="K75" s="550"/>
      <c r="L75" s="551"/>
      <c r="M75" s="550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</row>
    <row r="76" spans="1:29" s="547" customFormat="1" ht="31.5">
      <c r="A76" s="549"/>
      <c r="B76" s="576"/>
      <c r="C76" s="577"/>
      <c r="D76" s="575"/>
      <c r="E76" s="574" t="s">
        <v>424</v>
      </c>
      <c r="F76" s="575">
        <v>5969</v>
      </c>
      <c r="G76" s="574" t="s">
        <v>429</v>
      </c>
      <c r="H76" s="574" t="s">
        <v>427</v>
      </c>
      <c r="I76" s="575">
        <v>5969</v>
      </c>
      <c r="J76" s="574" t="s">
        <v>428</v>
      </c>
      <c r="K76" s="550"/>
      <c r="L76" s="551"/>
      <c r="M76" s="550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</row>
    <row r="77" spans="1:29" s="547" customFormat="1" ht="31.5">
      <c r="A77" s="549"/>
      <c r="B77" s="576"/>
      <c r="C77" s="577"/>
      <c r="D77" s="575"/>
      <c r="E77" s="574" t="s">
        <v>424</v>
      </c>
      <c r="F77" s="575">
        <v>12260</v>
      </c>
      <c r="G77" s="574" t="s">
        <v>433</v>
      </c>
      <c r="H77" s="574" t="s">
        <v>431</v>
      </c>
      <c r="I77" s="575">
        <v>12260</v>
      </c>
      <c r="J77" s="574" t="s">
        <v>432</v>
      </c>
      <c r="K77" s="550"/>
      <c r="L77" s="551"/>
      <c r="M77" s="550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</row>
    <row r="78" spans="1:29" s="547" customFormat="1" ht="31.5">
      <c r="A78" s="549"/>
      <c r="B78" s="576"/>
      <c r="C78" s="577"/>
      <c r="D78" s="575"/>
      <c r="E78" s="574" t="s">
        <v>447</v>
      </c>
      <c r="F78" s="575">
        <v>29090</v>
      </c>
      <c r="G78" s="574" t="s">
        <v>448</v>
      </c>
      <c r="H78" s="574" t="s">
        <v>449</v>
      </c>
      <c r="I78" s="575">
        <v>29090</v>
      </c>
      <c r="J78" s="574" t="s">
        <v>450</v>
      </c>
      <c r="K78" s="550"/>
      <c r="L78" s="551"/>
      <c r="M78" s="550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</row>
    <row r="79" spans="1:29" s="547" customFormat="1" ht="31.5">
      <c r="A79" s="549"/>
      <c r="B79" s="576" t="s">
        <v>458</v>
      </c>
      <c r="C79" s="577" t="s">
        <v>462</v>
      </c>
      <c r="D79" s="575">
        <v>115900</v>
      </c>
      <c r="E79" s="574" t="s">
        <v>434</v>
      </c>
      <c r="F79" s="575">
        <v>16500</v>
      </c>
      <c r="G79" s="574" t="s">
        <v>435</v>
      </c>
      <c r="H79" s="574" t="s">
        <v>436</v>
      </c>
      <c r="I79" s="575">
        <v>16500</v>
      </c>
      <c r="J79" s="574" t="s">
        <v>437</v>
      </c>
      <c r="K79" s="550"/>
      <c r="L79" s="551"/>
      <c r="M79" s="550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</row>
    <row r="80" spans="1:29" s="547" customFormat="1" ht="31.5">
      <c r="A80" s="549"/>
      <c r="B80" s="576"/>
      <c r="C80" s="577"/>
      <c r="D80" s="575"/>
      <c r="E80" s="574" t="s">
        <v>434</v>
      </c>
      <c r="F80" s="575">
        <v>59800</v>
      </c>
      <c r="G80" s="574" t="s">
        <v>435</v>
      </c>
      <c r="H80" s="574" t="s">
        <v>446</v>
      </c>
      <c r="I80" s="575">
        <v>59800</v>
      </c>
      <c r="J80" s="574" t="s">
        <v>439</v>
      </c>
      <c r="K80" s="550"/>
      <c r="L80" s="551"/>
      <c r="M80" s="550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</row>
    <row r="81" spans="1:29" s="547" customFormat="1" ht="31.5">
      <c r="A81" s="549"/>
      <c r="B81" s="576"/>
      <c r="C81" s="577"/>
      <c r="D81" s="575"/>
      <c r="E81" s="574" t="s">
        <v>434</v>
      </c>
      <c r="F81" s="575">
        <v>39600</v>
      </c>
      <c r="G81" s="574" t="s">
        <v>435</v>
      </c>
      <c r="H81" s="574" t="s">
        <v>436</v>
      </c>
      <c r="I81" s="575">
        <v>39600</v>
      </c>
      <c r="J81" s="574" t="s">
        <v>440</v>
      </c>
      <c r="K81" s="550"/>
      <c r="L81" s="551"/>
      <c r="M81" s="550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</row>
    <row r="82" spans="1:29" s="568" customFormat="1" ht="15.75">
      <c r="A82" s="549"/>
      <c r="B82" s="576" t="s">
        <v>537</v>
      </c>
      <c r="C82" s="577" t="s">
        <v>538</v>
      </c>
      <c r="D82" s="575">
        <v>10800</v>
      </c>
      <c r="E82" s="574"/>
      <c r="F82" s="575">
        <v>0</v>
      </c>
      <c r="G82" s="574"/>
      <c r="H82" s="574"/>
      <c r="I82" s="575">
        <v>0</v>
      </c>
      <c r="J82" s="574"/>
      <c r="K82" s="550"/>
      <c r="L82" s="551"/>
      <c r="M82" s="550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</row>
    <row r="83" spans="1:29" s="547" customFormat="1" ht="31.5">
      <c r="A83" s="549"/>
      <c r="B83" s="576" t="s">
        <v>459</v>
      </c>
      <c r="C83" s="577" t="s">
        <v>463</v>
      </c>
      <c r="D83" s="575">
        <v>635000</v>
      </c>
      <c r="E83" s="574" t="s">
        <v>438</v>
      </c>
      <c r="F83" s="575">
        <v>20000</v>
      </c>
      <c r="G83" s="574" t="s">
        <v>441</v>
      </c>
      <c r="H83" s="574" t="s">
        <v>442</v>
      </c>
      <c r="I83" s="575">
        <v>20000</v>
      </c>
      <c r="J83" s="574" t="s">
        <v>443</v>
      </c>
      <c r="K83" s="550"/>
      <c r="L83" s="551"/>
      <c r="M83" s="550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</row>
    <row r="84" spans="1:29" s="547" customFormat="1" ht="31.5">
      <c r="A84" s="549"/>
      <c r="B84" s="576"/>
      <c r="C84" s="577"/>
      <c r="D84" s="575"/>
      <c r="E84" s="574" t="s">
        <v>438</v>
      </c>
      <c r="F84" s="575">
        <v>215000</v>
      </c>
      <c r="G84" s="574" t="s">
        <v>441</v>
      </c>
      <c r="H84" s="574" t="s">
        <v>445</v>
      </c>
      <c r="I84" s="575">
        <v>215000</v>
      </c>
      <c r="J84" s="574" t="s">
        <v>444</v>
      </c>
      <c r="K84" s="550"/>
      <c r="L84" s="551"/>
      <c r="M84" s="550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</row>
    <row r="85" spans="1:29" s="547" customFormat="1" ht="28.5" customHeight="1">
      <c r="A85" s="549"/>
      <c r="B85" s="576"/>
      <c r="C85" s="577"/>
      <c r="D85" s="575"/>
      <c r="E85" s="574" t="s">
        <v>438</v>
      </c>
      <c r="F85" s="575">
        <v>176000</v>
      </c>
      <c r="G85" s="574" t="s">
        <v>441</v>
      </c>
      <c r="H85" s="574" t="s">
        <v>491</v>
      </c>
      <c r="I85" s="575">
        <v>176000</v>
      </c>
      <c r="J85" s="574" t="s">
        <v>492</v>
      </c>
      <c r="K85" s="550"/>
      <c r="L85" s="551"/>
      <c r="M85" s="550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</row>
    <row r="86" spans="1:29" s="567" customFormat="1" ht="28.5" customHeight="1">
      <c r="A86" s="549"/>
      <c r="B86" s="589"/>
      <c r="C86" s="590"/>
      <c r="D86" s="591"/>
      <c r="E86" s="592" t="s">
        <v>438</v>
      </c>
      <c r="F86" s="591">
        <v>224000</v>
      </c>
      <c r="G86" s="592" t="s">
        <v>441</v>
      </c>
      <c r="H86" s="592" t="s">
        <v>523</v>
      </c>
      <c r="I86" s="591"/>
      <c r="J86" s="592"/>
      <c r="K86" s="550"/>
      <c r="L86" s="551"/>
      <c r="M86" s="550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</row>
    <row r="87" spans="1:29" s="547" customFormat="1" ht="33.75" customHeight="1">
      <c r="A87" s="549"/>
      <c r="B87" s="576" t="s">
        <v>460</v>
      </c>
      <c r="C87" s="577" t="s">
        <v>464</v>
      </c>
      <c r="D87" s="575">
        <v>6888</v>
      </c>
      <c r="E87" s="574" t="s">
        <v>451</v>
      </c>
      <c r="F87" s="575">
        <v>7407</v>
      </c>
      <c r="G87" s="574" t="s">
        <v>452</v>
      </c>
      <c r="H87" s="574" t="s">
        <v>453</v>
      </c>
      <c r="I87" s="575">
        <v>7407</v>
      </c>
      <c r="J87" s="574" t="s">
        <v>454</v>
      </c>
      <c r="K87" s="550"/>
      <c r="L87" s="551"/>
      <c r="M87" s="550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</row>
    <row r="88" spans="1:29" s="547" customFormat="1" ht="30" customHeight="1">
      <c r="A88" s="549"/>
      <c r="B88" s="576" t="s">
        <v>465</v>
      </c>
      <c r="C88" s="577" t="s">
        <v>469</v>
      </c>
      <c r="D88" s="575">
        <v>46000</v>
      </c>
      <c r="E88" s="574" t="s">
        <v>455</v>
      </c>
      <c r="F88" s="575">
        <v>16000</v>
      </c>
      <c r="G88" s="574" t="s">
        <v>456</v>
      </c>
      <c r="H88" s="574" t="s">
        <v>466</v>
      </c>
      <c r="I88" s="575">
        <v>16000</v>
      </c>
      <c r="J88" s="574" t="s">
        <v>457</v>
      </c>
      <c r="K88" s="550"/>
      <c r="L88" s="551"/>
      <c r="M88" s="550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</row>
    <row r="89" spans="1:29" s="548" customFormat="1" ht="32.25" customHeight="1">
      <c r="A89" s="549"/>
      <c r="B89" s="576"/>
      <c r="C89" s="577"/>
      <c r="D89" s="575"/>
      <c r="E89" s="574" t="s">
        <v>455</v>
      </c>
      <c r="F89" s="575">
        <v>16000</v>
      </c>
      <c r="G89" s="574" t="s">
        <v>456</v>
      </c>
      <c r="H89" s="574" t="s">
        <v>467</v>
      </c>
      <c r="I89" s="575">
        <v>16000</v>
      </c>
      <c r="J89" s="574" t="s">
        <v>493</v>
      </c>
      <c r="K89" s="550"/>
      <c r="L89" s="551"/>
      <c r="M89" s="550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</row>
    <row r="90" spans="1:29" s="548" customFormat="1" ht="39" customHeight="1">
      <c r="A90" s="549"/>
      <c r="B90" s="576"/>
      <c r="C90" s="577"/>
      <c r="D90" s="575"/>
      <c r="E90" s="574" t="s">
        <v>482</v>
      </c>
      <c r="F90" s="575">
        <v>513</v>
      </c>
      <c r="G90" s="574" t="s">
        <v>483</v>
      </c>
      <c r="H90" s="574"/>
      <c r="I90" s="575">
        <v>513</v>
      </c>
      <c r="J90" s="574" t="s">
        <v>484</v>
      </c>
      <c r="K90" s="550"/>
      <c r="L90" s="551"/>
      <c r="M90" s="550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</row>
    <row r="91" spans="1:29" s="548" customFormat="1" ht="30" customHeight="1">
      <c r="A91" s="549"/>
      <c r="B91" s="576"/>
      <c r="C91" s="577"/>
      <c r="D91" s="575"/>
      <c r="E91" s="574" t="s">
        <v>482</v>
      </c>
      <c r="F91" s="575">
        <v>3900</v>
      </c>
      <c r="G91" s="574" t="s">
        <v>494</v>
      </c>
      <c r="H91" s="574"/>
      <c r="I91" s="575">
        <v>3900</v>
      </c>
      <c r="J91" s="574" t="s">
        <v>468</v>
      </c>
      <c r="K91" s="550"/>
      <c r="L91" s="551"/>
      <c r="M91" s="550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</row>
    <row r="92" spans="1:29" s="547" customFormat="1" ht="21" customHeight="1">
      <c r="A92" s="549"/>
      <c r="B92" s="576" t="s">
        <v>495</v>
      </c>
      <c r="C92" s="577" t="s">
        <v>496</v>
      </c>
      <c r="D92" s="575">
        <v>2340</v>
      </c>
      <c r="E92" s="574" t="s">
        <v>485</v>
      </c>
      <c r="F92" s="575">
        <v>10200</v>
      </c>
      <c r="G92" s="574" t="s">
        <v>486</v>
      </c>
      <c r="H92" s="574" t="s">
        <v>474</v>
      </c>
      <c r="I92" s="575">
        <v>10200</v>
      </c>
      <c r="J92" s="574" t="s">
        <v>487</v>
      </c>
      <c r="K92" s="550"/>
      <c r="L92" s="551"/>
      <c r="M92" s="550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</row>
    <row r="93" spans="1:29" s="547" customFormat="1" ht="18.75" customHeight="1">
      <c r="A93" s="549"/>
      <c r="B93" s="576"/>
      <c r="C93" s="577"/>
      <c r="D93" s="575"/>
      <c r="E93" s="574" t="s">
        <v>485</v>
      </c>
      <c r="F93" s="575">
        <v>2220</v>
      </c>
      <c r="G93" s="574" t="s">
        <v>486</v>
      </c>
      <c r="H93" s="574" t="s">
        <v>488</v>
      </c>
      <c r="I93" s="575">
        <v>2220</v>
      </c>
      <c r="J93" s="574" t="s">
        <v>489</v>
      </c>
      <c r="K93" s="550"/>
      <c r="L93" s="551"/>
      <c r="M93" s="550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</row>
    <row r="94" spans="1:29" s="553" customFormat="1" ht="18.75" customHeight="1">
      <c r="A94" s="549"/>
      <c r="B94" s="576"/>
      <c r="C94" s="577"/>
      <c r="D94" s="575"/>
      <c r="E94" s="574" t="s">
        <v>511</v>
      </c>
      <c r="F94" s="575">
        <v>180.33</v>
      </c>
      <c r="G94" s="574" t="s">
        <v>509</v>
      </c>
      <c r="H94" s="574"/>
      <c r="I94" s="575">
        <v>180.33</v>
      </c>
      <c r="J94" s="574"/>
      <c r="K94" s="550"/>
      <c r="L94" s="551"/>
      <c r="M94" s="550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</row>
    <row r="95" spans="1:29" s="553" customFormat="1" ht="18.75" customHeight="1">
      <c r="A95" s="549"/>
      <c r="B95" s="576"/>
      <c r="C95" s="577"/>
      <c r="D95" s="575"/>
      <c r="E95" s="574" t="s">
        <v>508</v>
      </c>
      <c r="F95" s="575">
        <v>495</v>
      </c>
      <c r="G95" s="574" t="s">
        <v>510</v>
      </c>
      <c r="H95" s="574"/>
      <c r="I95" s="575">
        <v>495</v>
      </c>
      <c r="J95" s="574"/>
      <c r="K95" s="550"/>
      <c r="L95" s="551"/>
      <c r="M95" s="550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</row>
    <row r="96" spans="1:29" s="567" customFormat="1" ht="18.75" customHeight="1">
      <c r="A96" s="549"/>
      <c r="B96" s="579"/>
      <c r="C96" s="580"/>
      <c r="D96" s="581"/>
      <c r="E96" s="582" t="s">
        <v>511</v>
      </c>
      <c r="F96" s="581">
        <v>99</v>
      </c>
      <c r="G96" s="582" t="s">
        <v>531</v>
      </c>
      <c r="H96" s="582"/>
      <c r="I96" s="581"/>
      <c r="J96" s="582"/>
      <c r="K96" s="550"/>
      <c r="L96" s="551"/>
      <c r="M96" s="550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</row>
    <row r="97" spans="1:29" s="567" customFormat="1" ht="18.75" customHeight="1">
      <c r="A97" s="549"/>
      <c r="B97" s="579"/>
      <c r="C97" s="580"/>
      <c r="D97" s="581"/>
      <c r="E97" s="582" t="s">
        <v>508</v>
      </c>
      <c r="F97" s="581">
        <v>263.14</v>
      </c>
      <c r="G97" s="582" t="s">
        <v>531</v>
      </c>
      <c r="H97" s="582"/>
      <c r="I97" s="581"/>
      <c r="J97" s="582"/>
      <c r="K97" s="550"/>
      <c r="L97" s="551"/>
      <c r="M97" s="550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</row>
    <row r="98" spans="1:29" s="567" customFormat="1" ht="18.75" customHeight="1">
      <c r="A98" s="549"/>
      <c r="B98" s="579"/>
      <c r="C98" s="580"/>
      <c r="D98" s="581"/>
      <c r="E98" s="582" t="s">
        <v>511</v>
      </c>
      <c r="F98" s="581">
        <v>99</v>
      </c>
      <c r="G98" s="582" t="s">
        <v>532</v>
      </c>
      <c r="H98" s="582"/>
      <c r="I98" s="581"/>
      <c r="J98" s="582"/>
      <c r="K98" s="550"/>
      <c r="L98" s="551"/>
      <c r="M98" s="550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</row>
    <row r="99" spans="1:29" s="567" customFormat="1" ht="18.75" customHeight="1">
      <c r="A99" s="549"/>
      <c r="B99" s="579"/>
      <c r="C99" s="580"/>
      <c r="D99" s="581"/>
      <c r="E99" s="582" t="s">
        <v>508</v>
      </c>
      <c r="F99" s="581">
        <v>100</v>
      </c>
      <c r="G99" s="582" t="s">
        <v>532</v>
      </c>
      <c r="H99" s="582"/>
      <c r="I99" s="581"/>
      <c r="J99" s="582"/>
      <c r="K99" s="550"/>
      <c r="L99" s="551"/>
      <c r="M99" s="550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</row>
    <row r="100" spans="1:29" s="547" customFormat="1" ht="23.25" customHeight="1">
      <c r="A100" s="549"/>
      <c r="B100" s="576" t="s">
        <v>470</v>
      </c>
      <c r="C100" s="577" t="s">
        <v>471</v>
      </c>
      <c r="D100" s="575">
        <v>25000</v>
      </c>
      <c r="E100" s="574" t="s">
        <v>472</v>
      </c>
      <c r="F100" s="575">
        <v>25000</v>
      </c>
      <c r="G100" s="574" t="s">
        <v>473</v>
      </c>
      <c r="H100" s="574" t="s">
        <v>474</v>
      </c>
      <c r="I100" s="575">
        <v>25000</v>
      </c>
      <c r="J100" s="574" t="s">
        <v>477</v>
      </c>
      <c r="K100" s="550"/>
      <c r="L100" s="551"/>
      <c r="M100" s="550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</row>
    <row r="101" spans="1:29" s="552" customFormat="1" ht="31.5" customHeight="1">
      <c r="A101" s="549"/>
      <c r="B101" s="576"/>
      <c r="C101" s="577"/>
      <c r="D101" s="575"/>
      <c r="E101" s="574" t="s">
        <v>478</v>
      </c>
      <c r="F101" s="575">
        <v>10000</v>
      </c>
      <c r="G101" s="574" t="s">
        <v>479</v>
      </c>
      <c r="H101" s="574" t="s">
        <v>480</v>
      </c>
      <c r="I101" s="575">
        <v>10000</v>
      </c>
      <c r="J101" s="574" t="s">
        <v>481</v>
      </c>
      <c r="K101" s="550"/>
      <c r="L101" s="551"/>
      <c r="M101" s="550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</row>
    <row r="102" spans="1:29" s="552" customFormat="1" ht="32.25" customHeight="1">
      <c r="A102" s="549"/>
      <c r="B102" s="576" t="s">
        <v>497</v>
      </c>
      <c r="C102" s="577" t="s">
        <v>498</v>
      </c>
      <c r="D102" s="575">
        <v>6000</v>
      </c>
      <c r="E102" s="574" t="s">
        <v>499</v>
      </c>
      <c r="F102" s="575">
        <v>3000</v>
      </c>
      <c r="G102" s="574" t="s">
        <v>500</v>
      </c>
      <c r="H102" s="574"/>
      <c r="I102" s="575">
        <v>3000</v>
      </c>
      <c r="J102" s="574" t="s">
        <v>501</v>
      </c>
      <c r="K102" s="550"/>
      <c r="L102" s="551"/>
      <c r="M102" s="550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</row>
    <row r="103" spans="1:29" s="552" customFormat="1" ht="31.5" customHeight="1">
      <c r="A103" s="549"/>
      <c r="B103" s="576" t="s">
        <v>502</v>
      </c>
      <c r="C103" s="577" t="s">
        <v>503</v>
      </c>
      <c r="D103" s="575">
        <f>40500+25000</f>
        <v>65500</v>
      </c>
      <c r="E103" s="574" t="s">
        <v>504</v>
      </c>
      <c r="F103" s="575">
        <v>75135</v>
      </c>
      <c r="G103" s="574" t="s">
        <v>505</v>
      </c>
      <c r="H103" s="574"/>
      <c r="I103" s="575">
        <v>75135</v>
      </c>
      <c r="J103" s="574" t="s">
        <v>506</v>
      </c>
      <c r="K103" s="550"/>
      <c r="L103" s="551"/>
      <c r="M103" s="550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</row>
    <row r="104" spans="1:29" s="561" customFormat="1" ht="31.5" customHeight="1">
      <c r="A104" s="549"/>
      <c r="B104" s="593"/>
      <c r="C104" s="577"/>
      <c r="D104" s="575"/>
      <c r="E104" s="574"/>
      <c r="F104" s="575"/>
      <c r="G104" s="574"/>
      <c r="H104" s="574"/>
      <c r="I104" s="575"/>
      <c r="J104" s="574"/>
      <c r="K104" s="550"/>
      <c r="L104" s="551"/>
      <c r="M104" s="550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</row>
    <row r="105" spans="1:29" s="561" customFormat="1" ht="31.5" customHeight="1">
      <c r="A105" s="549"/>
      <c r="B105" s="593"/>
      <c r="C105" s="577"/>
      <c r="D105" s="575"/>
      <c r="E105" s="574"/>
      <c r="F105" s="575"/>
      <c r="G105" s="574"/>
      <c r="H105" s="574"/>
      <c r="I105" s="575"/>
      <c r="J105" s="574"/>
      <c r="K105" s="550"/>
      <c r="L105" s="551"/>
      <c r="M105" s="550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</row>
    <row r="106" spans="1:29" ht="15" customHeight="1">
      <c r="A106" s="391"/>
      <c r="B106" s="644" t="s">
        <v>253</v>
      </c>
      <c r="C106" s="641"/>
      <c r="D106" s="595">
        <f>SUM(D11:D105)</f>
        <v>1558835.98</v>
      </c>
      <c r="E106" s="594"/>
      <c r="F106" s="595">
        <f>SUM(F11:F103)</f>
        <v>1548680.2699999998</v>
      </c>
      <c r="G106" s="594"/>
      <c r="H106" s="594"/>
      <c r="I106" s="596">
        <f>SUM(I11:I103)</f>
        <v>1213444.8400000001</v>
      </c>
      <c r="J106" s="594"/>
      <c r="K106" s="648">
        <f>Витрати!G174-'Реєстр документів'!D106</f>
        <v>0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9" ht="44.25" customHeight="1">
      <c r="A107" s="385"/>
      <c r="B107" s="569"/>
      <c r="C107" s="649" t="s">
        <v>533</v>
      </c>
      <c r="D107" s="649"/>
      <c r="E107" s="649"/>
      <c r="F107" s="6"/>
      <c r="G107" s="569"/>
      <c r="H107" s="650" t="s">
        <v>534</v>
      </c>
      <c r="I107" s="650"/>
      <c r="J107" s="4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9">
      <c r="A108" s="15"/>
      <c r="B108" s="645" t="s">
        <v>254</v>
      </c>
      <c r="C108" s="635"/>
      <c r="D108" s="646"/>
      <c r="E108" s="647" t="s">
        <v>243</v>
      </c>
      <c r="F108" s="635"/>
      <c r="G108" s="635"/>
      <c r="H108" s="635"/>
      <c r="I108" s="635"/>
      <c r="J108" s="646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9" ht="75">
      <c r="A109" s="386" t="s">
        <v>244</v>
      </c>
      <c r="B109" s="386" t="s">
        <v>245</v>
      </c>
      <c r="C109" s="386" t="s">
        <v>46</v>
      </c>
      <c r="D109" s="387" t="s">
        <v>246</v>
      </c>
      <c r="E109" s="386" t="s">
        <v>247</v>
      </c>
      <c r="F109" s="387" t="s">
        <v>246</v>
      </c>
      <c r="G109" s="386" t="s">
        <v>248</v>
      </c>
      <c r="H109" s="386" t="s">
        <v>249</v>
      </c>
      <c r="I109" s="386" t="s">
        <v>250</v>
      </c>
      <c r="J109" s="386" t="s">
        <v>251</v>
      </c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9" ht="15.75" customHeight="1">
      <c r="A110" s="388"/>
      <c r="B110" s="388" t="s">
        <v>103</v>
      </c>
      <c r="C110" s="389"/>
      <c r="D110" s="390"/>
      <c r="E110" s="389"/>
      <c r="F110" s="390"/>
      <c r="G110" s="389"/>
      <c r="H110" s="389"/>
      <c r="I110" s="390"/>
      <c r="J110" s="389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9" ht="15.75" customHeight="1">
      <c r="A111" s="388"/>
      <c r="B111" s="388" t="s">
        <v>117</v>
      </c>
      <c r="C111" s="389"/>
      <c r="D111" s="390"/>
      <c r="E111" s="389"/>
      <c r="F111" s="390"/>
      <c r="G111" s="389"/>
      <c r="H111" s="389"/>
      <c r="I111" s="390"/>
      <c r="J111" s="389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9" ht="15.75" customHeight="1">
      <c r="A112" s="388"/>
      <c r="B112" s="388" t="s">
        <v>252</v>
      </c>
      <c r="C112" s="389"/>
      <c r="D112" s="390"/>
      <c r="E112" s="389"/>
      <c r="F112" s="390"/>
      <c r="G112" s="389"/>
      <c r="H112" s="389"/>
      <c r="I112" s="390"/>
      <c r="J112" s="389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>
      <c r="A113" s="388"/>
      <c r="B113" s="388" t="s">
        <v>122</v>
      </c>
      <c r="C113" s="389"/>
      <c r="D113" s="390"/>
      <c r="E113" s="389"/>
      <c r="F113" s="390"/>
      <c r="G113" s="389"/>
      <c r="H113" s="389"/>
      <c r="I113" s="390"/>
      <c r="J113" s="389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>
      <c r="A114" s="388"/>
      <c r="B114" s="388" t="s">
        <v>134</v>
      </c>
      <c r="C114" s="389"/>
      <c r="D114" s="390"/>
      <c r="E114" s="389"/>
      <c r="F114" s="390"/>
      <c r="G114" s="389"/>
      <c r="H114" s="389"/>
      <c r="I114" s="390"/>
      <c r="J114" s="389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>
      <c r="A115" s="388"/>
      <c r="B115" s="388"/>
      <c r="C115" s="389"/>
      <c r="D115" s="390"/>
      <c r="E115" s="389"/>
      <c r="F115" s="390"/>
      <c r="G115" s="389"/>
      <c r="H115" s="389"/>
      <c r="I115" s="390"/>
      <c r="J115" s="389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" customHeight="1">
      <c r="A116" s="391"/>
      <c r="B116" s="634" t="s">
        <v>253</v>
      </c>
      <c r="C116" s="635"/>
      <c r="D116" s="392"/>
      <c r="E116" s="392"/>
      <c r="F116" s="392"/>
      <c r="G116" s="392"/>
      <c r="H116" s="392"/>
      <c r="I116" s="393"/>
      <c r="J116" s="39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385"/>
      <c r="B117" s="385"/>
      <c r="C117" s="385"/>
      <c r="D117" s="3"/>
      <c r="E117" s="385"/>
      <c r="F117" s="3"/>
      <c r="G117" s="385"/>
      <c r="H117" s="385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>
      <c r="A118" s="15"/>
      <c r="B118" s="645" t="s">
        <v>255</v>
      </c>
      <c r="C118" s="635"/>
      <c r="D118" s="646"/>
      <c r="E118" s="647" t="s">
        <v>243</v>
      </c>
      <c r="F118" s="635"/>
      <c r="G118" s="635"/>
      <c r="H118" s="635"/>
      <c r="I118" s="635"/>
      <c r="J118" s="646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5.75" customHeight="1">
      <c r="A119" s="386" t="s">
        <v>244</v>
      </c>
      <c r="B119" s="386" t="s">
        <v>245</v>
      </c>
      <c r="C119" s="386" t="s">
        <v>46</v>
      </c>
      <c r="D119" s="387" t="s">
        <v>246</v>
      </c>
      <c r="E119" s="386" t="s">
        <v>247</v>
      </c>
      <c r="F119" s="387" t="s">
        <v>246</v>
      </c>
      <c r="G119" s="386" t="s">
        <v>248</v>
      </c>
      <c r="H119" s="386" t="s">
        <v>249</v>
      </c>
      <c r="I119" s="386" t="s">
        <v>250</v>
      </c>
      <c r="J119" s="386" t="s">
        <v>251</v>
      </c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5.75" customHeight="1">
      <c r="A120" s="388"/>
      <c r="B120" s="388" t="s">
        <v>103</v>
      </c>
      <c r="C120" s="389"/>
      <c r="D120" s="390"/>
      <c r="E120" s="389"/>
      <c r="F120" s="390"/>
      <c r="G120" s="389"/>
      <c r="H120" s="389"/>
      <c r="I120" s="390"/>
      <c r="J120" s="389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>
      <c r="A121" s="388"/>
      <c r="B121" s="388" t="s">
        <v>117</v>
      </c>
      <c r="C121" s="389"/>
      <c r="D121" s="390"/>
      <c r="E121" s="389"/>
      <c r="F121" s="390"/>
      <c r="G121" s="389"/>
      <c r="H121" s="389"/>
      <c r="I121" s="390"/>
      <c r="J121" s="389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>
      <c r="A122" s="388"/>
      <c r="B122" s="388" t="s">
        <v>252</v>
      </c>
      <c r="C122" s="389"/>
      <c r="D122" s="390"/>
      <c r="E122" s="389"/>
      <c r="F122" s="390"/>
      <c r="G122" s="389"/>
      <c r="H122" s="389"/>
      <c r="I122" s="390"/>
      <c r="J122" s="389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>
      <c r="A123" s="388"/>
      <c r="B123" s="388" t="s">
        <v>122</v>
      </c>
      <c r="C123" s="389"/>
      <c r="D123" s="390"/>
      <c r="E123" s="389"/>
      <c r="F123" s="390"/>
      <c r="G123" s="389"/>
      <c r="H123" s="389"/>
      <c r="I123" s="390"/>
      <c r="J123" s="389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>
      <c r="A124" s="388"/>
      <c r="B124" s="388" t="s">
        <v>134</v>
      </c>
      <c r="C124" s="389"/>
      <c r="D124" s="390"/>
      <c r="E124" s="389"/>
      <c r="F124" s="390"/>
      <c r="G124" s="389"/>
      <c r="H124" s="389"/>
      <c r="I124" s="390"/>
      <c r="J124" s="389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>
      <c r="A125" s="388"/>
      <c r="B125" s="388"/>
      <c r="C125" s="389"/>
      <c r="D125" s="390"/>
      <c r="E125" s="389"/>
      <c r="F125" s="390"/>
      <c r="G125" s="389"/>
      <c r="H125" s="389"/>
      <c r="I125" s="390"/>
      <c r="J125" s="389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" customHeight="1">
      <c r="A126" s="391"/>
      <c r="B126" s="634" t="s">
        <v>253</v>
      </c>
      <c r="C126" s="635"/>
      <c r="D126" s="392"/>
      <c r="E126" s="392"/>
      <c r="F126" s="392"/>
      <c r="G126" s="392"/>
      <c r="H126" s="392"/>
      <c r="I126" s="393"/>
      <c r="J126" s="39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385"/>
      <c r="B127" s="385"/>
      <c r="C127" s="385"/>
      <c r="D127" s="3"/>
      <c r="E127" s="385"/>
      <c r="F127" s="3"/>
      <c r="G127" s="385"/>
      <c r="H127" s="385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>
      <c r="A128" s="394"/>
      <c r="B128" s="394" t="s">
        <v>256</v>
      </c>
      <c r="C128" s="394"/>
      <c r="D128" s="395"/>
      <c r="E128" s="394"/>
      <c r="F128" s="395"/>
      <c r="G128" s="394"/>
      <c r="H128" s="394"/>
      <c r="I128" s="394"/>
      <c r="J128" s="394"/>
      <c r="K128" s="394"/>
      <c r="L128" s="394"/>
      <c r="M128" s="394"/>
      <c r="N128" s="394"/>
      <c r="O128" s="394"/>
      <c r="P128" s="394"/>
      <c r="Q128" s="394"/>
      <c r="R128" s="394"/>
      <c r="S128" s="394"/>
      <c r="T128" s="394"/>
      <c r="U128" s="394"/>
      <c r="V128" s="394"/>
      <c r="W128" s="394"/>
      <c r="X128" s="394"/>
      <c r="Y128" s="394"/>
      <c r="Z128" s="394"/>
    </row>
    <row r="129" spans="1:26" ht="15.75" customHeight="1">
      <c r="A129" s="385"/>
      <c r="B129" s="385"/>
      <c r="C129" s="385"/>
      <c r="D129" s="3"/>
      <c r="E129" s="385"/>
      <c r="F129" s="3"/>
      <c r="G129" s="385"/>
      <c r="H129" s="385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>
      <c r="A130" s="385"/>
      <c r="B130" s="385"/>
      <c r="C130" s="385"/>
      <c r="D130" s="3"/>
      <c r="E130" s="385"/>
      <c r="F130" s="3"/>
      <c r="G130" s="385"/>
      <c r="H130" s="385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>
      <c r="A131" s="385"/>
      <c r="B131" s="385"/>
      <c r="C131" s="385"/>
      <c r="D131" s="3"/>
      <c r="E131" s="385"/>
      <c r="F131" s="3"/>
      <c r="G131" s="385"/>
      <c r="H131" s="385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>
      <c r="A132" s="385"/>
      <c r="B132" s="385"/>
      <c r="C132" s="385"/>
      <c r="D132" s="3"/>
      <c r="E132" s="385"/>
      <c r="F132" s="3"/>
      <c r="G132" s="385"/>
      <c r="H132" s="385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>
      <c r="A133" s="385"/>
      <c r="B133" s="385"/>
      <c r="C133" s="385"/>
      <c r="D133" s="3"/>
      <c r="E133" s="385"/>
      <c r="F133" s="3"/>
      <c r="G133" s="385"/>
      <c r="H133" s="385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>
      <c r="A134" s="385"/>
      <c r="B134" s="385"/>
      <c r="C134" s="385"/>
      <c r="D134" s="3"/>
      <c r="E134" s="385"/>
      <c r="F134" s="3"/>
      <c r="G134" s="385"/>
      <c r="H134" s="385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>
      <c r="A135" s="385"/>
      <c r="B135" s="385"/>
      <c r="C135" s="385"/>
      <c r="D135" s="3"/>
      <c r="E135" s="385"/>
      <c r="F135" s="3"/>
      <c r="G135" s="385"/>
      <c r="H135" s="385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>
      <c r="A136" s="385"/>
      <c r="B136" s="385"/>
      <c r="C136" s="385"/>
      <c r="D136" s="3"/>
      <c r="E136" s="385"/>
      <c r="F136" s="3"/>
      <c r="G136" s="385"/>
      <c r="H136" s="385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>
      <c r="A137" s="385"/>
      <c r="B137" s="385"/>
      <c r="C137" s="385"/>
      <c r="D137" s="3"/>
      <c r="E137" s="385"/>
      <c r="F137" s="3"/>
      <c r="G137" s="385"/>
      <c r="H137" s="385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>
      <c r="A138" s="385"/>
      <c r="B138" s="385"/>
      <c r="C138" s="385"/>
      <c r="D138" s="3"/>
      <c r="E138" s="385"/>
      <c r="F138" s="3"/>
      <c r="G138" s="385"/>
      <c r="H138" s="385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>
      <c r="A139" s="385"/>
      <c r="B139" s="385"/>
      <c r="C139" s="385"/>
      <c r="D139" s="3"/>
      <c r="E139" s="385"/>
      <c r="F139" s="3"/>
      <c r="G139" s="385"/>
      <c r="H139" s="385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>
      <c r="A140" s="385"/>
      <c r="B140" s="385"/>
      <c r="C140" s="385"/>
      <c r="D140" s="3"/>
      <c r="E140" s="385"/>
      <c r="F140" s="3"/>
      <c r="G140" s="385"/>
      <c r="H140" s="385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>
      <c r="A141" s="385"/>
      <c r="B141" s="385"/>
      <c r="C141" s="385"/>
      <c r="D141" s="3"/>
      <c r="E141" s="385"/>
      <c r="F141" s="3"/>
      <c r="G141" s="385"/>
      <c r="H141" s="385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>
      <c r="A142" s="385"/>
      <c r="B142" s="385"/>
      <c r="C142" s="385"/>
      <c r="D142" s="3"/>
      <c r="E142" s="385"/>
      <c r="F142" s="3"/>
      <c r="G142" s="385"/>
      <c r="H142" s="385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>
      <c r="A143" s="385"/>
      <c r="B143" s="385"/>
      <c r="C143" s="385"/>
      <c r="D143" s="3"/>
      <c r="E143" s="385"/>
      <c r="F143" s="3"/>
      <c r="G143" s="385"/>
      <c r="H143" s="385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>
      <c r="A144" s="385"/>
      <c r="B144" s="385"/>
      <c r="C144" s="385"/>
      <c r="D144" s="3"/>
      <c r="E144" s="385"/>
      <c r="F144" s="3"/>
      <c r="G144" s="385"/>
      <c r="H144" s="385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>
      <c r="A145" s="385"/>
      <c r="B145" s="385"/>
      <c r="C145" s="385"/>
      <c r="D145" s="3"/>
      <c r="E145" s="385"/>
      <c r="F145" s="3"/>
      <c r="G145" s="385"/>
      <c r="H145" s="385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>
      <c r="A146" s="385"/>
      <c r="B146" s="385"/>
      <c r="C146" s="385"/>
      <c r="D146" s="3"/>
      <c r="E146" s="385"/>
      <c r="F146" s="3"/>
      <c r="G146" s="385"/>
      <c r="H146" s="385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>
      <c r="A147" s="385"/>
      <c r="B147" s="385"/>
      <c r="C147" s="385"/>
      <c r="D147" s="3"/>
      <c r="E147" s="385"/>
      <c r="F147" s="3"/>
      <c r="G147" s="385"/>
      <c r="H147" s="385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>
      <c r="A148" s="385"/>
      <c r="B148" s="385"/>
      <c r="C148" s="385"/>
      <c r="D148" s="3"/>
      <c r="E148" s="385"/>
      <c r="F148" s="3"/>
      <c r="G148" s="385"/>
      <c r="H148" s="385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>
      <c r="A149" s="385"/>
      <c r="B149" s="385"/>
      <c r="C149" s="385"/>
      <c r="D149" s="3"/>
      <c r="E149" s="385"/>
      <c r="F149" s="3"/>
      <c r="G149" s="385"/>
      <c r="H149" s="385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>
      <c r="A150" s="385"/>
      <c r="B150" s="385"/>
      <c r="C150" s="385"/>
      <c r="D150" s="3"/>
      <c r="E150" s="385"/>
      <c r="F150" s="3"/>
      <c r="G150" s="385"/>
      <c r="H150" s="385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>
      <c r="A151" s="385"/>
      <c r="B151" s="385"/>
      <c r="C151" s="385"/>
      <c r="D151" s="3"/>
      <c r="E151" s="385"/>
      <c r="F151" s="3"/>
      <c r="G151" s="385"/>
      <c r="H151" s="385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>
      <c r="A152" s="385"/>
      <c r="B152" s="385"/>
      <c r="C152" s="385"/>
      <c r="D152" s="3"/>
      <c r="E152" s="385"/>
      <c r="F152" s="3"/>
      <c r="G152" s="385"/>
      <c r="H152" s="385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>
      <c r="A153" s="385"/>
      <c r="B153" s="385"/>
      <c r="C153" s="385"/>
      <c r="D153" s="3"/>
      <c r="E153" s="385"/>
      <c r="F153" s="3"/>
      <c r="G153" s="385"/>
      <c r="H153" s="385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>
      <c r="A154" s="385"/>
      <c r="B154" s="385"/>
      <c r="C154" s="385"/>
      <c r="D154" s="3"/>
      <c r="E154" s="385"/>
      <c r="F154" s="3"/>
      <c r="G154" s="385"/>
      <c r="H154" s="385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>
      <c r="A155" s="385"/>
      <c r="B155" s="385"/>
      <c r="C155" s="385"/>
      <c r="D155" s="3"/>
      <c r="E155" s="385"/>
      <c r="F155" s="3"/>
      <c r="G155" s="385"/>
      <c r="H155" s="385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>
      <c r="A156" s="385"/>
      <c r="B156" s="385"/>
      <c r="C156" s="385"/>
      <c r="D156" s="3"/>
      <c r="E156" s="385"/>
      <c r="F156" s="3"/>
      <c r="G156" s="385"/>
      <c r="H156" s="385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>
      <c r="A157" s="385"/>
      <c r="B157" s="385"/>
      <c r="C157" s="385"/>
      <c r="D157" s="3"/>
      <c r="E157" s="385"/>
      <c r="F157" s="3"/>
      <c r="G157" s="385"/>
      <c r="H157" s="385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>
      <c r="A158" s="385"/>
      <c r="B158" s="385"/>
      <c r="C158" s="385"/>
      <c r="D158" s="3"/>
      <c r="E158" s="385"/>
      <c r="F158" s="3"/>
      <c r="G158" s="385"/>
      <c r="H158" s="385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>
      <c r="A159" s="385"/>
      <c r="B159" s="385"/>
      <c r="C159" s="385"/>
      <c r="D159" s="3"/>
      <c r="E159" s="385"/>
      <c r="F159" s="3"/>
      <c r="G159" s="385"/>
      <c r="H159" s="385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>
      <c r="A160" s="385"/>
      <c r="B160" s="385"/>
      <c r="C160" s="385"/>
      <c r="D160" s="3"/>
      <c r="E160" s="385"/>
      <c r="F160" s="3"/>
      <c r="G160" s="385"/>
      <c r="H160" s="385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>
      <c r="A161" s="385"/>
      <c r="B161" s="385"/>
      <c r="C161" s="385"/>
      <c r="D161" s="3"/>
      <c r="E161" s="385"/>
      <c r="F161" s="3"/>
      <c r="G161" s="385"/>
      <c r="H161" s="385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>
      <c r="A162" s="385"/>
      <c r="B162" s="385"/>
      <c r="C162" s="385"/>
      <c r="D162" s="3"/>
      <c r="E162" s="385"/>
      <c r="F162" s="3"/>
      <c r="G162" s="385"/>
      <c r="H162" s="385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>
      <c r="A163" s="385"/>
      <c r="B163" s="385"/>
      <c r="C163" s="385"/>
      <c r="D163" s="3"/>
      <c r="E163" s="385"/>
      <c r="F163" s="3"/>
      <c r="G163" s="385"/>
      <c r="H163" s="385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>
      <c r="A164" s="385"/>
      <c r="B164" s="385"/>
      <c r="C164" s="385"/>
      <c r="D164" s="3"/>
      <c r="E164" s="385"/>
      <c r="F164" s="3"/>
      <c r="G164" s="385"/>
      <c r="H164" s="385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>
      <c r="A165" s="385"/>
      <c r="B165" s="385"/>
      <c r="C165" s="385"/>
      <c r="D165" s="3"/>
      <c r="E165" s="385"/>
      <c r="F165" s="3"/>
      <c r="G165" s="385"/>
      <c r="H165" s="385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>
      <c r="A166" s="385"/>
      <c r="B166" s="385"/>
      <c r="C166" s="385"/>
      <c r="D166" s="3"/>
      <c r="E166" s="385"/>
      <c r="F166" s="3"/>
      <c r="G166" s="385"/>
      <c r="H166" s="385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>
      <c r="A167" s="385"/>
      <c r="B167" s="385"/>
      <c r="C167" s="385"/>
      <c r="D167" s="3"/>
      <c r="E167" s="385"/>
      <c r="F167" s="3"/>
      <c r="G167" s="385"/>
      <c r="H167" s="385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>
      <c r="A168" s="385"/>
      <c r="B168" s="385"/>
      <c r="C168" s="385"/>
      <c r="D168" s="3"/>
      <c r="E168" s="385"/>
      <c r="F168" s="3"/>
      <c r="G168" s="385"/>
      <c r="H168" s="385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>
      <c r="A169" s="385"/>
      <c r="B169" s="385"/>
      <c r="C169" s="385"/>
      <c r="D169" s="3"/>
      <c r="E169" s="385"/>
      <c r="F169" s="3"/>
      <c r="G169" s="385"/>
      <c r="H169" s="385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>
      <c r="A170" s="385"/>
      <c r="B170" s="385"/>
      <c r="C170" s="385"/>
      <c r="D170" s="3"/>
      <c r="E170" s="385"/>
      <c r="F170" s="3"/>
      <c r="G170" s="385"/>
      <c r="H170" s="385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>
      <c r="A171" s="385"/>
      <c r="B171" s="385"/>
      <c r="C171" s="385"/>
      <c r="D171" s="3"/>
      <c r="E171" s="385"/>
      <c r="F171" s="3"/>
      <c r="G171" s="385"/>
      <c r="H171" s="385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>
      <c r="A172" s="385"/>
      <c r="B172" s="385"/>
      <c r="C172" s="385"/>
      <c r="D172" s="3"/>
      <c r="E172" s="385"/>
      <c r="F172" s="3"/>
      <c r="G172" s="385"/>
      <c r="H172" s="385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>
      <c r="A173" s="385"/>
      <c r="B173" s="385"/>
      <c r="C173" s="385"/>
      <c r="D173" s="3"/>
      <c r="E173" s="385"/>
      <c r="F173" s="3"/>
      <c r="G173" s="385"/>
      <c r="H173" s="385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>
      <c r="A174" s="385"/>
      <c r="B174" s="385"/>
      <c r="C174" s="385"/>
      <c r="D174" s="3"/>
      <c r="E174" s="385"/>
      <c r="F174" s="3"/>
      <c r="G174" s="385"/>
      <c r="H174" s="385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>
      <c r="A175" s="385"/>
      <c r="B175" s="385"/>
      <c r="C175" s="385"/>
      <c r="D175" s="3"/>
      <c r="E175" s="385"/>
      <c r="F175" s="3"/>
      <c r="G175" s="385"/>
      <c r="H175" s="385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>
      <c r="A176" s="385"/>
      <c r="B176" s="385"/>
      <c r="C176" s="385"/>
      <c r="D176" s="3"/>
      <c r="E176" s="385"/>
      <c r="F176" s="3"/>
      <c r="G176" s="385"/>
      <c r="H176" s="385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>
      <c r="A177" s="385"/>
      <c r="B177" s="385"/>
      <c r="C177" s="385"/>
      <c r="D177" s="3"/>
      <c r="E177" s="385"/>
      <c r="F177" s="3"/>
      <c r="G177" s="385"/>
      <c r="H177" s="385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>
      <c r="A178" s="385"/>
      <c r="B178" s="385"/>
      <c r="C178" s="385"/>
      <c r="D178" s="3"/>
      <c r="E178" s="385"/>
      <c r="F178" s="3"/>
      <c r="G178" s="385"/>
      <c r="H178" s="385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>
      <c r="A179" s="385"/>
      <c r="B179" s="385"/>
      <c r="C179" s="385"/>
      <c r="D179" s="3"/>
      <c r="E179" s="385"/>
      <c r="F179" s="3"/>
      <c r="G179" s="385"/>
      <c r="H179" s="385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>
      <c r="A180" s="385"/>
      <c r="B180" s="385"/>
      <c r="C180" s="385"/>
      <c r="D180" s="3"/>
      <c r="E180" s="385"/>
      <c r="F180" s="3"/>
      <c r="G180" s="385"/>
      <c r="H180" s="385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>
      <c r="A181" s="385"/>
      <c r="B181" s="385"/>
      <c r="C181" s="385"/>
      <c r="D181" s="3"/>
      <c r="E181" s="385"/>
      <c r="F181" s="3"/>
      <c r="G181" s="385"/>
      <c r="H181" s="385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>
      <c r="A182" s="385"/>
      <c r="B182" s="385"/>
      <c r="C182" s="385"/>
      <c r="D182" s="3"/>
      <c r="E182" s="385"/>
      <c r="F182" s="3"/>
      <c r="G182" s="385"/>
      <c r="H182" s="385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>
      <c r="A183" s="385"/>
      <c r="B183" s="385"/>
      <c r="C183" s="385"/>
      <c r="D183" s="3"/>
      <c r="E183" s="385"/>
      <c r="F183" s="3"/>
      <c r="G183" s="385"/>
      <c r="H183" s="385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>
      <c r="A184" s="385"/>
      <c r="B184" s="385"/>
      <c r="C184" s="385"/>
      <c r="D184" s="3"/>
      <c r="E184" s="385"/>
      <c r="F184" s="3"/>
      <c r="G184" s="385"/>
      <c r="H184" s="385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>
      <c r="A185" s="385"/>
      <c r="B185" s="385"/>
      <c r="C185" s="385"/>
      <c r="D185" s="3"/>
      <c r="E185" s="385"/>
      <c r="F185" s="3"/>
      <c r="G185" s="385"/>
      <c r="H185" s="385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>
      <c r="A186" s="385"/>
      <c r="B186" s="385"/>
      <c r="C186" s="385"/>
      <c r="D186" s="3"/>
      <c r="E186" s="385"/>
      <c r="F186" s="3"/>
      <c r="G186" s="385"/>
      <c r="H186" s="385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>
      <c r="A187" s="385"/>
      <c r="B187" s="385"/>
      <c r="C187" s="385"/>
      <c r="D187" s="3"/>
      <c r="E187" s="385"/>
      <c r="F187" s="3"/>
      <c r="G187" s="385"/>
      <c r="H187" s="385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>
      <c r="A188" s="385"/>
      <c r="B188" s="385"/>
      <c r="C188" s="385"/>
      <c r="D188" s="3"/>
      <c r="E188" s="385"/>
      <c r="F188" s="3"/>
      <c r="G188" s="385"/>
      <c r="H188" s="385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>
      <c r="A189" s="385"/>
      <c r="B189" s="385"/>
      <c r="C189" s="385"/>
      <c r="D189" s="3"/>
      <c r="E189" s="385"/>
      <c r="F189" s="3"/>
      <c r="G189" s="385"/>
      <c r="H189" s="385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>
      <c r="A190" s="385"/>
      <c r="B190" s="385"/>
      <c r="C190" s="385"/>
      <c r="D190" s="3"/>
      <c r="E190" s="385"/>
      <c r="F190" s="3"/>
      <c r="G190" s="385"/>
      <c r="H190" s="385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>
      <c r="A191" s="385"/>
      <c r="B191" s="385"/>
      <c r="C191" s="385"/>
      <c r="D191" s="3"/>
      <c r="E191" s="385"/>
      <c r="F191" s="3"/>
      <c r="G191" s="385"/>
      <c r="H191" s="385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>
      <c r="A192" s="385"/>
      <c r="B192" s="385"/>
      <c r="C192" s="385"/>
      <c r="D192" s="3"/>
      <c r="E192" s="385"/>
      <c r="F192" s="3"/>
      <c r="G192" s="385"/>
      <c r="H192" s="385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>
      <c r="A193" s="385"/>
      <c r="B193" s="385"/>
      <c r="C193" s="385"/>
      <c r="D193" s="3"/>
      <c r="E193" s="385"/>
      <c r="F193" s="3"/>
      <c r="G193" s="385"/>
      <c r="H193" s="385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>
      <c r="A194" s="385"/>
      <c r="B194" s="385"/>
      <c r="C194" s="385"/>
      <c r="D194" s="3"/>
      <c r="E194" s="385"/>
      <c r="F194" s="3"/>
      <c r="G194" s="385"/>
      <c r="H194" s="385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>
      <c r="A195" s="385"/>
      <c r="B195" s="385"/>
      <c r="C195" s="385"/>
      <c r="D195" s="3"/>
      <c r="E195" s="385"/>
      <c r="F195" s="3"/>
      <c r="G195" s="385"/>
      <c r="H195" s="385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>
      <c r="A196" s="385"/>
      <c r="B196" s="385"/>
      <c r="C196" s="385"/>
      <c r="D196" s="3"/>
      <c r="E196" s="385"/>
      <c r="F196" s="3"/>
      <c r="G196" s="385"/>
      <c r="H196" s="385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>
      <c r="A197" s="385"/>
      <c r="B197" s="385"/>
      <c r="C197" s="385"/>
      <c r="D197" s="3"/>
      <c r="E197" s="385"/>
      <c r="F197" s="3"/>
      <c r="G197" s="385"/>
      <c r="H197" s="385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>
      <c r="A198" s="385"/>
      <c r="B198" s="385"/>
      <c r="C198" s="385"/>
      <c r="D198" s="3"/>
      <c r="E198" s="385"/>
      <c r="F198" s="3"/>
      <c r="G198" s="385"/>
      <c r="H198" s="385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>
      <c r="A199" s="385"/>
      <c r="B199" s="385"/>
      <c r="C199" s="385"/>
      <c r="D199" s="3"/>
      <c r="E199" s="385"/>
      <c r="F199" s="3"/>
      <c r="G199" s="385"/>
      <c r="H199" s="385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>
      <c r="A200" s="385"/>
      <c r="B200" s="385"/>
      <c r="C200" s="385"/>
      <c r="D200" s="3"/>
      <c r="E200" s="385"/>
      <c r="F200" s="3"/>
      <c r="G200" s="385"/>
      <c r="H200" s="385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>
      <c r="A201" s="385"/>
      <c r="B201" s="385"/>
      <c r="C201" s="385"/>
      <c r="D201" s="3"/>
      <c r="E201" s="385"/>
      <c r="F201" s="3"/>
      <c r="G201" s="385"/>
      <c r="H201" s="385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>
      <c r="A202" s="385"/>
      <c r="B202" s="385"/>
      <c r="C202" s="385"/>
      <c r="D202" s="3"/>
      <c r="E202" s="385"/>
      <c r="F202" s="3"/>
      <c r="G202" s="385"/>
      <c r="H202" s="385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>
      <c r="A203" s="385"/>
      <c r="B203" s="385"/>
      <c r="C203" s="385"/>
      <c r="D203" s="3"/>
      <c r="E203" s="385"/>
      <c r="F203" s="3"/>
      <c r="G203" s="385"/>
      <c r="H203" s="385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>
      <c r="A204" s="385"/>
      <c r="B204" s="385"/>
      <c r="C204" s="385"/>
      <c r="D204" s="3"/>
      <c r="E204" s="385"/>
      <c r="F204" s="3"/>
      <c r="G204" s="385"/>
      <c r="H204" s="385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>
      <c r="A205" s="385"/>
      <c r="B205" s="385"/>
      <c r="C205" s="385"/>
      <c r="D205" s="3"/>
      <c r="E205" s="385"/>
      <c r="F205" s="3"/>
      <c r="G205" s="385"/>
      <c r="H205" s="385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>
      <c r="A206" s="385"/>
      <c r="B206" s="385"/>
      <c r="C206" s="385"/>
      <c r="D206" s="3"/>
      <c r="E206" s="385"/>
      <c r="F206" s="3"/>
      <c r="G206" s="385"/>
      <c r="H206" s="385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>
      <c r="A207" s="385"/>
      <c r="B207" s="385"/>
      <c r="C207" s="385"/>
      <c r="D207" s="3"/>
      <c r="E207" s="385"/>
      <c r="F207" s="3"/>
      <c r="G207" s="385"/>
      <c r="H207" s="385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>
      <c r="A208" s="385"/>
      <c r="B208" s="385"/>
      <c r="C208" s="385"/>
      <c r="D208" s="3"/>
      <c r="E208" s="385"/>
      <c r="F208" s="3"/>
      <c r="G208" s="385"/>
      <c r="H208" s="385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>
      <c r="A209" s="385"/>
      <c r="B209" s="385"/>
      <c r="C209" s="385"/>
      <c r="D209" s="3"/>
      <c r="E209" s="385"/>
      <c r="F209" s="3"/>
      <c r="G209" s="385"/>
      <c r="H209" s="385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>
      <c r="A210" s="385"/>
      <c r="B210" s="385"/>
      <c r="C210" s="385"/>
      <c r="D210" s="3"/>
      <c r="E210" s="385"/>
      <c r="F210" s="3"/>
      <c r="G210" s="385"/>
      <c r="H210" s="385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>
      <c r="A211" s="385"/>
      <c r="B211" s="385"/>
      <c r="C211" s="385"/>
      <c r="D211" s="3"/>
      <c r="E211" s="385"/>
      <c r="F211" s="3"/>
      <c r="G211" s="385"/>
      <c r="H211" s="385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>
      <c r="A212" s="385"/>
      <c r="B212" s="385"/>
      <c r="C212" s="385"/>
      <c r="D212" s="3"/>
      <c r="E212" s="385"/>
      <c r="F212" s="3"/>
      <c r="G212" s="385"/>
      <c r="H212" s="385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>
      <c r="A213" s="385"/>
      <c r="B213" s="385"/>
      <c r="C213" s="385"/>
      <c r="D213" s="3"/>
      <c r="E213" s="385"/>
      <c r="F213" s="3"/>
      <c r="G213" s="385"/>
      <c r="H213" s="385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>
      <c r="A214" s="385"/>
      <c r="B214" s="385"/>
      <c r="C214" s="385"/>
      <c r="D214" s="3"/>
      <c r="E214" s="385"/>
      <c r="F214" s="3"/>
      <c r="G214" s="385"/>
      <c r="H214" s="385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>
      <c r="A215" s="385"/>
      <c r="B215" s="385"/>
      <c r="C215" s="385"/>
      <c r="D215" s="3"/>
      <c r="E215" s="385"/>
      <c r="F215" s="3"/>
      <c r="G215" s="385"/>
      <c r="H215" s="385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>
      <c r="A216" s="385"/>
      <c r="B216" s="385"/>
      <c r="C216" s="385"/>
      <c r="D216" s="3"/>
      <c r="E216" s="385"/>
      <c r="F216" s="3"/>
      <c r="G216" s="385"/>
      <c r="H216" s="385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>
      <c r="A217" s="385"/>
      <c r="B217" s="385"/>
      <c r="C217" s="385"/>
      <c r="D217" s="3"/>
      <c r="E217" s="385"/>
      <c r="F217" s="3"/>
      <c r="G217" s="385"/>
      <c r="H217" s="385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>
      <c r="A218" s="385"/>
      <c r="B218" s="385"/>
      <c r="C218" s="385"/>
      <c r="D218" s="3"/>
      <c r="E218" s="385"/>
      <c r="F218" s="3"/>
      <c r="G218" s="385"/>
      <c r="H218" s="385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>
      <c r="A219" s="385"/>
      <c r="B219" s="385"/>
      <c r="C219" s="385"/>
      <c r="D219" s="3"/>
      <c r="E219" s="385"/>
      <c r="F219" s="3"/>
      <c r="G219" s="385"/>
      <c r="H219" s="385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>
      <c r="A220" s="385"/>
      <c r="B220" s="385"/>
      <c r="C220" s="385"/>
      <c r="D220" s="3"/>
      <c r="E220" s="385"/>
      <c r="F220" s="3"/>
      <c r="G220" s="385"/>
      <c r="H220" s="385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>
      <c r="A221" s="385"/>
      <c r="B221" s="385"/>
      <c r="C221" s="385"/>
      <c r="D221" s="3"/>
      <c r="E221" s="385"/>
      <c r="F221" s="3"/>
      <c r="G221" s="385"/>
      <c r="H221" s="385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>
      <c r="A222" s="385"/>
      <c r="B222" s="385"/>
      <c r="C222" s="385"/>
      <c r="D222" s="3"/>
      <c r="E222" s="385"/>
      <c r="F222" s="3"/>
      <c r="G222" s="385"/>
      <c r="H222" s="385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>
      <c r="A223" s="385"/>
      <c r="B223" s="385"/>
      <c r="C223" s="385"/>
      <c r="D223" s="3"/>
      <c r="E223" s="385"/>
      <c r="F223" s="3"/>
      <c r="G223" s="385"/>
      <c r="H223" s="385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>
      <c r="A224" s="385"/>
      <c r="B224" s="385"/>
      <c r="C224" s="385"/>
      <c r="D224" s="3"/>
      <c r="E224" s="385"/>
      <c r="F224" s="3"/>
      <c r="G224" s="385"/>
      <c r="H224" s="385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>
      <c r="A225" s="385"/>
      <c r="B225" s="385"/>
      <c r="C225" s="385"/>
      <c r="D225" s="3"/>
      <c r="E225" s="385"/>
      <c r="F225" s="3"/>
      <c r="G225" s="385"/>
      <c r="H225" s="385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>
      <c r="A226" s="385"/>
      <c r="B226" s="385"/>
      <c r="C226" s="385"/>
      <c r="D226" s="3"/>
      <c r="E226" s="385"/>
      <c r="F226" s="3"/>
      <c r="G226" s="385"/>
      <c r="H226" s="385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>
      <c r="A227" s="385"/>
      <c r="B227" s="385"/>
      <c r="C227" s="385"/>
      <c r="D227" s="3"/>
      <c r="E227" s="385"/>
      <c r="F227" s="3"/>
      <c r="G227" s="385"/>
      <c r="H227" s="385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>
      <c r="A228" s="385"/>
      <c r="B228" s="385"/>
      <c r="C228" s="385"/>
      <c r="D228" s="3"/>
      <c r="E228" s="385"/>
      <c r="F228" s="3"/>
      <c r="G228" s="385"/>
      <c r="H228" s="385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>
      <c r="A229" s="385"/>
      <c r="B229" s="385"/>
      <c r="C229" s="385"/>
      <c r="D229" s="3"/>
      <c r="E229" s="385"/>
      <c r="F229" s="3"/>
      <c r="G229" s="385"/>
      <c r="H229" s="385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>
      <c r="A230" s="385"/>
      <c r="B230" s="385"/>
      <c r="C230" s="385"/>
      <c r="D230" s="3"/>
      <c r="E230" s="385"/>
      <c r="F230" s="3"/>
      <c r="G230" s="385"/>
      <c r="H230" s="385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>
      <c r="A231" s="385"/>
      <c r="B231" s="385"/>
      <c r="C231" s="385"/>
      <c r="D231" s="3"/>
      <c r="E231" s="385"/>
      <c r="F231" s="3"/>
      <c r="G231" s="385"/>
      <c r="H231" s="385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>
      <c r="A232" s="385"/>
      <c r="B232" s="385"/>
      <c r="C232" s="385"/>
      <c r="D232" s="3"/>
      <c r="E232" s="385"/>
      <c r="F232" s="3"/>
      <c r="G232" s="385"/>
      <c r="H232" s="385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>
      <c r="A233" s="385"/>
      <c r="B233" s="385"/>
      <c r="C233" s="385"/>
      <c r="D233" s="3"/>
      <c r="E233" s="385"/>
      <c r="F233" s="3"/>
      <c r="G233" s="385"/>
      <c r="H233" s="385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>
      <c r="A234" s="385"/>
      <c r="B234" s="385"/>
      <c r="C234" s="385"/>
      <c r="D234" s="3"/>
      <c r="E234" s="385"/>
      <c r="F234" s="3"/>
      <c r="G234" s="385"/>
      <c r="H234" s="385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>
      <c r="A235" s="385"/>
      <c r="B235" s="385"/>
      <c r="C235" s="385"/>
      <c r="D235" s="3"/>
      <c r="E235" s="385"/>
      <c r="F235" s="3"/>
      <c r="G235" s="385"/>
      <c r="H235" s="385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>
      <c r="A236" s="385"/>
      <c r="B236" s="385"/>
      <c r="C236" s="385"/>
      <c r="D236" s="3"/>
      <c r="E236" s="385"/>
      <c r="F236" s="3"/>
      <c r="G236" s="385"/>
      <c r="H236" s="385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>
      <c r="A237" s="385"/>
      <c r="B237" s="385"/>
      <c r="C237" s="385"/>
      <c r="D237" s="3"/>
      <c r="E237" s="385"/>
      <c r="F237" s="3"/>
      <c r="G237" s="385"/>
      <c r="H237" s="385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>
      <c r="A238" s="385"/>
      <c r="B238" s="385"/>
      <c r="C238" s="385"/>
      <c r="D238" s="3"/>
      <c r="E238" s="385"/>
      <c r="F238" s="3"/>
      <c r="G238" s="385"/>
      <c r="H238" s="385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>
      <c r="A239" s="385"/>
      <c r="B239" s="385"/>
      <c r="C239" s="385"/>
      <c r="D239" s="3"/>
      <c r="E239" s="385"/>
      <c r="F239" s="3"/>
      <c r="G239" s="385"/>
      <c r="H239" s="385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>
      <c r="A240" s="385"/>
      <c r="B240" s="385"/>
      <c r="C240" s="385"/>
      <c r="D240" s="3"/>
      <c r="E240" s="385"/>
      <c r="F240" s="3"/>
      <c r="G240" s="385"/>
      <c r="H240" s="385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>
      <c r="A241" s="385"/>
      <c r="B241" s="385"/>
      <c r="C241" s="385"/>
      <c r="D241" s="3"/>
      <c r="E241" s="385"/>
      <c r="F241" s="3"/>
      <c r="G241" s="385"/>
      <c r="H241" s="385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>
      <c r="A242" s="385"/>
      <c r="B242" s="385"/>
      <c r="C242" s="385"/>
      <c r="D242" s="3"/>
      <c r="E242" s="385"/>
      <c r="F242" s="3"/>
      <c r="G242" s="385"/>
      <c r="H242" s="385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>
      <c r="A243" s="385"/>
      <c r="B243" s="385"/>
      <c r="C243" s="385"/>
      <c r="D243" s="3"/>
      <c r="E243" s="385"/>
      <c r="F243" s="3"/>
      <c r="G243" s="385"/>
      <c r="H243" s="385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>
      <c r="A244" s="385"/>
      <c r="B244" s="385"/>
      <c r="C244" s="385"/>
      <c r="D244" s="3"/>
      <c r="E244" s="385"/>
      <c r="F244" s="3"/>
      <c r="G244" s="385"/>
      <c r="H244" s="385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>
      <c r="A245" s="385"/>
      <c r="B245" s="385"/>
      <c r="C245" s="385"/>
      <c r="D245" s="3"/>
      <c r="E245" s="385"/>
      <c r="F245" s="3"/>
      <c r="G245" s="385"/>
      <c r="H245" s="385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>
      <c r="A246" s="385"/>
      <c r="B246" s="385"/>
      <c r="C246" s="385"/>
      <c r="D246" s="3"/>
      <c r="E246" s="385"/>
      <c r="F246" s="3"/>
      <c r="G246" s="385"/>
      <c r="H246" s="385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>
      <c r="A247" s="385"/>
      <c r="B247" s="385"/>
      <c r="C247" s="385"/>
      <c r="D247" s="3"/>
      <c r="E247" s="385"/>
      <c r="F247" s="3"/>
      <c r="G247" s="385"/>
      <c r="H247" s="385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>
      <c r="A248" s="385"/>
      <c r="B248" s="385"/>
      <c r="C248" s="385"/>
      <c r="D248" s="3"/>
      <c r="E248" s="385"/>
      <c r="F248" s="3"/>
      <c r="G248" s="385"/>
      <c r="H248" s="385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>
      <c r="A249" s="385"/>
      <c r="B249" s="385"/>
      <c r="C249" s="385"/>
      <c r="D249" s="3"/>
      <c r="E249" s="385"/>
      <c r="F249" s="3"/>
      <c r="G249" s="385"/>
      <c r="H249" s="385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>
      <c r="A250" s="385"/>
      <c r="B250" s="385"/>
      <c r="C250" s="385"/>
      <c r="D250" s="3"/>
      <c r="E250" s="385"/>
      <c r="F250" s="3"/>
      <c r="G250" s="385"/>
      <c r="H250" s="385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>
      <c r="A251" s="385"/>
      <c r="B251" s="385"/>
      <c r="C251" s="385"/>
      <c r="D251" s="3"/>
      <c r="E251" s="385"/>
      <c r="F251" s="3"/>
      <c r="G251" s="385"/>
      <c r="H251" s="385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>
      <c r="A252" s="385"/>
      <c r="B252" s="385"/>
      <c r="C252" s="385"/>
      <c r="D252" s="3"/>
      <c r="E252" s="385"/>
      <c r="F252" s="3"/>
      <c r="G252" s="385"/>
      <c r="H252" s="385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>
      <c r="A253" s="385"/>
      <c r="B253" s="385"/>
      <c r="C253" s="385"/>
      <c r="D253" s="3"/>
      <c r="E253" s="385"/>
      <c r="F253" s="3"/>
      <c r="G253" s="385"/>
      <c r="H253" s="385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>
      <c r="A254" s="385"/>
      <c r="B254" s="385"/>
      <c r="C254" s="385"/>
      <c r="D254" s="3"/>
      <c r="E254" s="385"/>
      <c r="F254" s="3"/>
      <c r="G254" s="385"/>
      <c r="H254" s="385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>
      <c r="A255" s="385"/>
      <c r="B255" s="385"/>
      <c r="C255" s="385"/>
      <c r="D255" s="3"/>
      <c r="E255" s="385"/>
      <c r="F255" s="3"/>
      <c r="G255" s="385"/>
      <c r="H255" s="385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>
      <c r="A256" s="385"/>
      <c r="B256" s="385"/>
      <c r="C256" s="385"/>
      <c r="D256" s="3"/>
      <c r="E256" s="385"/>
      <c r="F256" s="3"/>
      <c r="G256" s="385"/>
      <c r="H256" s="385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>
      <c r="A257" s="385"/>
      <c r="B257" s="385"/>
      <c r="C257" s="385"/>
      <c r="D257" s="3"/>
      <c r="E257" s="385"/>
      <c r="F257" s="3"/>
      <c r="G257" s="385"/>
      <c r="H257" s="385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>
      <c r="A258" s="385"/>
      <c r="B258" s="385"/>
      <c r="C258" s="385"/>
      <c r="D258" s="3"/>
      <c r="E258" s="385"/>
      <c r="F258" s="3"/>
      <c r="G258" s="385"/>
      <c r="H258" s="385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>
      <c r="A259" s="385"/>
      <c r="B259" s="385"/>
      <c r="C259" s="385"/>
      <c r="D259" s="3"/>
      <c r="E259" s="385"/>
      <c r="F259" s="3"/>
      <c r="G259" s="385"/>
      <c r="H259" s="385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>
      <c r="A260" s="385"/>
      <c r="B260" s="385"/>
      <c r="C260" s="385"/>
      <c r="D260" s="3"/>
      <c r="E260" s="385"/>
      <c r="F260" s="3"/>
      <c r="G260" s="385"/>
      <c r="H260" s="385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>
      <c r="A261" s="385"/>
      <c r="B261" s="385"/>
      <c r="C261" s="385"/>
      <c r="D261" s="3"/>
      <c r="E261" s="385"/>
      <c r="F261" s="3"/>
      <c r="G261" s="385"/>
      <c r="H261" s="385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>
      <c r="A262" s="385"/>
      <c r="B262" s="385"/>
      <c r="C262" s="385"/>
      <c r="D262" s="3"/>
      <c r="E262" s="385"/>
      <c r="F262" s="3"/>
      <c r="G262" s="385"/>
      <c r="H262" s="385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>
      <c r="A263" s="385"/>
      <c r="B263" s="385"/>
      <c r="C263" s="385"/>
      <c r="D263" s="3"/>
      <c r="E263" s="385"/>
      <c r="F263" s="3"/>
      <c r="G263" s="385"/>
      <c r="H263" s="385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>
      <c r="A264" s="385"/>
      <c r="B264" s="385"/>
      <c r="C264" s="385"/>
      <c r="D264" s="3"/>
      <c r="E264" s="385"/>
      <c r="F264" s="3"/>
      <c r="G264" s="385"/>
      <c r="H264" s="385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>
      <c r="A265" s="385"/>
      <c r="B265" s="385"/>
      <c r="C265" s="385"/>
      <c r="D265" s="3"/>
      <c r="E265" s="385"/>
      <c r="F265" s="3"/>
      <c r="G265" s="385"/>
      <c r="H265" s="385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>
      <c r="A266" s="385"/>
      <c r="B266" s="385"/>
      <c r="C266" s="385"/>
      <c r="D266" s="3"/>
      <c r="E266" s="385"/>
      <c r="F266" s="3"/>
      <c r="G266" s="385"/>
      <c r="H266" s="385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>
      <c r="A267" s="385"/>
      <c r="B267" s="385"/>
      <c r="C267" s="385"/>
      <c r="D267" s="3"/>
      <c r="E267" s="385"/>
      <c r="F267" s="3"/>
      <c r="G267" s="385"/>
      <c r="H267" s="385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>
      <c r="A268" s="385"/>
      <c r="B268" s="385"/>
      <c r="C268" s="385"/>
      <c r="D268" s="3"/>
      <c r="E268" s="385"/>
      <c r="F268" s="3"/>
      <c r="G268" s="385"/>
      <c r="H268" s="385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>
      <c r="A269" s="385"/>
      <c r="B269" s="385"/>
      <c r="C269" s="385"/>
      <c r="D269" s="3"/>
      <c r="E269" s="385"/>
      <c r="F269" s="3"/>
      <c r="G269" s="385"/>
      <c r="H269" s="385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>
      <c r="A270" s="385"/>
      <c r="B270" s="385"/>
      <c r="C270" s="385"/>
      <c r="D270" s="3"/>
      <c r="E270" s="385"/>
      <c r="F270" s="3"/>
      <c r="G270" s="385"/>
      <c r="H270" s="385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>
      <c r="A271" s="385"/>
      <c r="B271" s="385"/>
      <c r="C271" s="385"/>
      <c r="D271" s="3"/>
      <c r="E271" s="385"/>
      <c r="F271" s="3"/>
      <c r="G271" s="385"/>
      <c r="H271" s="385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>
      <c r="A272" s="385"/>
      <c r="B272" s="385"/>
      <c r="C272" s="385"/>
      <c r="D272" s="3"/>
      <c r="E272" s="385"/>
      <c r="F272" s="3"/>
      <c r="G272" s="385"/>
      <c r="H272" s="385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>
      <c r="A273" s="385"/>
      <c r="B273" s="385"/>
      <c r="C273" s="385"/>
      <c r="D273" s="3"/>
      <c r="E273" s="385"/>
      <c r="F273" s="3"/>
      <c r="G273" s="385"/>
      <c r="H273" s="385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>
      <c r="A274" s="385"/>
      <c r="B274" s="385"/>
      <c r="C274" s="385"/>
      <c r="D274" s="3"/>
      <c r="E274" s="385"/>
      <c r="F274" s="3"/>
      <c r="G274" s="385"/>
      <c r="H274" s="385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>
      <c r="A275" s="385"/>
      <c r="B275" s="385"/>
      <c r="C275" s="385"/>
      <c r="D275" s="3"/>
      <c r="E275" s="385"/>
      <c r="F275" s="3"/>
      <c r="G275" s="385"/>
      <c r="H275" s="385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>
      <c r="A276" s="385"/>
      <c r="B276" s="385"/>
      <c r="C276" s="385"/>
      <c r="D276" s="3"/>
      <c r="E276" s="385"/>
      <c r="F276" s="3"/>
      <c r="G276" s="385"/>
      <c r="H276" s="385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>
      <c r="A277" s="385"/>
      <c r="B277" s="385"/>
      <c r="C277" s="385"/>
      <c r="D277" s="3"/>
      <c r="E277" s="385"/>
      <c r="F277" s="3"/>
      <c r="G277" s="385"/>
      <c r="H277" s="385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>
      <c r="A278" s="385"/>
      <c r="B278" s="385"/>
      <c r="C278" s="385"/>
      <c r="D278" s="3"/>
      <c r="E278" s="385"/>
      <c r="F278" s="3"/>
      <c r="G278" s="385"/>
      <c r="H278" s="385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>
      <c r="A279" s="385"/>
      <c r="B279" s="385"/>
      <c r="C279" s="385"/>
      <c r="D279" s="3"/>
      <c r="E279" s="385"/>
      <c r="F279" s="3"/>
      <c r="G279" s="385"/>
      <c r="H279" s="385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>
      <c r="A280" s="385"/>
      <c r="B280" s="385"/>
      <c r="C280" s="385"/>
      <c r="D280" s="3"/>
      <c r="E280" s="385"/>
      <c r="F280" s="3"/>
      <c r="G280" s="385"/>
      <c r="H280" s="385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>
      <c r="A281" s="385"/>
      <c r="B281" s="385"/>
      <c r="C281" s="385"/>
      <c r="D281" s="3"/>
      <c r="E281" s="385"/>
      <c r="F281" s="3"/>
      <c r="G281" s="385"/>
      <c r="H281" s="385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>
      <c r="A282" s="385"/>
      <c r="B282" s="385"/>
      <c r="C282" s="385"/>
      <c r="D282" s="3"/>
      <c r="E282" s="385"/>
      <c r="F282" s="3"/>
      <c r="G282" s="385"/>
      <c r="H282" s="385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>
      <c r="A283" s="385"/>
      <c r="B283" s="385"/>
      <c r="C283" s="385"/>
      <c r="D283" s="3"/>
      <c r="E283" s="385"/>
      <c r="F283" s="3"/>
      <c r="G283" s="385"/>
      <c r="H283" s="385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>
      <c r="A284" s="385"/>
      <c r="B284" s="385"/>
      <c r="C284" s="385"/>
      <c r="D284" s="3"/>
      <c r="E284" s="385"/>
      <c r="F284" s="3"/>
      <c r="G284" s="385"/>
      <c r="H284" s="385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>
      <c r="A285" s="385"/>
      <c r="B285" s="385"/>
      <c r="C285" s="385"/>
      <c r="D285" s="3"/>
      <c r="E285" s="385"/>
      <c r="F285" s="3"/>
      <c r="G285" s="385"/>
      <c r="H285" s="385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>
      <c r="A286" s="385"/>
      <c r="B286" s="385"/>
      <c r="C286" s="385"/>
      <c r="D286" s="3"/>
      <c r="E286" s="385"/>
      <c r="F286" s="3"/>
      <c r="G286" s="385"/>
      <c r="H286" s="385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>
      <c r="A287" s="385"/>
      <c r="B287" s="385"/>
      <c r="C287" s="385"/>
      <c r="D287" s="3"/>
      <c r="E287" s="385"/>
      <c r="F287" s="3"/>
      <c r="G287" s="385"/>
      <c r="H287" s="385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>
      <c r="A288" s="385"/>
      <c r="B288" s="385"/>
      <c r="C288" s="385"/>
      <c r="D288" s="3"/>
      <c r="E288" s="385"/>
      <c r="F288" s="3"/>
      <c r="G288" s="385"/>
      <c r="H288" s="385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>
      <c r="A289" s="385"/>
      <c r="B289" s="385"/>
      <c r="C289" s="385"/>
      <c r="D289" s="3"/>
      <c r="E289" s="385"/>
      <c r="F289" s="3"/>
      <c r="G289" s="385"/>
      <c r="H289" s="385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>
      <c r="A290" s="385"/>
      <c r="B290" s="385"/>
      <c r="C290" s="385"/>
      <c r="D290" s="3"/>
      <c r="E290" s="385"/>
      <c r="F290" s="3"/>
      <c r="G290" s="385"/>
      <c r="H290" s="385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>
      <c r="A291" s="385"/>
      <c r="B291" s="385"/>
      <c r="C291" s="385"/>
      <c r="D291" s="3"/>
      <c r="E291" s="385"/>
      <c r="F291" s="3"/>
      <c r="G291" s="385"/>
      <c r="H291" s="385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>
      <c r="A292" s="385"/>
      <c r="B292" s="385"/>
      <c r="C292" s="385"/>
      <c r="D292" s="3"/>
      <c r="E292" s="385"/>
      <c r="F292" s="3"/>
      <c r="G292" s="385"/>
      <c r="H292" s="385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>
      <c r="A293" s="385"/>
      <c r="B293" s="385"/>
      <c r="C293" s="385"/>
      <c r="D293" s="3"/>
      <c r="E293" s="385"/>
      <c r="F293" s="3"/>
      <c r="G293" s="385"/>
      <c r="H293" s="385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>
      <c r="A294" s="385"/>
      <c r="B294" s="385"/>
      <c r="C294" s="385"/>
      <c r="D294" s="3"/>
      <c r="E294" s="385"/>
      <c r="F294" s="3"/>
      <c r="G294" s="385"/>
      <c r="H294" s="385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>
      <c r="A295" s="385"/>
      <c r="B295" s="385"/>
      <c r="C295" s="385"/>
      <c r="D295" s="3"/>
      <c r="E295" s="385"/>
      <c r="F295" s="3"/>
      <c r="G295" s="385"/>
      <c r="H295" s="385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>
      <c r="A296" s="385"/>
      <c r="B296" s="385"/>
      <c r="C296" s="385"/>
      <c r="D296" s="3"/>
      <c r="E296" s="385"/>
      <c r="F296" s="3"/>
      <c r="G296" s="385"/>
      <c r="H296" s="385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>
      <c r="A297" s="385"/>
      <c r="B297" s="385"/>
      <c r="C297" s="385"/>
      <c r="D297" s="3"/>
      <c r="E297" s="385"/>
      <c r="F297" s="3"/>
      <c r="G297" s="385"/>
      <c r="H297" s="385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>
      <c r="A298" s="385"/>
      <c r="B298" s="385"/>
      <c r="C298" s="385"/>
      <c r="D298" s="3"/>
      <c r="E298" s="385"/>
      <c r="F298" s="3"/>
      <c r="G298" s="385"/>
      <c r="H298" s="385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>
      <c r="A299" s="385"/>
      <c r="B299" s="385"/>
      <c r="C299" s="385"/>
      <c r="D299" s="3"/>
      <c r="E299" s="385"/>
      <c r="F299" s="3"/>
      <c r="G299" s="385"/>
      <c r="H299" s="385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>
      <c r="A300" s="385"/>
      <c r="B300" s="385"/>
      <c r="C300" s="385"/>
      <c r="D300" s="3"/>
      <c r="E300" s="385"/>
      <c r="F300" s="3"/>
      <c r="G300" s="385"/>
      <c r="H300" s="385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>
      <c r="A301" s="385"/>
      <c r="B301" s="385"/>
      <c r="C301" s="385"/>
      <c r="D301" s="3"/>
      <c r="E301" s="385"/>
      <c r="F301" s="3"/>
      <c r="G301" s="385"/>
      <c r="H301" s="385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>
      <c r="A302" s="385"/>
      <c r="B302" s="385"/>
      <c r="C302" s="385"/>
      <c r="D302" s="3"/>
      <c r="E302" s="385"/>
      <c r="F302" s="3"/>
      <c r="G302" s="385"/>
      <c r="H302" s="385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>
      <c r="A303" s="385"/>
      <c r="B303" s="385"/>
      <c r="C303" s="385"/>
      <c r="D303" s="3"/>
      <c r="E303" s="385"/>
      <c r="F303" s="3"/>
      <c r="G303" s="385"/>
      <c r="H303" s="385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>
      <c r="A304" s="385"/>
      <c r="B304" s="385"/>
      <c r="C304" s="385"/>
      <c r="D304" s="3"/>
      <c r="E304" s="385"/>
      <c r="F304" s="3"/>
      <c r="G304" s="385"/>
      <c r="H304" s="385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>
      <c r="A305" s="385"/>
      <c r="B305" s="385"/>
      <c r="C305" s="385"/>
      <c r="D305" s="3"/>
      <c r="E305" s="385"/>
      <c r="F305" s="3"/>
      <c r="G305" s="385"/>
      <c r="H305" s="385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>
      <c r="A306" s="385"/>
      <c r="B306" s="385"/>
      <c r="C306" s="385"/>
      <c r="D306" s="3"/>
      <c r="E306" s="385"/>
      <c r="F306" s="3"/>
      <c r="G306" s="385"/>
      <c r="H306" s="385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>
      <c r="A307" s="385"/>
      <c r="B307" s="385"/>
      <c r="C307" s="385"/>
      <c r="D307" s="3"/>
      <c r="E307" s="385"/>
      <c r="F307" s="3"/>
      <c r="G307" s="385"/>
      <c r="H307" s="385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>
      <c r="A308" s="385"/>
      <c r="B308" s="385"/>
      <c r="C308" s="385"/>
      <c r="D308" s="3"/>
      <c r="E308" s="385"/>
      <c r="F308" s="3"/>
      <c r="G308" s="385"/>
      <c r="H308" s="385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>
      <c r="A309" s="385"/>
      <c r="B309" s="385"/>
      <c r="C309" s="385"/>
      <c r="D309" s="3"/>
      <c r="E309" s="385"/>
      <c r="F309" s="3"/>
      <c r="G309" s="385"/>
      <c r="H309" s="385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>
      <c r="A310" s="385"/>
      <c r="B310" s="385"/>
      <c r="C310" s="385"/>
      <c r="D310" s="3"/>
      <c r="E310" s="385"/>
      <c r="F310" s="3"/>
      <c r="G310" s="385"/>
      <c r="H310" s="385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>
      <c r="A311" s="385"/>
      <c r="B311" s="385"/>
      <c r="C311" s="385"/>
      <c r="D311" s="3"/>
      <c r="E311" s="385"/>
      <c r="F311" s="3"/>
      <c r="G311" s="385"/>
      <c r="H311" s="385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>
      <c r="A312" s="385"/>
      <c r="B312" s="385"/>
      <c r="C312" s="385"/>
      <c r="D312" s="3"/>
      <c r="E312" s="385"/>
      <c r="F312" s="3"/>
      <c r="G312" s="385"/>
      <c r="H312" s="385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>
      <c r="A313" s="385"/>
      <c r="B313" s="385"/>
      <c r="C313" s="385"/>
      <c r="D313" s="3"/>
      <c r="E313" s="385"/>
      <c r="F313" s="3"/>
      <c r="G313" s="385"/>
      <c r="H313" s="385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>
      <c r="A314" s="385"/>
      <c r="B314" s="385"/>
      <c r="C314" s="385"/>
      <c r="D314" s="3"/>
      <c r="E314" s="385"/>
      <c r="F314" s="3"/>
      <c r="G314" s="385"/>
      <c r="H314" s="385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>
      <c r="A315" s="385"/>
      <c r="B315" s="385"/>
      <c r="C315" s="385"/>
      <c r="D315" s="3"/>
      <c r="E315" s="385"/>
      <c r="F315" s="3"/>
      <c r="G315" s="385"/>
      <c r="H315" s="385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>
      <c r="A316" s="385"/>
      <c r="B316" s="385"/>
      <c r="C316" s="385"/>
      <c r="D316" s="3"/>
      <c r="E316" s="385"/>
      <c r="F316" s="3"/>
      <c r="G316" s="385"/>
      <c r="H316" s="385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>
      <c r="A317" s="385"/>
      <c r="B317" s="385"/>
      <c r="C317" s="385"/>
      <c r="D317" s="3"/>
      <c r="E317" s="385"/>
      <c r="F317" s="3"/>
      <c r="G317" s="385"/>
      <c r="H317" s="385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>
      <c r="A318" s="385"/>
      <c r="B318" s="385"/>
      <c r="C318" s="385"/>
      <c r="D318" s="3"/>
      <c r="E318" s="385"/>
      <c r="F318" s="3"/>
      <c r="G318" s="385"/>
      <c r="H318" s="385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>
      <c r="A319" s="385"/>
      <c r="B319" s="385"/>
      <c r="C319" s="385"/>
      <c r="D319" s="3"/>
      <c r="E319" s="385"/>
      <c r="F319" s="3"/>
      <c r="G319" s="385"/>
      <c r="H319" s="385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>
      <c r="A320" s="385"/>
      <c r="B320" s="385"/>
      <c r="C320" s="385"/>
      <c r="D320" s="3"/>
      <c r="E320" s="385"/>
      <c r="F320" s="3"/>
      <c r="G320" s="385"/>
      <c r="H320" s="385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>
      <c r="A321" s="385"/>
      <c r="B321" s="385"/>
      <c r="C321" s="385"/>
      <c r="D321" s="3"/>
      <c r="E321" s="385"/>
      <c r="F321" s="3"/>
      <c r="G321" s="385"/>
      <c r="H321" s="385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>
      <c r="A322" s="385"/>
      <c r="B322" s="385"/>
      <c r="C322" s="385"/>
      <c r="D322" s="3"/>
      <c r="E322" s="385"/>
      <c r="F322" s="3"/>
      <c r="G322" s="385"/>
      <c r="H322" s="385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>
      <c r="A323" s="385"/>
      <c r="B323" s="385"/>
      <c r="C323" s="385"/>
      <c r="D323" s="3"/>
      <c r="E323" s="385"/>
      <c r="F323" s="3"/>
      <c r="G323" s="385"/>
      <c r="H323" s="385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>
      <c r="A324" s="385"/>
      <c r="B324" s="385"/>
      <c r="C324" s="385"/>
      <c r="D324" s="3"/>
      <c r="E324" s="385"/>
      <c r="F324" s="3"/>
      <c r="G324" s="385"/>
      <c r="H324" s="385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>
      <c r="A325" s="385"/>
      <c r="B325" s="385"/>
      <c r="C325" s="385"/>
      <c r="D325" s="3"/>
      <c r="E325" s="385"/>
      <c r="F325" s="3"/>
      <c r="G325" s="385"/>
      <c r="H325" s="385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>
      <c r="A326" s="385"/>
      <c r="B326" s="385"/>
      <c r="C326" s="385"/>
      <c r="D326" s="3"/>
      <c r="E326" s="385"/>
      <c r="F326" s="3"/>
      <c r="G326" s="385"/>
      <c r="H326" s="385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>
      <c r="A327" s="385"/>
      <c r="B327" s="385"/>
      <c r="C327" s="385"/>
      <c r="D327" s="3"/>
      <c r="E327" s="385"/>
      <c r="F327" s="3"/>
      <c r="G327" s="385"/>
      <c r="H327" s="385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>
      <c r="A328" s="385"/>
      <c r="B328" s="385"/>
      <c r="C328" s="385"/>
      <c r="D328" s="3"/>
      <c r="E328" s="385"/>
      <c r="F328" s="3"/>
      <c r="G328" s="385"/>
      <c r="H328" s="385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/>
    <row r="330" spans="1:26" ht="15.75" customHeight="1"/>
    <row r="331" spans="1:26" ht="15.75" customHeight="1"/>
    <row r="332" spans="1:26" ht="15.75" customHeight="1"/>
    <row r="333" spans="1:26" ht="15.75" customHeight="1"/>
    <row r="334" spans="1:26" ht="15.75" customHeight="1"/>
    <row r="335" spans="1:26" ht="15.75" customHeight="1"/>
    <row r="336" spans="1:2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</sheetData>
  <mergeCells count="16">
    <mergeCell ref="B126:C126"/>
    <mergeCell ref="H2:J2"/>
    <mergeCell ref="B4:J4"/>
    <mergeCell ref="B5:J5"/>
    <mergeCell ref="B6:J6"/>
    <mergeCell ref="B7:J7"/>
    <mergeCell ref="B9:D9"/>
    <mergeCell ref="E9:J9"/>
    <mergeCell ref="B106:C106"/>
    <mergeCell ref="B108:D108"/>
    <mergeCell ref="E108:J108"/>
    <mergeCell ref="B116:C116"/>
    <mergeCell ref="B118:D118"/>
    <mergeCell ref="E118:J118"/>
    <mergeCell ref="C107:E107"/>
    <mergeCell ref="H107:I107"/>
  </mergeCells>
  <pageMargins left="0.25" right="0.16" top="0.2" bottom="0.22" header="0" footer="0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Фінансування</vt:lpstr>
      <vt:lpstr>Витрати</vt:lpstr>
      <vt:lpstr>Реєстр документів</vt:lpstr>
      <vt:lpstr>Витрати!Область_печати</vt:lpstr>
      <vt:lpstr>'Реєстр документів'!Область_печати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</dc:creator>
  <cp:lastModifiedBy>USER</cp:lastModifiedBy>
  <cp:lastPrinted>2020-12-18T14:56:34Z</cp:lastPrinted>
  <dcterms:created xsi:type="dcterms:W3CDTF">2020-11-22T21:36:31Z</dcterms:created>
  <dcterms:modified xsi:type="dcterms:W3CDTF">2020-12-19T21:25:37Z</dcterms:modified>
</cp:coreProperties>
</file>