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2090" activeTab="2"/>
  </bookViews>
  <sheets>
    <sheet name="Фінансування" sheetId="1" r:id="rId1"/>
    <sheet name="Витрати" sheetId="2" r:id="rId2"/>
    <sheet name="Реєстр документів" sheetId="4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28" i="2"/>
  <c r="AE128"/>
  <c r="AD128"/>
  <c r="AC128"/>
  <c r="C126" i="4"/>
  <c r="C164"/>
  <c r="E164"/>
  <c r="E163"/>
  <c r="C163"/>
  <c r="E151"/>
  <c r="E144"/>
  <c r="C144"/>
  <c r="E136"/>
  <c r="C136"/>
  <c r="E130"/>
  <c r="C130"/>
  <c r="E126"/>
  <c r="E116"/>
  <c r="C116"/>
  <c r="E110"/>
  <c r="C110"/>
  <c r="E105"/>
  <c r="C105"/>
  <c r="E99"/>
  <c r="C99"/>
  <c r="E75"/>
  <c r="C75"/>
  <c r="H136"/>
  <c r="H130"/>
  <c r="E160"/>
  <c r="H116"/>
  <c r="H110"/>
  <c r="H105"/>
  <c r="H99"/>
  <c r="I128" i="2"/>
  <c r="I127"/>
  <c r="I104"/>
  <c r="I114"/>
  <c r="I113"/>
  <c r="I157"/>
  <c r="I91"/>
  <c r="J96" l="1"/>
  <c r="J97"/>
  <c r="J95"/>
  <c r="J92"/>
  <c r="J90" s="1"/>
  <c r="J93"/>
  <c r="J88"/>
  <c r="J89"/>
  <c r="J87"/>
  <c r="J86" s="1"/>
  <c r="J82"/>
  <c r="J83"/>
  <c r="J80" s="1"/>
  <c r="J84" s="1"/>
  <c r="J81"/>
  <c r="J76"/>
  <c r="J77"/>
  <c r="J75"/>
  <c r="J74" s="1"/>
  <c r="J72"/>
  <c r="J73"/>
  <c r="J70" s="1"/>
  <c r="J71"/>
  <c r="J67"/>
  <c r="J69"/>
  <c r="J64"/>
  <c r="J65"/>
  <c r="J63"/>
  <c r="J62" s="1"/>
  <c r="J60"/>
  <c r="J61"/>
  <c r="J58" s="1"/>
  <c r="J59"/>
  <c r="J54"/>
  <c r="J55"/>
  <c r="J53"/>
  <c r="J52" s="1"/>
  <c r="J50"/>
  <c r="J51"/>
  <c r="J49"/>
  <c r="J42"/>
  <c r="J39"/>
  <c r="J38" s="1"/>
  <c r="C151" i="4"/>
  <c r="H147"/>
  <c r="H163" s="1"/>
  <c r="H143"/>
  <c r="H140"/>
  <c r="H126"/>
  <c r="C114"/>
  <c r="E113" s="1"/>
  <c r="C108"/>
  <c r="E78"/>
  <c r="H74"/>
  <c r="H73"/>
  <c r="H72"/>
  <c r="E63"/>
  <c r="E57"/>
  <c r="H56"/>
  <c r="H55"/>
  <c r="H54"/>
  <c r="H50"/>
  <c r="H49"/>
  <c r="H48"/>
  <c r="E39"/>
  <c r="E33"/>
  <c r="H32"/>
  <c r="H31"/>
  <c r="H30"/>
  <c r="H26"/>
  <c r="E12"/>
  <c r="J124" i="2"/>
  <c r="J123"/>
  <c r="J153"/>
  <c r="J154"/>
  <c r="J155"/>
  <c r="J156"/>
  <c r="J152"/>
  <c r="J147"/>
  <c r="J148"/>
  <c r="J149"/>
  <c r="J150"/>
  <c r="J146"/>
  <c r="J143"/>
  <c r="J144"/>
  <c r="J142"/>
  <c r="J139"/>
  <c r="J140"/>
  <c r="J138"/>
  <c r="J132"/>
  <c r="J133"/>
  <c r="J134"/>
  <c r="J131"/>
  <c r="J120"/>
  <c r="J119"/>
  <c r="J115"/>
  <c r="J116"/>
  <c r="J102"/>
  <c r="J103"/>
  <c r="J105"/>
  <c r="J106"/>
  <c r="J107"/>
  <c r="J108"/>
  <c r="J109"/>
  <c r="J110"/>
  <c r="J101"/>
  <c r="J68"/>
  <c r="H144" i="4" l="1"/>
  <c r="E27"/>
  <c r="E21"/>
  <c r="H75"/>
  <c r="H164" s="1"/>
  <c r="E69"/>
  <c r="J151" i="2"/>
  <c r="J141"/>
  <c r="J48"/>
  <c r="J56" s="1"/>
  <c r="J94"/>
  <c r="J66"/>
  <c r="J121"/>
  <c r="J137"/>
  <c r="J98"/>
  <c r="J78"/>
  <c r="E45" i="4"/>
  <c r="E51"/>
  <c r="J145" i="2"/>
  <c r="J158" s="1"/>
  <c r="J135"/>
  <c r="J117"/>
  <c r="J100"/>
  <c r="J111" s="1"/>
  <c r="J14"/>
  <c r="AD14" l="1"/>
  <c r="AD16"/>
  <c r="AD31"/>
  <c r="AD38"/>
  <c r="AD39"/>
  <c r="AD40"/>
  <c r="AD41"/>
  <c r="AD42"/>
  <c r="AD43"/>
  <c r="AD44"/>
  <c r="AD45"/>
  <c r="AD48"/>
  <c r="AD49"/>
  <c r="AD50"/>
  <c r="AD51"/>
  <c r="AD52"/>
  <c r="AD53"/>
  <c r="AD54"/>
  <c r="AD55"/>
  <c r="AD56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80"/>
  <c r="AD81"/>
  <c r="AD82"/>
  <c r="AD83"/>
  <c r="AD84"/>
  <c r="AD86"/>
  <c r="AD87"/>
  <c r="AD88"/>
  <c r="AD89"/>
  <c r="AD90"/>
  <c r="AD91"/>
  <c r="AD92"/>
  <c r="AD93"/>
  <c r="AD94"/>
  <c r="AD95"/>
  <c r="AD96"/>
  <c r="AD97"/>
  <c r="AD98"/>
  <c r="AD100"/>
  <c r="AD101"/>
  <c r="AD102"/>
  <c r="AD103"/>
  <c r="AD104"/>
  <c r="AD105"/>
  <c r="AD106"/>
  <c r="AD107"/>
  <c r="AD108"/>
  <c r="AD109"/>
  <c r="AD110"/>
  <c r="AD111"/>
  <c r="AD113"/>
  <c r="AD114"/>
  <c r="AD115"/>
  <c r="AD116"/>
  <c r="AD117"/>
  <c r="AD119"/>
  <c r="AD120"/>
  <c r="AD121"/>
  <c r="AD123"/>
  <c r="AD124"/>
  <c r="AD125"/>
  <c r="AD127"/>
  <c r="AD131"/>
  <c r="AD132"/>
  <c r="AD133"/>
  <c r="AD134"/>
  <c r="AD135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C16"/>
  <c r="AE16" s="1"/>
  <c r="AF16" s="1"/>
  <c r="AC31"/>
  <c r="AE31" s="1"/>
  <c r="AF31" s="1"/>
  <c r="G153" l="1"/>
  <c r="AC153" s="1"/>
  <c r="AE153" s="1"/>
  <c r="AF153" s="1"/>
  <c r="G154"/>
  <c r="AC154" s="1"/>
  <c r="AE154" s="1"/>
  <c r="AF154" s="1"/>
  <c r="G155"/>
  <c r="AC155" s="1"/>
  <c r="AE155" s="1"/>
  <c r="AF155" s="1"/>
  <c r="G156"/>
  <c r="AC156" s="1"/>
  <c r="AE156" s="1"/>
  <c r="AF156" s="1"/>
  <c r="G157"/>
  <c r="AC157" s="1"/>
  <c r="AE157" s="1"/>
  <c r="AF157" s="1"/>
  <c r="G152"/>
  <c r="AC152" s="1"/>
  <c r="AE152" s="1"/>
  <c r="AF152" s="1"/>
  <c r="G147"/>
  <c r="AC147" s="1"/>
  <c r="AE147" s="1"/>
  <c r="AF147" s="1"/>
  <c r="G148"/>
  <c r="G149"/>
  <c r="AC149" s="1"/>
  <c r="AE149" s="1"/>
  <c r="AF149" s="1"/>
  <c r="G150"/>
  <c r="AC150" s="1"/>
  <c r="AE150" s="1"/>
  <c r="AF150" s="1"/>
  <c r="G146"/>
  <c r="AC146" s="1"/>
  <c r="AE146" s="1"/>
  <c r="AF146" s="1"/>
  <c r="G143"/>
  <c r="AC143" s="1"/>
  <c r="AE143" s="1"/>
  <c r="AF143" s="1"/>
  <c r="G144"/>
  <c r="AC144" s="1"/>
  <c r="AE144" s="1"/>
  <c r="AF144" s="1"/>
  <c r="G142"/>
  <c r="AC142" s="1"/>
  <c r="AE142" s="1"/>
  <c r="AF142" s="1"/>
  <c r="G139"/>
  <c r="AC139" s="1"/>
  <c r="AE139" s="1"/>
  <c r="AF139" s="1"/>
  <c r="G140"/>
  <c r="AC140" s="1"/>
  <c r="AE140" s="1"/>
  <c r="AF140" s="1"/>
  <c r="G138"/>
  <c r="G132"/>
  <c r="AC132" s="1"/>
  <c r="AE132" s="1"/>
  <c r="AF132" s="1"/>
  <c r="G133"/>
  <c r="AC133" s="1"/>
  <c r="AE133" s="1"/>
  <c r="AF133" s="1"/>
  <c r="G134"/>
  <c r="AC134" s="1"/>
  <c r="AE134" s="1"/>
  <c r="AF134" s="1"/>
  <c r="G131"/>
  <c r="G128"/>
  <c r="G127"/>
  <c r="G124"/>
  <c r="AC124" s="1"/>
  <c r="AE124" s="1"/>
  <c r="AF124" s="1"/>
  <c r="G123"/>
  <c r="AC123" s="1"/>
  <c r="AE123" s="1"/>
  <c r="AF123" s="1"/>
  <c r="G120"/>
  <c r="AC120" s="1"/>
  <c r="AE120" s="1"/>
  <c r="AF120" s="1"/>
  <c r="G119"/>
  <c r="G114"/>
  <c r="AC114" s="1"/>
  <c r="AE114" s="1"/>
  <c r="AF114" s="1"/>
  <c r="G115"/>
  <c r="AC115" s="1"/>
  <c r="AE115" s="1"/>
  <c r="AF115" s="1"/>
  <c r="G116"/>
  <c r="AC116" s="1"/>
  <c r="AE116" s="1"/>
  <c r="AF116" s="1"/>
  <c r="G113"/>
  <c r="G102"/>
  <c r="AC102" s="1"/>
  <c r="AE102" s="1"/>
  <c r="AF102" s="1"/>
  <c r="G103"/>
  <c r="AC103" s="1"/>
  <c r="AE103" s="1"/>
  <c r="AF103" s="1"/>
  <c r="G104"/>
  <c r="AC104" s="1"/>
  <c r="AE104" s="1"/>
  <c r="AF104" s="1"/>
  <c r="G105"/>
  <c r="AC105" s="1"/>
  <c r="AE105" s="1"/>
  <c r="AF105" s="1"/>
  <c r="G106"/>
  <c r="G107"/>
  <c r="AC107" s="1"/>
  <c r="AE107" s="1"/>
  <c r="AF107" s="1"/>
  <c r="G108"/>
  <c r="AC108" s="1"/>
  <c r="AE108" s="1"/>
  <c r="AF108" s="1"/>
  <c r="G109"/>
  <c r="AC109" s="1"/>
  <c r="AE109" s="1"/>
  <c r="AF109" s="1"/>
  <c r="G110"/>
  <c r="AC110" s="1"/>
  <c r="AE110" s="1"/>
  <c r="AF110" s="1"/>
  <c r="G101"/>
  <c r="AC101" s="1"/>
  <c r="AE101" s="1"/>
  <c r="AF101" s="1"/>
  <c r="G96"/>
  <c r="AC96" s="1"/>
  <c r="AE96" s="1"/>
  <c r="AF96" s="1"/>
  <c r="G97"/>
  <c r="AC97" s="1"/>
  <c r="AE97" s="1"/>
  <c r="AF97" s="1"/>
  <c r="G95"/>
  <c r="AC95" s="1"/>
  <c r="AE95" s="1"/>
  <c r="AF95" s="1"/>
  <c r="G88"/>
  <c r="AC88" s="1"/>
  <c r="AE88" s="1"/>
  <c r="AF88" s="1"/>
  <c r="G89"/>
  <c r="AC89" s="1"/>
  <c r="AE89" s="1"/>
  <c r="AF89" s="1"/>
  <c r="G87"/>
  <c r="AC87" s="1"/>
  <c r="AE87" s="1"/>
  <c r="AF87" s="1"/>
  <c r="G92"/>
  <c r="AC92" s="1"/>
  <c r="AE92" s="1"/>
  <c r="AF92" s="1"/>
  <c r="G93"/>
  <c r="AC93" s="1"/>
  <c r="AE93" s="1"/>
  <c r="AF93" s="1"/>
  <c r="G91"/>
  <c r="AC91" s="1"/>
  <c r="AE91" s="1"/>
  <c r="AF91" s="1"/>
  <c r="G82"/>
  <c r="AC82" s="1"/>
  <c r="AE82" s="1"/>
  <c r="AF82" s="1"/>
  <c r="G83"/>
  <c r="AC83" s="1"/>
  <c r="AE83" s="1"/>
  <c r="AF83" s="1"/>
  <c r="G81"/>
  <c r="AC81" s="1"/>
  <c r="AE81" s="1"/>
  <c r="AF81" s="1"/>
  <c r="G76"/>
  <c r="AC76" s="1"/>
  <c r="AE76" s="1"/>
  <c r="AF76" s="1"/>
  <c r="G77"/>
  <c r="AC77" s="1"/>
  <c r="AE77" s="1"/>
  <c r="AF77" s="1"/>
  <c r="G75"/>
  <c r="AC75" s="1"/>
  <c r="AE75" s="1"/>
  <c r="AF75" s="1"/>
  <c r="G72"/>
  <c r="AC72" s="1"/>
  <c r="AE72" s="1"/>
  <c r="AF72" s="1"/>
  <c r="G73"/>
  <c r="AC73" s="1"/>
  <c r="AE73" s="1"/>
  <c r="AF73" s="1"/>
  <c r="G71"/>
  <c r="AC71" s="1"/>
  <c r="AE71" s="1"/>
  <c r="AF71" s="1"/>
  <c r="G69"/>
  <c r="AC69" s="1"/>
  <c r="AE69" s="1"/>
  <c r="AF69" s="1"/>
  <c r="G67"/>
  <c r="AC67" s="1"/>
  <c r="AE67" s="1"/>
  <c r="AF67" s="1"/>
  <c r="G64"/>
  <c r="AC64" s="1"/>
  <c r="AE64" s="1"/>
  <c r="AF64" s="1"/>
  <c r="G65"/>
  <c r="AC65" s="1"/>
  <c r="AE65" s="1"/>
  <c r="AF65" s="1"/>
  <c r="G63"/>
  <c r="AC63" s="1"/>
  <c r="AE63" s="1"/>
  <c r="AF63" s="1"/>
  <c r="G60"/>
  <c r="AC60" s="1"/>
  <c r="AE60" s="1"/>
  <c r="AF60" s="1"/>
  <c r="G61"/>
  <c r="AC61" s="1"/>
  <c r="AE61" s="1"/>
  <c r="AF61" s="1"/>
  <c r="G59"/>
  <c r="AC59" s="1"/>
  <c r="AE59" s="1"/>
  <c r="AF59" s="1"/>
  <c r="G55"/>
  <c r="AC55" s="1"/>
  <c r="AE55" s="1"/>
  <c r="AF55" s="1"/>
  <c r="G54"/>
  <c r="AC54" s="1"/>
  <c r="AE54" s="1"/>
  <c r="AF54" s="1"/>
  <c r="G53"/>
  <c r="AC53" s="1"/>
  <c r="AE53" s="1"/>
  <c r="AF53" s="1"/>
  <c r="G50"/>
  <c r="AC50" s="1"/>
  <c r="AE50" s="1"/>
  <c r="AF50" s="1"/>
  <c r="G51"/>
  <c r="AC51" s="1"/>
  <c r="AE51" s="1"/>
  <c r="AF51" s="1"/>
  <c r="G49"/>
  <c r="AC49" s="1"/>
  <c r="AE49" s="1"/>
  <c r="AF49" s="1"/>
  <c r="J36"/>
  <c r="AD36" s="1"/>
  <c r="J37"/>
  <c r="AD37" s="1"/>
  <c r="J35"/>
  <c r="G44"/>
  <c r="AC44" s="1"/>
  <c r="AE44" s="1"/>
  <c r="AF44" s="1"/>
  <c r="G45"/>
  <c r="AC45" s="1"/>
  <c r="AE45" s="1"/>
  <c r="AF45" s="1"/>
  <c r="G43"/>
  <c r="AC43" s="1"/>
  <c r="AE43" s="1"/>
  <c r="AF43" s="1"/>
  <c r="G40"/>
  <c r="AC40" s="1"/>
  <c r="AE40" s="1"/>
  <c r="AF40" s="1"/>
  <c r="G41"/>
  <c r="AC41" s="1"/>
  <c r="AE41" s="1"/>
  <c r="AF41" s="1"/>
  <c r="G39"/>
  <c r="AC39" s="1"/>
  <c r="AE39" s="1"/>
  <c r="AF39" s="1"/>
  <c r="G36"/>
  <c r="AC36" s="1"/>
  <c r="G37"/>
  <c r="AC37" s="1"/>
  <c r="G35"/>
  <c r="AC35" s="1"/>
  <c r="G68"/>
  <c r="AC68" s="1"/>
  <c r="AE68" s="1"/>
  <c r="AF68" s="1"/>
  <c r="J30"/>
  <c r="AD30" s="1"/>
  <c r="G30"/>
  <c r="J15"/>
  <c r="AD15" s="1"/>
  <c r="J13"/>
  <c r="AD13" s="1"/>
  <c r="J19"/>
  <c r="AD19" s="1"/>
  <c r="J20"/>
  <c r="AD20" s="1"/>
  <c r="J21"/>
  <c r="AD21" s="1"/>
  <c r="J22"/>
  <c r="AD22" s="1"/>
  <c r="J23"/>
  <c r="AD23" s="1"/>
  <c r="J24"/>
  <c r="AD24" s="1"/>
  <c r="J25"/>
  <c r="AD25" s="1"/>
  <c r="J26"/>
  <c r="AD26" s="1"/>
  <c r="J27"/>
  <c r="AD27" s="1"/>
  <c r="J18"/>
  <c r="AD18" s="1"/>
  <c r="G15"/>
  <c r="AC15" s="1"/>
  <c r="G14"/>
  <c r="AC14" s="1"/>
  <c r="AE14" s="1"/>
  <c r="AF14" s="1"/>
  <c r="G19"/>
  <c r="AC19" s="1"/>
  <c r="AE19" s="1"/>
  <c r="AF19" s="1"/>
  <c r="G20"/>
  <c r="AC20" s="1"/>
  <c r="AE20" s="1"/>
  <c r="AF20" s="1"/>
  <c r="G21"/>
  <c r="AC21" s="1"/>
  <c r="G22"/>
  <c r="AC22" s="1"/>
  <c r="G23"/>
  <c r="AC23" s="1"/>
  <c r="AE23" s="1"/>
  <c r="AF23" s="1"/>
  <c r="G24"/>
  <c r="AC24" s="1"/>
  <c r="AE24" s="1"/>
  <c r="AF24" s="1"/>
  <c r="G25"/>
  <c r="AC25" s="1"/>
  <c r="G26"/>
  <c r="AC26" s="1"/>
  <c r="G27"/>
  <c r="AC27" s="1"/>
  <c r="AE27" s="1"/>
  <c r="AF27" s="1"/>
  <c r="G18"/>
  <c r="AC18" s="1"/>
  <c r="AE18" s="1"/>
  <c r="AF18" s="1"/>
  <c r="AE37" l="1"/>
  <c r="AF37" s="1"/>
  <c r="AE36"/>
  <c r="AF36" s="1"/>
  <c r="G74"/>
  <c r="AC74" s="1"/>
  <c r="AE74" s="1"/>
  <c r="AF74" s="1"/>
  <c r="AD35"/>
  <c r="AE35" s="1"/>
  <c r="AF35" s="1"/>
  <c r="J34"/>
  <c r="G129"/>
  <c r="AC129" s="1"/>
  <c r="AE22"/>
  <c r="AF22" s="1"/>
  <c r="J32"/>
  <c r="AD32" s="1"/>
  <c r="G62"/>
  <c r="AC62" s="1"/>
  <c r="AE62" s="1"/>
  <c r="AF62" s="1"/>
  <c r="G135"/>
  <c r="AC135" s="1"/>
  <c r="AE135" s="1"/>
  <c r="AF135" s="1"/>
  <c r="AC131"/>
  <c r="AE131" s="1"/>
  <c r="AF131" s="1"/>
  <c r="G137"/>
  <c r="AC137" s="1"/>
  <c r="AE137" s="1"/>
  <c r="AF137" s="1"/>
  <c r="AC138"/>
  <c r="AE138" s="1"/>
  <c r="AF138" s="1"/>
  <c r="AE25"/>
  <c r="AF25" s="1"/>
  <c r="AE21"/>
  <c r="AF21" s="1"/>
  <c r="G13"/>
  <c r="J17"/>
  <c r="G34"/>
  <c r="G38"/>
  <c r="AC38" s="1"/>
  <c r="AE38" s="1"/>
  <c r="AF38" s="1"/>
  <c r="G42"/>
  <c r="AC42" s="1"/>
  <c r="AE42" s="1"/>
  <c r="AF42" s="1"/>
  <c r="G48"/>
  <c r="AC48" s="1"/>
  <c r="AE48" s="1"/>
  <c r="AF48" s="1"/>
  <c r="G66"/>
  <c r="AC66" s="1"/>
  <c r="AE66" s="1"/>
  <c r="AF66" s="1"/>
  <c r="G90"/>
  <c r="AC90" s="1"/>
  <c r="AE90" s="1"/>
  <c r="AF90" s="1"/>
  <c r="G86"/>
  <c r="AC86" s="1"/>
  <c r="AE86" s="1"/>
  <c r="AF86" s="1"/>
  <c r="G117"/>
  <c r="AC117" s="1"/>
  <c r="AE117" s="1"/>
  <c r="AF117" s="1"/>
  <c r="AC113"/>
  <c r="AE113" s="1"/>
  <c r="AF113" s="1"/>
  <c r="G121"/>
  <c r="AC121" s="1"/>
  <c r="AE121" s="1"/>
  <c r="AF121" s="1"/>
  <c r="AC119"/>
  <c r="AE119" s="1"/>
  <c r="AF119" s="1"/>
  <c r="G125"/>
  <c r="AC125" s="1"/>
  <c r="AE125" s="1"/>
  <c r="AF125" s="1"/>
  <c r="G145"/>
  <c r="AC145" s="1"/>
  <c r="AE145" s="1"/>
  <c r="AF145" s="1"/>
  <c r="AC148"/>
  <c r="AE148" s="1"/>
  <c r="AF148" s="1"/>
  <c r="G141"/>
  <c r="AC141" s="1"/>
  <c r="AE141" s="1"/>
  <c r="AF141" s="1"/>
  <c r="G17"/>
  <c r="AC17" s="1"/>
  <c r="G58"/>
  <c r="AC58" s="1"/>
  <c r="AE58" s="1"/>
  <c r="AF58" s="1"/>
  <c r="AE26"/>
  <c r="AF26" s="1"/>
  <c r="G80"/>
  <c r="AE15"/>
  <c r="AF15" s="1"/>
  <c r="G32"/>
  <c r="AC32" s="1"/>
  <c r="AE32" s="1"/>
  <c r="AF32" s="1"/>
  <c r="AC30"/>
  <c r="AE30" s="1"/>
  <c r="AF30" s="1"/>
  <c r="G70"/>
  <c r="AC70" s="1"/>
  <c r="AE70" s="1"/>
  <c r="AF70" s="1"/>
  <c r="G94"/>
  <c r="AC127"/>
  <c r="AE127" s="1"/>
  <c r="AF127" s="1"/>
  <c r="G151"/>
  <c r="AC151" s="1"/>
  <c r="AE151" s="1"/>
  <c r="AF151" s="1"/>
  <c r="G100"/>
  <c r="AC100" s="1"/>
  <c r="AE100" s="1"/>
  <c r="AF100" s="1"/>
  <c r="AC106"/>
  <c r="AE106" s="1"/>
  <c r="AF106" s="1"/>
  <c r="G52"/>
  <c r="G158" l="1"/>
  <c r="AC158" s="1"/>
  <c r="AE158" s="1"/>
  <c r="AF158" s="1"/>
  <c r="J46"/>
  <c r="AD34"/>
  <c r="AC34"/>
  <c r="G46"/>
  <c r="AC46" s="1"/>
  <c r="G78"/>
  <c r="AC78" s="1"/>
  <c r="AE78" s="1"/>
  <c r="AF78" s="1"/>
  <c r="J28"/>
  <c r="AD28" s="1"/>
  <c r="AD17"/>
  <c r="AE17" s="1"/>
  <c r="AF17" s="1"/>
  <c r="AC94"/>
  <c r="AE94" s="1"/>
  <c r="AF94" s="1"/>
  <c r="G98"/>
  <c r="AC98" s="1"/>
  <c r="AE98" s="1"/>
  <c r="AF98" s="1"/>
  <c r="AC13"/>
  <c r="AE13" s="1"/>
  <c r="AF13" s="1"/>
  <c r="G28"/>
  <c r="AC28" s="1"/>
  <c r="AC80"/>
  <c r="AE80" s="1"/>
  <c r="AF80" s="1"/>
  <c r="G84"/>
  <c r="AC84" s="1"/>
  <c r="AE84" s="1"/>
  <c r="AF84" s="1"/>
  <c r="G56"/>
  <c r="AC56" s="1"/>
  <c r="AE56" s="1"/>
  <c r="AF56" s="1"/>
  <c r="AC52"/>
  <c r="AE52" s="1"/>
  <c r="AF52" s="1"/>
  <c r="G111"/>
  <c r="AC111" s="1"/>
  <c r="AE111" s="1"/>
  <c r="AF111" s="1"/>
  <c r="M22" i="1"/>
  <c r="M20"/>
  <c r="N22"/>
  <c r="N21"/>
  <c r="N20"/>
  <c r="C23"/>
  <c r="N23" s="1"/>
  <c r="B21"/>
  <c r="B23" s="1"/>
  <c r="M23" s="1"/>
  <c r="B22"/>
  <c r="AE28" i="2" l="1"/>
  <c r="AF28" s="1"/>
  <c r="AD46"/>
  <c r="AE46" s="1"/>
  <c r="AF46" s="1"/>
  <c r="G159"/>
  <c r="AE34"/>
  <c r="AF34" s="1"/>
  <c r="M21" i="1"/>
  <c r="AC159" i="2" l="1"/>
  <c r="G161"/>
  <c r="J129"/>
  <c r="AD129" l="1"/>
  <c r="AE129" s="1"/>
  <c r="AF129" s="1"/>
  <c r="J159"/>
  <c r="J161" l="1"/>
  <c r="AD159"/>
  <c r="AE159" s="1"/>
  <c r="AF159" s="1"/>
</calcChain>
</file>

<file path=xl/sharedStrings.xml><?xml version="1.0" encoding="utf-8"?>
<sst xmlns="http://schemas.openxmlformats.org/spreadsheetml/2006/main" count="1020" uniqueCount="520">
  <si>
    <t>Додаток №4</t>
  </si>
  <si>
    <t>Конкурсна програма:</t>
  </si>
  <si>
    <t>ЛОТ:</t>
  </si>
  <si>
    <t>Назва Заявника:</t>
  </si>
  <si>
    <t>Назва проекту:</t>
  </si>
  <si>
    <t>ЗВІТ</t>
  </si>
  <si>
    <t>про надходження та використання коштів для реалізації проекту</t>
  </si>
  <si>
    <t>Загальна сума гранту</t>
  </si>
  <si>
    <t>Загальна сума співфінансування</t>
  </si>
  <si>
    <t>Загальна сума реінвестицій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</si>
  <si>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</si>
  <si>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</si>
  <si>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</si>
  <si>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</si>
  <si>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</si>
  <si>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</si>
  <si>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</si>
  <si>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</si>
  <si>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</si>
  <si>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</si>
  <si>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</si>
  <si>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</si>
  <si>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</si>
  <si>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</si>
  <si>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</si>
  <si>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</si>
  <si>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</si>
  <si>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</si>
  <si>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</si>
  <si>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</si>
  <si>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</si>
  <si>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</si>
  <si>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</si>
  <si>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</si>
  <si>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</si>
  <si>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</si>
  <si>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</si>
  <si>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Загальна сума витрат по проекту, грн.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</si>
  <si>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</si>
  <si>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</si>
  <si>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</si>
  <si>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</si>
  <si>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</si>
  <si>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</si>
  <si>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</si>
  <si>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</si>
  <si>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</si>
  <si>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</si>
  <si>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</si>
  <si>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</si>
  <si>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</si>
  <si>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</si>
  <si>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</si>
  <si>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</si>
  <si>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</si>
  <si>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</si>
  <si>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</si>
  <si>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</si>
  <si>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</si>
  <si>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</si>
  <si>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</si>
  <si>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</si>
  <si>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</si>
  <si>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</si>
  <si>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</si>
  <si>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</si>
  <si>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</si>
  <si>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</si>
  <si>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</si>
  <si>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</si>
  <si>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</si>
  <si>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</si>
  <si>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</si>
  <si>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</si>
  <si>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</si>
  <si>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</si>
  <si>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</si>
  <si>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</si>
  <si>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</si>
  <si>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</si>
  <si>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</si>
  <si>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</si>
  <si>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</si>
  <si>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</si>
  <si>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</si>
  <si>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</si>
  <si>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</si>
  <si>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</si>
  <si>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</si>
  <si>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Штатні працівники</t>
  </si>
  <si>
    <t>Пункт:</t>
  </si>
  <si>
    <t>а</t>
  </si>
  <si>
    <t>Повне ПІБ, посада</t>
  </si>
  <si>
    <t>місяців</t>
  </si>
  <si>
    <t>б</t>
  </si>
  <si>
    <t>в</t>
  </si>
  <si>
    <t>За трудовими договорами</t>
  </si>
  <si>
    <t>За договорами ЦПХ</t>
  </si>
  <si>
    <t>Всього по підрозділу 1 "Оплата праці":</t>
  </si>
  <si>
    <t>Соціальні внески</t>
  </si>
  <si>
    <t>Соціальні внески з оплати праці</t>
  </si>
  <si>
    <t>Розділ:</t>
  </si>
  <si>
    <t>Витрати пов'язані з відрядженнями (для штатних працівників)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</si>
  <si>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</si>
  <si>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</si>
  <si>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</si>
  <si>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</si>
  <si>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</si>
  <si>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</si>
  <si>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</si>
  <si>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</si>
  <si>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</si>
  <si>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</si>
  <si>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Обладнання, інструменти, інвентар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</si>
  <si>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</si>
  <si>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</si>
  <si>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</si>
  <si>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Нематеріальні активи, які необхідні до придбання для використання їх при реалізації проекту грантоотримувача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</si>
  <si>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</si>
  <si>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</si>
  <si>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</si>
  <si>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</si>
  <si>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</si>
  <si>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</si>
  <si>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</si>
  <si>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Оренда техніки, обладнання та інструменту</t>
  </si>
  <si>
    <t>Найменування техніки (з деталізацією технічних характеристик)</t>
  </si>
  <si>
    <t>діб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</si>
  <si>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</si>
  <si>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</si>
  <si>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</si>
  <si>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автобуса (із зазначенням кілометражу або кількості годин)</t>
  </si>
  <si>
    <t>Оренда сценічно-постановочних засобів</t>
  </si>
  <si>
    <t>Найменування (з деталізацією технічних характеристик)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</si>
  <si>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</si>
  <si>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</si>
  <si>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</si>
  <si>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</si>
  <si>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</si>
  <si>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</si>
  <si>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</si>
  <si>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</si>
  <si>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Основні матеріали та сировина</t>
  </si>
  <si>
    <t>Найменування</t>
  </si>
  <si>
    <t>Носії, накопичувачі</t>
  </si>
  <si>
    <t>Інші матеріальні витрати</t>
  </si>
  <si>
    <t>Всього по підрозділу 7 "Матеріальні витрати":</t>
  </si>
  <si>
    <t>Поліграфічні послуги</t>
  </si>
  <si>
    <t>Послуги із виготовлення:</t>
  </si>
  <si>
    <t>Нанесення логотопів</t>
  </si>
  <si>
    <t>Друк брошур</t>
  </si>
  <si>
    <t>г</t>
  </si>
  <si>
    <t>д</t>
  </si>
  <si>
    <t>е</t>
  </si>
  <si>
    <t>є</t>
  </si>
  <si>
    <t>Друк банерів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</si>
  <si>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</si>
  <si>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</si>
  <si>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</si>
  <si>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</si>
  <si>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</si>
  <si>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</si>
  <si>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</si>
  <si>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</si>
  <si>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</si>
  <si>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</si>
  <si>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</si>
  <si>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</si>
  <si>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</si>
  <si>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Найменування методичних, навчальних, інформаційних матеріалів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</si>
  <si>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</si>
  <si>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</si>
  <si>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</si>
  <si>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сторінка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</si>
  <si>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</si>
  <si>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</si>
  <si>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</si>
  <si>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</si>
  <si>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</si>
  <si>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</si>
  <si>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</si>
  <si>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</si>
  <si>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Інші прямі витрати</t>
  </si>
  <si>
    <t>Послуги комп'ютерної обробки, монтажу, зведення</t>
  </si>
  <si>
    <t>Найменування послуги</t>
  </si>
  <si>
    <t>Витрати на послуги страхування</t>
  </si>
  <si>
    <t>Вказати предмет страхування</t>
  </si>
  <si>
    <t>Видавничі послуги</t>
  </si>
  <si>
    <t>Послуги коректора</t>
  </si>
  <si>
    <t>екземпляр</t>
  </si>
  <si>
    <t>Послуги верстки</t>
  </si>
  <si>
    <t>Інші витрати (вказати надану послугу)</t>
  </si>
  <si>
    <t>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</si>
  <si>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</si>
  <si>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</si>
  <si>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</si>
  <si>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</si>
  <si>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</si>
  <si>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>Всього по розділу ІІ "Витрати":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</si>
  <si>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</si>
  <si>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</si>
  <si>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</si>
  <si>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</si>
  <si>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</si>
  <si>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</si>
  <si>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</si>
  <si>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</si>
  <si>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</si>
  <si>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</si>
  <si>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</si>
  <si>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</si>
  <si>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</si>
  <si>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</si>
  <si>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</si>
  <si>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</si>
  <si>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</si>
  <si>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</si>
  <si>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1.1</t>
  </si>
  <si>
    <t>1.2</t>
  </si>
  <si>
    <t>1.3</t>
  </si>
  <si>
    <t>2.1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</si>
  <si>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</si>
  <si>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</si>
  <si>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</si>
  <si>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</si>
  <si>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</si>
  <si>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</si>
  <si>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</si>
  <si>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</si>
  <si>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</si>
  <si>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</si>
  <si>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6.1</t>
  </si>
  <si>
    <t>7.1</t>
  </si>
  <si>
    <t>7.2</t>
  </si>
  <si>
    <t>7.3</t>
  </si>
  <si>
    <t>8.1</t>
  </si>
  <si>
    <t>14.1</t>
  </si>
  <si>
    <t>14.2</t>
  </si>
  <si>
    <t>14.3</t>
  </si>
  <si>
    <t>14.4</t>
  </si>
  <si>
    <t>Герій Оксана</t>
  </si>
  <si>
    <t>Клімашевський Андрій</t>
  </si>
  <si>
    <t>Купріянчик Лариса</t>
  </si>
  <si>
    <t>Герій Орест</t>
  </si>
  <si>
    <t>Овчаренко Людмила</t>
  </si>
  <si>
    <t>Король Софія</t>
  </si>
  <si>
    <t>Колупаєва Агнія</t>
  </si>
  <si>
    <t>Щербань Олена</t>
  </si>
  <si>
    <t>Рибчинський Олег</t>
  </si>
  <si>
    <t>Івашків Ганна, співавтор</t>
  </si>
  <si>
    <t>Акмен Інна</t>
  </si>
  <si>
    <t>Єдиний соціальний внесок</t>
  </si>
  <si>
    <t>Український domain SSL сертификат</t>
  </si>
  <si>
    <t>Оренда мікроавтобуса (із зазначенням кількості годин)</t>
  </si>
  <si>
    <t>Зовнішній жорсткий диск для збереження інформації (2 ТБ)</t>
  </si>
  <si>
    <t xml:space="preserve">Дизайн макету буклету, листівки, плакату, банеру, верстка, препрес </t>
  </si>
  <si>
    <t>компл.</t>
  </si>
  <si>
    <t>Друк буклетів (А4) та пілотного видання</t>
  </si>
  <si>
    <t>Друк плакатів (А3)</t>
  </si>
  <si>
    <t>Написання сценаріїв та зйомка 3-х відеосюжетів з метою просування проекту в YouTube, TV каналі, On-line мережі</t>
  </si>
  <si>
    <t>год.</t>
  </si>
  <si>
    <t xml:space="preserve">Розміщення дайджестів в електронних ресурсах (блогах, сайтах, соцмережах, You Tube платформі), публікація інформації у ЗМІ на TV каналах з метою просування проекту
</t>
  </si>
  <si>
    <t>мес.</t>
  </si>
  <si>
    <t>Створення та просування On-line  платформи  в YouTube для розміщення відеосюжетів та електронної версіі книги-каталогу</t>
  </si>
  <si>
    <t>міс.</t>
  </si>
  <si>
    <t xml:space="preserve">Створенняя електронної платформи Facebook, наповнення її та підтримка з метою створення соціального контакту (квест «Сфотографуй кераміку модерну) </t>
  </si>
  <si>
    <t>Письмовий переклад  текстів книги-каталогу, дайджестів (з української на англійську)</t>
  </si>
  <si>
    <t>Письмовий переклад  текстів книги-каталогу, дайджестів (з української на польську)</t>
  </si>
  <si>
    <t xml:space="preserve">Створення електронної версії візуальної книги-каталогу для розміщення в On-line мережі </t>
  </si>
  <si>
    <t>Обробка відеосюжетів</t>
  </si>
  <si>
    <t>хв.</t>
  </si>
  <si>
    <t>Переказ видань візуальної книги каталогу до бібліотек через мережу «Нова пошта»</t>
  </si>
  <si>
    <t>Послуги з верстки і дизайну візуальної книги</t>
  </si>
  <si>
    <t>екз.</t>
  </si>
  <si>
    <t>Друк книги-каталогу формату (215 х 265)</t>
  </si>
  <si>
    <t>Витрати за даними звіту про використання фінансування</t>
  </si>
  <si>
    <t>Розділ/ Підрозділ/ Стаття/ Пункт</t>
  </si>
  <si>
    <t>Назва контрагента (код ЄДРПОУ) / Виконавця (ІПН)</t>
  </si>
  <si>
    <t>Меморіальний ордер № 52 від 12.08.2020</t>
  </si>
  <si>
    <t>Меморіальний ордер № 86 від 29.09.2020</t>
  </si>
  <si>
    <t>Меморіальний ордер №129 від 21.10.2020</t>
  </si>
  <si>
    <t>Герій Оксана Омелянівна (2702209825)</t>
  </si>
  <si>
    <t>Договір №14-06/2020-ЦПХ від 30.06.2020р.</t>
  </si>
  <si>
    <t xml:space="preserve">Акт прийому наданих послуг  від 19.10.2020р. до цивільно-правового договору №14-06/2020 від 30.06.2020р. </t>
  </si>
  <si>
    <t>Меморіальний ордер № 14 від 14.07.2020</t>
  </si>
  <si>
    <t>Меморіальний ордер № 11 від 14.07.2020 Військовий збір 1,5% із доходу</t>
  </si>
  <si>
    <t>Меморіальний ордер № 12 від 14.07.2020 ПДФО 18% із доходу</t>
  </si>
  <si>
    <t>Меморіальний ордер № 74 від 04.09.2020</t>
  </si>
  <si>
    <t>Меморіальний ордер № 71 від 04.09.2020 Військовий збір 1,5% із доходу</t>
  </si>
  <si>
    <t>Меморіальний ордер № 72 від 04.09.2020 ПДФО 18% із доходу</t>
  </si>
  <si>
    <t>Меморіальний ордер № 90 від 01.10.2020</t>
  </si>
  <si>
    <t>Меморіальний ордер № 87 від 01.10.2020 Військовий збір 1,5% із доходу</t>
  </si>
  <si>
    <t>Меморіальний ордер № 88 від 01.10.2020 ПДФО 18% із доходу</t>
  </si>
  <si>
    <t>Клімашевський Андрій Володимирович (2557809053)</t>
  </si>
  <si>
    <t>Договір №15-06/2020-ЦПХ від 30.06.2020</t>
  </si>
  <si>
    <t xml:space="preserve">Акт прийому наданих послуг  від 19.10.2020р. до цивільно-правового договору №15-06/2020 від 30.06.2020р. </t>
  </si>
  <si>
    <t>Меморіальний ордер № 27 від 14.07.2020</t>
  </si>
  <si>
    <t>Меморіальний ордер № 24 від 14.07.2020 Військовий збір 1,5% із доходу</t>
  </si>
  <si>
    <t>Меморіальний ордер № 25 від 14.07.2020 ПДФО 18% із доходу</t>
  </si>
  <si>
    <t>Меморіальний ордер №112 від 20.10.2020</t>
  </si>
  <si>
    <t>Меморіальний ордер №109 від 20.10.2020 Військовий збір 1,5% із доходу</t>
  </si>
  <si>
    <t>Меморіальний ордер №110 від 20.10.2020 ПДФО 18% із доходу</t>
  </si>
  <si>
    <t>Купріянчик Лариса Леонідівна (2406817660)</t>
  </si>
  <si>
    <t>Договір №23-06/2020-ЦПХ від 30.06.2020</t>
  </si>
  <si>
    <t xml:space="preserve">Акт прийому наданих послуг  від 19.10.2020р. до цивільно-правового договору №23-06/2020 від 30.06.2020р. </t>
  </si>
  <si>
    <t>Меморіальний ордер № 70 від 04.09.2020</t>
  </si>
  <si>
    <t>Меморіальний ордер № 67 від 04.09.2020 Військовий збір 1,5% із доходу</t>
  </si>
  <si>
    <t>Меморіальний ордер № 68 від 04.09.2020 ПДФО 18% із доходу</t>
  </si>
  <si>
    <t>Меморіальний ордер №116 від 20.10.2020</t>
  </si>
  <si>
    <t>Меморіальний ордер №113 від 20.10.2020 Військовий збір 1,5% із доходу</t>
  </si>
  <si>
    <t>Меморіальний ордер №114 від 20.10.2020 ПДФО 18% із доходу</t>
  </si>
  <si>
    <t>Герій Орест Романович (3571901713)</t>
  </si>
  <si>
    <t>Договір №22-06/20220-ЦПХ від 30.06.2020</t>
  </si>
  <si>
    <t xml:space="preserve">Акт прийому наданих послуг  від 19.10.2020р. до цивільно-правового договору №22-06/2020 від 30.06.2020р. </t>
  </si>
  <si>
    <t>Меморіальний ордер №10 від 14.07.2020</t>
  </si>
  <si>
    <t>Меморіальний ордер № 6 від 14.07.2020 Військовий збір 1,5% із доходу</t>
  </si>
  <si>
    <t>Меморіальний ордер № 7 від 14.07.2020 ПДФО 18% із доходу</t>
  </si>
  <si>
    <t>Меморіальний ордер № 85 від 29.09.2020</t>
  </si>
  <si>
    <t>Меморіальний ордер № 82 від 29.09.2020 Військовий збір 1,5% із доходу</t>
  </si>
  <si>
    <t>Меморіальний ордер № 83 від 29.09.2020 ПДФО 18% із доходу</t>
  </si>
  <si>
    <t>Овчаренко Людмила Миколаївна (2581012729)</t>
  </si>
  <si>
    <t>Договір №18-06/20220-ЦПХ від 30.06.2020</t>
  </si>
  <si>
    <t xml:space="preserve">Акт прийому наданих послуг  від 19.10.2020р. до цивільно-правового договору №18-06/2020 від 30.06.2020р. </t>
  </si>
  <si>
    <t>Меморіальний ордер № 47 від 20.07.2020</t>
  </si>
  <si>
    <t xml:space="preserve">Меморіальний ордер № 44 від 20.07.2020 Військовий збір 1,5% із доходу </t>
  </si>
  <si>
    <t>Меморіальний ордер № 45 від 20.07.2020 ПДФО 18% із доходу</t>
  </si>
  <si>
    <t>Меморіальний ордер № 66 від 04.09.2020</t>
  </si>
  <si>
    <t>Меморіальний ордер № 63 від 04.09.2020 Військовий збір 1,5% із доходу</t>
  </si>
  <si>
    <t>Меморіальний ордер № 64 від 04.09.2020 ПДФО 18% із доходу</t>
  </si>
  <si>
    <t>Король Софія Іванівна (2695513122)</t>
  </si>
  <si>
    <t>Договір №21-06/2020-ЦПХ від 30.06.2020</t>
  </si>
  <si>
    <t xml:space="preserve">Акт прийому наданих послуг  від 19.10.2020р. до цивільно-правового договору №21-06/2020 від 30.06.2020р. </t>
  </si>
  <si>
    <t>Меморіальний ордер №19 від 14.07.2020</t>
  </si>
  <si>
    <t>Меморіальний ордер № 16 від 14.07.2020 Військовий збір 1,5% із доходу</t>
  </si>
  <si>
    <t>Меморіальний ордер № 17 від 14.07.2020 ПДФО 18% із доходу</t>
  </si>
  <si>
    <t>Меморіальний ордер №108 від 20.10.2020</t>
  </si>
  <si>
    <t>Меморіальний ордер №104 від 20.10.2020 Військовий збір 1,5% із доходу</t>
  </si>
  <si>
    <t>Меморіальний ордер №105 від 20.10.2020 ПДФО 18% із доходу</t>
  </si>
  <si>
    <t>Колупаєва Агнія Віталіївна (2409413581)</t>
  </si>
  <si>
    <t>Договір №16-06/2020-ЦПХ від 30.06.2020</t>
  </si>
  <si>
    <t xml:space="preserve">Акт прийому наданих послуг  від 19.10.2020р. до цивільно-правового договору №16-06/2020 від 30.06.2020р. </t>
  </si>
  <si>
    <t>Меморіальний ордер №23 від 14.07.2020</t>
  </si>
  <si>
    <t>Меморіальний ордер № 20 від 14.07.2020 Військовий збір 1,5% із доходу</t>
  </si>
  <si>
    <t>Меморіальний ордер № 21 від 14.07.2020 ПДФО 18% із доходу</t>
  </si>
  <si>
    <t>Меморіальний ордер №103 від 20.10.2020</t>
  </si>
  <si>
    <t>Меморіальний ордер №99 від 20.10.2020 Військовий збір 1,5% із доходу</t>
  </si>
  <si>
    <t>Меморіальний ордер №100 від 20.10.2020 ПДФО 18% із доходу</t>
  </si>
  <si>
    <t>Щербань Олена Василівна (2939813729)</t>
  </si>
  <si>
    <t>Договір №19-06/2020-ЦПХ від 30.06.2020</t>
  </si>
  <si>
    <t xml:space="preserve">Акт прийому наданих послуг  від 19.10.2020р. до цивільно-правового договору №19-06/2020 від 30.06.2020р. </t>
  </si>
  <si>
    <t>Меморіальний ордер № 38 від 17.07.2020 Військовий збір 1,5% із доходу</t>
  </si>
  <si>
    <t>Меморіальний ордер № 39 від 17.07.2020 ПДФО 18% із доходу</t>
  </si>
  <si>
    <t>Меморіальний ордер №43 від 20.07.2020</t>
  </si>
  <si>
    <t>Меморіальний ордер № 60 від 01.09.2020</t>
  </si>
  <si>
    <t>Меморіальний ордер № 57 від 01.09.2020 Військовий збір 1,5% із доходу</t>
  </si>
  <si>
    <t>Меморіальний ордер № 58 від 01.09.2020 ПДФО 18% із доходу</t>
  </si>
  <si>
    <t>Рибчинський Олег Валерійович (2556922196)</t>
  </si>
  <si>
    <t>Договір №17-06/2020-ЦПХ від 30.06.2020</t>
  </si>
  <si>
    <t xml:space="preserve">Акт прийому наданих послуг  від 19.10.2020р. до цивільно-правового договору №17-06/2020 від 30.06.2020р. </t>
  </si>
  <si>
    <t>Меморіальний ордер №37 від 17.07.2020</t>
  </si>
  <si>
    <t>Меморіальний ордер № 34 від 17.07.2020 Військовий збір 1,5% із доходу за Дог</t>
  </si>
  <si>
    <t>Меморіальний ордер № 35 від 17.07.2020 ПДФО 18% із доходу</t>
  </si>
  <si>
    <t>Меморіальний ордер №56 від 28.08.2020</t>
  </si>
  <si>
    <t>Меморіальний ордер № 53 від 28.08.2020 Військовий збір 1,5% із доходу за Дог</t>
  </si>
  <si>
    <t>Меморіальний ордер № 54 від 28.08.2020 ПДФО 18% із доходу</t>
  </si>
  <si>
    <t>Івашків Галина Михайлівна (2270911887)</t>
  </si>
  <si>
    <t>Договір №20-06/2020-ЦПХ від 30.06.2020</t>
  </si>
  <si>
    <t xml:space="preserve">Акт прийому наданих послуг  від 19.10.2020р. до цивільно-правового договору №20-06/2020 від 30.06.2020р. </t>
  </si>
  <si>
    <t>Меморіальний ордер №31 від 14.07.2020</t>
  </si>
  <si>
    <t>Меморіальний ордер № 28 від 14.07.2020 Військовий збір 1,5% із доходу</t>
  </si>
  <si>
    <t>Меморіальний ордер № 29 від 14.07.2020 ПДФО 18% із доходу</t>
  </si>
  <si>
    <t>Меморіальний ордер №98 від 20.10.2020</t>
  </si>
  <si>
    <t>Меморіальний ордер №95 від 20.10.2020 Військовий збір 1,5% із доходу</t>
  </si>
  <si>
    <t>Меморіальний ордер №96 від 20.10.2020 ПДФО 18% із доходу</t>
  </si>
  <si>
    <t>2</t>
  </si>
  <si>
    <t>Меморіальний ордер №13 від 14.07.2020 ЄСВ22% на дохід за Договір №14-06/2020-ЦПХ від 30.06.2020</t>
  </si>
  <si>
    <t>Меморіальний ордер №73 від 04.09.2020 ЄСВ22% на дохід</t>
  </si>
  <si>
    <t>Меморіальний ордер №89 від 01.10.2020 ЄСВ22% на дохід</t>
  </si>
  <si>
    <t>Меморіальний ордер №26 від 14.07.2020 ЄСВ22% на дохід за Договір №15-06/2020-ЦПХ від 30.06.2020</t>
  </si>
  <si>
    <t>Меморіальний ордер №111 від 20.10.2020 ЄСВ22% на дохід за Договір №15-06/2020-ЦПХ від 30.06.2021</t>
  </si>
  <si>
    <t>Меморіальний ордер №69 від 04.09.2020 ЄСВ22% на дохід за Договір №23-06/2020 від 30.06.2020</t>
  </si>
  <si>
    <t>Меморіальний ордер №115 від 20.10.2020 ЄСВ22% на дохід за Договір №23-06/2020 від 30.06.2020</t>
  </si>
  <si>
    <t xml:space="preserve">Меморіальний ордер №9 від 14.07.2020 ЄСВ22% на дохід за Договір №22-06/20220-ЦПХ від 30.06.2020 </t>
  </si>
  <si>
    <t>Меморіальний ордер №84 від 29.09.2020 ЄСВ22% на дохід</t>
  </si>
  <si>
    <t>Меморіальний ордер №46 від 20.07.2020 ЄСВ22% на дохід за Договір №18-06/2020-ЦПХ від 30.06.2020</t>
  </si>
  <si>
    <t>Меморіальний ордер №65 від 04.09.2020 ЄСВ22% на дохід</t>
  </si>
  <si>
    <t>Меморіальний ордер №18 від 14.07.2020 ЄСВ22% на дохід за Договір №21-06/2020-ЦПХ від 30.06.2020</t>
  </si>
  <si>
    <t>Меморіальний ордер №107 від 20.10.2020 ЄСВ22% на дохід за Договір №21-06/2020-ЦПХ від 30.06.2021</t>
  </si>
  <si>
    <t>меморіальний ордер №22 від 14.07.2020 ЄСВ22% на дохід за Договір №16-06/2020-ЦПХ від 30.06.2020</t>
  </si>
  <si>
    <t>меморіальний ордер №102 від 20.10.2020 ЄСВ22% на дохід за Договір №16-06/2020-ЦПХ від 30.06.2021</t>
  </si>
  <si>
    <t>Меморіальний ордер №40 від 17.07.2020 ЄСВ22% на дохід за Договір №19-06/2020-ЦПХ від 30.06.2020</t>
  </si>
  <si>
    <t>Меморіальний ордер №59 від 01.09.2020 ЄСВ22% на дохід за Договір №19-06/2020-ЦПХ від 30.06.2020</t>
  </si>
  <si>
    <t>Меморіальний ордер №36 від 17.07.2020 ЄСВ22% на дохід за Договір №17-06/2020-ЦПХ від 30.06.2020</t>
  </si>
  <si>
    <t>Меморіальний ордер №55 від 28.08.2020 ЄСВ22% на дохід за Договір №17-06/2020-ЦПХ від 30.06.2020</t>
  </si>
  <si>
    <t>меморіальний ордер №30 від 14.07.2020 ЄСВ22% на дохід за Договір №20-06/2020-ЦПХ від 30.06.2020</t>
  </si>
  <si>
    <t>меморіальний ордер №97 від 20.10.2020 ЄСВ22% на дохід за Договір №20-06/2020-ЦПХ від 30.06.2021</t>
  </si>
  <si>
    <t>5</t>
  </si>
  <si>
    <t>ФО-П Овчаренко Є.С. (2796809774)</t>
  </si>
  <si>
    <t>Договір про надання послуг № 05-06/2020 від 16.07.2020р.</t>
  </si>
  <si>
    <t>Акт №1 наданих послуг від 19.10.2020р. до Договору №05-06/2020 від 16.07.2020р.</t>
  </si>
  <si>
    <t>Меморіальний ордер №42 від 17.07.2020</t>
  </si>
  <si>
    <t xml:space="preserve">Меморіальний ордер №79 від 29.09.2020 </t>
  </si>
  <si>
    <t xml:space="preserve">Меморіальний ордер №119 від 21.10.2020 </t>
  </si>
  <si>
    <t>7</t>
  </si>
  <si>
    <t>ФО-П Остапченко Світлана Віталіївна (3373210669)</t>
  </si>
  <si>
    <t>видаткова накладна № 264 від 07.10.2020р.</t>
  </si>
  <si>
    <t xml:space="preserve">Меморіальний ордер №91 від 06.10.2020 </t>
  </si>
  <si>
    <t>ТОВ ПРИВАТІНВЕСТ</t>
  </si>
  <si>
    <t>Рахунок №10-4208730 від 19.10.2020</t>
  </si>
  <si>
    <t>видаткова накладна № РТУР0729605 від 19.10.2020</t>
  </si>
  <si>
    <t xml:space="preserve">Меморіальний ордер №93 від 19.10.2020 </t>
  </si>
  <si>
    <t>8</t>
  </si>
  <si>
    <t>ФО-П Кулік Анна Ігорівна (3114715089)</t>
  </si>
  <si>
    <t>Договір про надання послуг № 10-08/2020 від 28.08.2020р.</t>
  </si>
  <si>
    <t>Акт виконаних послуг від 19.10.2020р. До Договору №10-08/2020 від 28.08.2020р.</t>
  </si>
  <si>
    <t xml:space="preserve">Меморіальний ордер №78 від 29.09.2020 </t>
  </si>
  <si>
    <t>9</t>
  </si>
  <si>
    <t>ФО-П Гудзюк Ігор Андрійович (3608902673)</t>
  </si>
  <si>
    <t>Договір про надання послуг № 04-06/2020 від 29.06.2020р.</t>
  </si>
  <si>
    <t>Акт №1 прийому виконаних послуг від 19.10.2020р. До Договору №04-06/2020 від 29.06.2020р.</t>
  </si>
  <si>
    <t xml:space="preserve">Меморіальний ордер №49 від 22.07.2020 </t>
  </si>
  <si>
    <t>Меморіальний ордер №123 від 21.10.2020</t>
  </si>
  <si>
    <t>ФО-П Мануйленко Марія Петрівна (2958636502)</t>
  </si>
  <si>
    <t>Договір про надання послуг №11-08/2020 від 28.08.2020р.</t>
  </si>
  <si>
    <t>Акт виконаних послуг від 19.10.2020р. До Договору №11-08/2020 від 28.08.2020р.</t>
  </si>
  <si>
    <t xml:space="preserve">Меморіальний ордер №94 від 19.10.2020 </t>
  </si>
  <si>
    <t>Розміщення дайджестів в електронних ресурсах (блогах, сайтах, соцмережах, You Tube платформі), публікація інформації у ЗМІ на TV каналах з метою просування проекту</t>
  </si>
  <si>
    <t>ГО «Збережемо Полтаву» 41529465</t>
  </si>
  <si>
    <t>Договір про надання послуг № 01-07/2020 від 02.07.2020р.</t>
  </si>
  <si>
    <t>акт приймання-передачі наданих послуг від 19.10.2020р. До договору №01-07/2020 від 02.07.2020р.</t>
  </si>
  <si>
    <t xml:space="preserve">Меморіальний ордер №48 від 20.07.2020 </t>
  </si>
  <si>
    <t xml:space="preserve">Меморіальний ордер №80 від 29.09.2020 </t>
  </si>
  <si>
    <t xml:space="preserve"> ФО-П Качан Віктор Романович (3168706819)</t>
  </si>
  <si>
    <t>Договір про надання послуг № 07-08/2020 від 28.08.2020р.</t>
  </si>
  <si>
    <t>Акт виконаних послуг від 19.10.2020р. До договору №07-08/2020 від 28.08.2020р.</t>
  </si>
  <si>
    <t xml:space="preserve">Меморіальний ордер №77 від 11.09.2020 </t>
  </si>
  <si>
    <t>Меморіальний ордер №122 від 21.10.2020</t>
  </si>
  <si>
    <t>10</t>
  </si>
  <si>
    <t>12</t>
  </si>
  <si>
    <t>ФО-П Нарижна Олександра Сергіївна (2186500902)</t>
  </si>
  <si>
    <t>Договір про надання послуг №14-08/2020 від 28.08.2020р.</t>
  </si>
  <si>
    <t>Акт виконаних послуг від 19.10.2020р. До Договору №14-08/2020 від 28.08.2020р.</t>
  </si>
  <si>
    <t>Меморіальний ордер №128 від 21.10.2020</t>
  </si>
  <si>
    <t>ФО-П Деремешко Сергій Олександрович (2641900873)</t>
  </si>
  <si>
    <t>Договір надання послуг письмового перекладу №08-08/2020 від 28.08.2020р.</t>
  </si>
  <si>
    <t>Акт виконаних послуг від 19.10.2020р. До договору №08-08/2020 від 28.08.2020р.</t>
  </si>
  <si>
    <t xml:space="preserve">Меморіальний ордер №62 від 03.09.2020 </t>
  </si>
  <si>
    <r>
      <t>Меморіальний ордер №92 від</t>
    </r>
    <r>
      <rPr>
        <sz val="12"/>
        <rFont val="Times New Roman"/>
        <family val="1"/>
        <charset val="204"/>
      </rPr>
      <t xml:space="preserve"> 07.10.2020</t>
    </r>
  </si>
  <si>
    <t>13</t>
  </si>
  <si>
    <t>ФОП Тимофєєва Людмила Юріївна (2872701947)</t>
  </si>
  <si>
    <t>Договір про надання послуг №03-06/2020 від 29.06.2020р.</t>
  </si>
  <si>
    <t>Акт виконаних послуг від 19.10.2020р. До договору №03-06/2020 від 29.06.2020р.</t>
  </si>
  <si>
    <t xml:space="preserve">меморіальний ордер №50 від 22.07.2020 </t>
  </si>
  <si>
    <t>меморіальний ордер №61 від 01.09.2020</t>
  </si>
  <si>
    <t>меморіальний ордер №120 від 21.10.2020</t>
  </si>
  <si>
    <t>ТОВ Юридична компанія АДАР (38383251)</t>
  </si>
  <si>
    <t>Договір №01-06/2020 від 29.06.2020р.</t>
  </si>
  <si>
    <t>Акт виконаних послуг від 19.10.2020р. До договору №01-06/2020 від 29.06.2020р.</t>
  </si>
  <si>
    <t>Меморіальний ордер №32 від 14.07.2020</t>
  </si>
  <si>
    <t>Меморіальний ордер №121 від 21.10.2020</t>
  </si>
  <si>
    <t>ТОВ «КГ "ПроАудит"»</t>
  </si>
  <si>
    <t>Договір №4128 від 05.08.2020р.</t>
  </si>
  <si>
    <t>Меморіальний ордер №118 від 21.10.2020</t>
  </si>
  <si>
    <t>14</t>
  </si>
  <si>
    <t xml:space="preserve">  ФО-П Качан Віктор Романович (3168706819)</t>
  </si>
  <si>
    <t>Договір про надання послуг №09-08/2020 від 28.08.2020р.</t>
  </si>
  <si>
    <t>Акт виконаних послуг від 19.10.2020р. До Договору №09-08/2020 від 28.08.2020р.</t>
  </si>
  <si>
    <t xml:space="preserve">Меморіальний ордер №75 від 04.09.2020 </t>
  </si>
  <si>
    <t xml:space="preserve">Меморіальний ордер №81 від 29.09.2020 </t>
  </si>
  <si>
    <t>ТОВ «Нова пошта».</t>
  </si>
  <si>
    <t>Договір №677756 від 08.07.2020</t>
  </si>
  <si>
    <t>Рахунок-фактура № НП-004382043 від 10.10.2020р.</t>
  </si>
  <si>
    <t>Меморіальний ордер №125 від 21.10.2020</t>
  </si>
  <si>
    <t>Рахунок-фактура № НП-004336392 від 30.09.2020р.</t>
  </si>
  <si>
    <t>Меморіальний ордер №124 від 21.10.2020</t>
  </si>
  <si>
    <t>Рахунок-фактура № НП-004427007 від 20.10.2020р.</t>
  </si>
  <si>
    <t>Меморіальний ордер №126  від 21.10.2020</t>
  </si>
  <si>
    <t>Меморіальний ордер №78 від 29.09.2020</t>
  </si>
  <si>
    <t>ФО-П Цуварева Наталія Миколаївна (2599913628)</t>
  </si>
  <si>
    <t>Договір про надання послуг № 06-08/2020 від 06.08.2020р.</t>
  </si>
  <si>
    <t>Акт виконаних послуг від 19.10.2020р. До Договору №06-08/2020 від 06.08.2020р.</t>
  </si>
  <si>
    <t xml:space="preserve">Меморіальний ордер №51 від 12.08.2020 </t>
  </si>
  <si>
    <t>Меморіальний ордер №76 від 04.09.2020</t>
  </si>
  <si>
    <t>Меморіальний ордер №127 від 21.10.2020</t>
  </si>
  <si>
    <t>Куратор видання, співавтор, автор тексту, координатор фотозйомки, відповідальний за написання змісту супроводжуючої  інформаційної продукції</t>
  </si>
  <si>
    <t>Головний редактор, співавтор видання, автор тексту, вступу</t>
  </si>
  <si>
    <t>Технічний редактор, редактор текстів, коректор</t>
  </si>
  <si>
    <t>Студійна фотозйомка, відеозйомка, обробка фото</t>
  </si>
  <si>
    <t>Співавтор видання, автор тексту, ілюстрацій до тексту</t>
  </si>
  <si>
    <t>Співавтор видання, автор тексту, ілюстрацій до тексту, забезпечення відеозйомки в керамічної майстерні</t>
  </si>
  <si>
    <t>Система SSL, кілька рівнів захисту інтернет-ресурсів (блоги, інтернет-додатки, соціальні мережі)</t>
  </si>
  <si>
    <t>Жорсткий диск Transcend StoreJet 25M3S 1TB. Диски для збереження інформації проекту: 1-й диск для архіву візуальної книги-каталогу, що зберегається у видавництві, 2-й диск зберігає відеоінформацію після зйомок, 3-й диск  для монтажу відеороліків що передається у Львів</t>
  </si>
  <si>
    <t>ФОП Качан В.Р., ГО «Збережемо Полтаву», ФОП Мануйленко М. П. 50 публікації у соціальних мережах, 3 публікацій у ЗМІ, 3 публікації на TV каналах (список ресурсів надається в Додатку 3)</t>
  </si>
  <si>
    <t>ФОП Качан В.Р. Після завершення  проєкту On-line платформа в YouTube буде підтримуватись інформаційним відділом Інституту народознавства АН України</t>
  </si>
  <si>
    <t>ФОП Качан В.Р. Після завершення  проєкту Facebook платформа будє підтримуватись інформаційним відділом Інституту народознавства АН України</t>
  </si>
  <si>
    <t>ТОВ ЮК Адар</t>
  </si>
  <si>
    <t>ТОВ КГ ПроАудит</t>
  </si>
  <si>
    <t>ФОП Качан В.Р.</t>
  </si>
  <si>
    <t>ФОП Гудзюк І., ФОП Мануйленко М. П. зміна постачальника, у зв'язку з перерозподілом вида робіт</t>
  </si>
  <si>
    <t xml:space="preserve">Зменшення кількісного показника, 
Зміна постачальника послуг і укладення договору з ФОП Овчаренко Є.С. по вигідному тарифу перевезення
</t>
  </si>
  <si>
    <t xml:space="preserve">ФОП Нарижна О.С., ФОП Деремешко С.О. Збільшення кількості авторських листів у зв’язку із збільшенням авторського колективу (до авторського колективу були прийняті Герус Л. і Шмагало Р. на волонтерських засадах) </t>
  </si>
  <si>
    <t xml:space="preserve">ФОП Деремешко С.О. Збільшення кількості авторських листів у зв’язку із збільшенням авторського колективу (до авторського колективу були прийняті Герус Л. і Шмагало Р. на волонтерських </t>
  </si>
  <si>
    <t>ФОП Нарижна О.С.  зміна постачальника, у зв'язку з перерозподілом вида робіт</t>
  </si>
  <si>
    <t>ТОВ Нова Пошта Економія у зв’язку з прямою доставкою по договору з ФОП Овчаренко Є. С.</t>
  </si>
  <si>
    <t>Перенесення даних витрат із Підрозділу 1, ст.. 1.1.а, до Підрозділу 14.4.е за проханням аудитора («Аудит-Про»)</t>
  </si>
  <si>
    <t xml:space="preserve">Збільшення вартості у зв’язку з Протоколом 
№2-09/2020 від 09.09.200 р. про узгодження пілотного видання й перегляду якості тиражу 
</t>
  </si>
  <si>
    <t xml:space="preserve"> Інноваційний культурний продукт</t>
  </si>
  <si>
    <t>ЛОТ 4. Література</t>
  </si>
  <si>
    <t>ФОП Акмен Інна Робертівна</t>
  </si>
  <si>
    <t>Керамічний код Івана Левинського в естетичному вимірі українця кінця XIX - поч. XX ст.</t>
  </si>
  <si>
    <t xml:space="preserve">до Договору про надання гранту № ЗІСР41-7263-2 </t>
  </si>
  <si>
    <t>від " 26 " червня  2020 року</t>
  </si>
  <si>
    <r>
      <t xml:space="preserve">за проектом </t>
    </r>
    <r>
      <rPr>
        <b/>
        <u/>
        <sz val="14"/>
        <color theme="1"/>
        <rFont val="Calibri"/>
        <family val="2"/>
        <charset val="204"/>
        <scheme val="minor"/>
      </rPr>
      <t>Керамічний код Івана Левинського в естетичному вимірі українця кінця XIX - поч. XX ст.</t>
    </r>
  </si>
  <si>
    <t>Всього по підрозділу 2 "Соціальні внески":</t>
  </si>
  <si>
    <t>ФОП Тимофєєва Л.Ю.</t>
  </si>
  <si>
    <t>ФОП Кулик Г. І.  Дизайн буклету А4, дизайн плакату А3</t>
  </si>
  <si>
    <t>ФОП Кулик А.І.  зміна постачальника, у зв'язку з перерозподілом вида робіт</t>
  </si>
  <si>
    <t>у період з 26 червня 2020 року по 23 листопада 2020 року</t>
  </si>
  <si>
    <t>за період з 26 червня по 23 листопада 2020 року</t>
  </si>
  <si>
    <t>Акмен Інна Робертовна (2186500902)</t>
  </si>
</sst>
</file>

<file path=xl/styles.xml><?xml version="1.0" encoding="utf-8"?>
<styleSheet xmlns="http://schemas.openxmlformats.org/spreadsheetml/2006/main">
  <numFmts count="3">
    <numFmt numFmtId="164" formatCode="#,##0.00\ _₽"/>
    <numFmt numFmtId="165" formatCode="_-* #,##0.00\ _₴_-;\-* #,##0.00\ _₴_-;_-* &quot;-&quot;??\ _₴_-;_-@"/>
    <numFmt numFmtId="166" formatCode="#,##0.00_р_.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EDA"/>
        <bgColor indexed="64"/>
      </patternFill>
    </fill>
    <fill>
      <patternFill patternType="solid">
        <fgColor theme="8" tint="0.79998168889431442"/>
        <bgColor indexed="64"/>
      </patternFill>
    </fill>
  </fills>
  <borders count="16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ck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rgb="FF000000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/>
      <top style="medium">
        <color indexed="64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 style="medium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indexed="64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rgb="FFCCCCCC"/>
      </right>
      <top style="thick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rgb="FF000000"/>
      </top>
      <bottom/>
      <diagonal/>
    </border>
    <border>
      <left style="medium">
        <color rgb="FFCCCCCC"/>
      </left>
      <right style="thick">
        <color rgb="FF000000"/>
      </right>
      <top style="thick">
        <color indexed="64"/>
      </top>
      <bottom style="thick">
        <color rgb="FF000000"/>
      </bottom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indexed="64"/>
      </left>
      <right/>
      <top style="medium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 style="medium">
        <color rgb="FF000000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1" fillId="0" borderId="39" xfId="0" applyFont="1" applyBorder="1" applyAlignment="1">
      <alignment horizontal="center" vertical="center" wrapText="1"/>
    </xf>
    <xf numFmtId="16" fontId="0" fillId="0" borderId="39" xfId="0" applyNumberFormat="1" applyBorder="1" applyAlignment="1">
      <alignment horizontal="right" wrapText="1"/>
    </xf>
    <xf numFmtId="0" fontId="0" fillId="0" borderId="15" xfId="0" applyBorder="1" applyAlignment="1">
      <alignment wrapText="1"/>
    </xf>
    <xf numFmtId="0" fontId="0" fillId="0" borderId="39" xfId="0" applyBorder="1" applyAlignment="1">
      <alignment horizontal="right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164" fontId="0" fillId="0" borderId="9" xfId="0" applyNumberForma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5" fillId="6" borderId="12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164" fontId="5" fillId="7" borderId="9" xfId="0" applyNumberFormat="1" applyFont="1" applyFill="1" applyBorder="1" applyAlignment="1">
      <alignment horizontal="right" vertical="center" wrapText="1"/>
    </xf>
    <xf numFmtId="0" fontId="5" fillId="7" borderId="17" xfId="0" applyFont="1" applyFill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right" vertical="center" wrapText="1"/>
    </xf>
    <xf numFmtId="0" fontId="5" fillId="8" borderId="9" xfId="0" applyFont="1" applyFill="1" applyBorder="1" applyAlignment="1">
      <alignment horizontal="right" vertical="center" wrapText="1"/>
    </xf>
    <xf numFmtId="4" fontId="5" fillId="4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top" wrapText="1"/>
    </xf>
    <xf numFmtId="49" fontId="5" fillId="3" borderId="9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 wrapText="1"/>
    </xf>
    <xf numFmtId="49" fontId="7" fillId="4" borderId="31" xfId="0" applyNumberFormat="1" applyFont="1" applyFill="1" applyBorder="1" applyAlignment="1">
      <alignment horizontal="left" vertical="top" wrapText="1"/>
    </xf>
    <xf numFmtId="49" fontId="7" fillId="4" borderId="5" xfId="0" applyNumberFormat="1" applyFont="1" applyFill="1" applyBorder="1" applyAlignment="1">
      <alignment horizontal="left" vertical="top" wrapText="1"/>
    </xf>
    <xf numFmtId="49" fontId="5" fillId="4" borderId="5" xfId="0" applyNumberFormat="1" applyFont="1" applyFill="1" applyBorder="1" applyAlignment="1">
      <alignment horizontal="left" vertical="top" wrapText="1"/>
    </xf>
    <xf numFmtId="49" fontId="7" fillId="4" borderId="9" xfId="0" applyNumberFormat="1" applyFont="1" applyFill="1" applyBorder="1" applyAlignment="1">
      <alignment horizontal="left" vertical="top" wrapText="1"/>
    </xf>
    <xf numFmtId="49" fontId="5" fillId="5" borderId="6" xfId="0" applyNumberFormat="1" applyFont="1" applyFill="1" applyBorder="1" applyAlignment="1">
      <alignment horizontal="left" vertical="top" wrapText="1"/>
    </xf>
    <xf numFmtId="49" fontId="5" fillId="5" borderId="9" xfId="0" applyNumberFormat="1" applyFont="1" applyFill="1" applyBorder="1" applyAlignment="1">
      <alignment horizontal="left" vertical="top" wrapText="1"/>
    </xf>
    <xf numFmtId="49" fontId="5" fillId="5" borderId="5" xfId="0" applyNumberFormat="1" applyFont="1" applyFill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 wrapText="1"/>
    </xf>
    <xf numFmtId="49" fontId="5" fillId="6" borderId="32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6" fillId="6" borderId="12" xfId="0" applyNumberFormat="1" applyFont="1" applyFill="1" applyBorder="1" applyAlignment="1">
      <alignment horizontal="left" vertical="top" wrapText="1"/>
    </xf>
    <xf numFmtId="49" fontId="5" fillId="0" borderId="32" xfId="0" applyNumberFormat="1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6" fillId="7" borderId="31" xfId="0" applyNumberFormat="1" applyFont="1" applyFill="1" applyBorder="1" applyAlignment="1">
      <alignment horizontal="left" vertical="top"/>
    </xf>
    <xf numFmtId="49" fontId="7" fillId="7" borderId="5" xfId="0" applyNumberFormat="1" applyFont="1" applyFill="1" applyBorder="1" applyAlignment="1">
      <alignment horizontal="left" vertical="top" wrapText="1"/>
    </xf>
    <xf numFmtId="49" fontId="7" fillId="7" borderId="9" xfId="0" applyNumberFormat="1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5" borderId="33" xfId="0" applyNumberFormat="1" applyFont="1" applyFill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5" fillId="5" borderId="16" xfId="0" applyNumberFormat="1" applyFont="1" applyFill="1" applyBorder="1" applyAlignment="1">
      <alignment horizontal="left" vertical="top" wrapText="1"/>
    </xf>
    <xf numFmtId="49" fontId="5" fillId="5" borderId="12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  <xf numFmtId="49" fontId="6" fillId="4" borderId="31" xfId="0" applyNumberFormat="1" applyFont="1" applyFill="1" applyBorder="1" applyAlignment="1">
      <alignment horizontal="left" vertical="top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7" fillId="3" borderId="31" xfId="0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7" fillId="5" borderId="5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right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7" fillId="0" borderId="44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8" borderId="9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7" borderId="9" xfId="0" applyNumberFormat="1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8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right" vertical="center" wrapText="1"/>
    </xf>
    <xf numFmtId="49" fontId="14" fillId="0" borderId="51" xfId="0" applyNumberFormat="1" applyFont="1" applyBorder="1" applyAlignment="1">
      <alignment horizontal="left" vertical="top"/>
    </xf>
    <xf numFmtId="49" fontId="14" fillId="0" borderId="52" xfId="0" applyNumberFormat="1" applyFont="1" applyBorder="1" applyAlignment="1">
      <alignment horizontal="left" vertical="top"/>
    </xf>
    <xf numFmtId="49" fontId="14" fillId="0" borderId="53" xfId="0" applyNumberFormat="1" applyFont="1" applyBorder="1" applyAlignment="1">
      <alignment horizontal="left" vertical="top"/>
    </xf>
    <xf numFmtId="49" fontId="14" fillId="0" borderId="53" xfId="0" applyNumberFormat="1" applyFont="1" applyFill="1" applyBorder="1" applyAlignment="1">
      <alignment horizontal="left" vertical="top"/>
    </xf>
    <xf numFmtId="49" fontId="14" fillId="0" borderId="54" xfId="0" applyNumberFormat="1" applyFont="1" applyFill="1" applyBorder="1" applyAlignment="1">
      <alignment horizontal="left" vertical="top"/>
    </xf>
    <xf numFmtId="49" fontId="7" fillId="0" borderId="49" xfId="0" applyNumberFormat="1" applyFont="1" applyBorder="1" applyAlignment="1">
      <alignment horizontal="left" vertical="top" wrapText="1"/>
    </xf>
    <xf numFmtId="49" fontId="6" fillId="6" borderId="55" xfId="0" applyNumberFormat="1" applyFont="1" applyFill="1" applyBorder="1" applyAlignment="1">
      <alignment horizontal="left" vertical="top" wrapText="1"/>
    </xf>
    <xf numFmtId="49" fontId="7" fillId="6" borderId="56" xfId="0" applyNumberFormat="1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right" vertical="center" wrapText="1"/>
    </xf>
    <xf numFmtId="165" fontId="7" fillId="0" borderId="48" xfId="0" applyNumberFormat="1" applyFont="1" applyBorder="1" applyAlignment="1">
      <alignment horizontal="right" vertical="center"/>
    </xf>
    <xf numFmtId="164" fontId="7" fillId="0" borderId="45" xfId="0" applyNumberFormat="1" applyFont="1" applyBorder="1" applyAlignment="1">
      <alignment horizontal="right" vertical="center"/>
    </xf>
    <xf numFmtId="0" fontId="7" fillId="6" borderId="58" xfId="0" applyFont="1" applyFill="1" applyBorder="1" applyAlignment="1">
      <alignment horizontal="right" vertical="center" wrapText="1"/>
    </xf>
    <xf numFmtId="49" fontId="15" fillId="0" borderId="59" xfId="0" applyNumberFormat="1" applyFont="1" applyFill="1" applyBorder="1" applyAlignment="1">
      <alignment horizontal="left" vertical="top" wrapText="1"/>
    </xf>
    <xf numFmtId="49" fontId="15" fillId="0" borderId="60" xfId="0" applyNumberFormat="1" applyFont="1" applyFill="1" applyBorder="1" applyAlignment="1">
      <alignment horizontal="left" vertical="top" wrapText="1"/>
    </xf>
    <xf numFmtId="49" fontId="7" fillId="0" borderId="14" xfId="0" applyNumberFormat="1" applyFont="1" applyBorder="1" applyAlignment="1">
      <alignment horizontal="center" vertical="center" wrapText="1"/>
    </xf>
    <xf numFmtId="49" fontId="15" fillId="0" borderId="63" xfId="0" applyNumberFormat="1" applyFont="1" applyBorder="1" applyAlignment="1">
      <alignment horizontal="left" vertical="top" wrapText="1"/>
    </xf>
    <xf numFmtId="49" fontId="7" fillId="7" borderId="29" xfId="0" applyNumberFormat="1" applyFont="1" applyFill="1" applyBorder="1" applyAlignment="1">
      <alignment horizontal="left" vertical="top" wrapText="1"/>
    </xf>
    <xf numFmtId="165" fontId="15" fillId="0" borderId="65" xfId="0" applyNumberFormat="1" applyFont="1" applyFill="1" applyBorder="1" applyAlignment="1">
      <alignment horizontal="right" vertical="center"/>
    </xf>
    <xf numFmtId="165" fontId="15" fillId="0" borderId="47" xfId="0" applyNumberFormat="1" applyFont="1" applyFill="1" applyBorder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 wrapText="1"/>
    </xf>
    <xf numFmtId="164" fontId="15" fillId="0" borderId="66" xfId="0" applyNumberFormat="1" applyFont="1" applyFill="1" applyBorder="1" applyAlignment="1">
      <alignment horizontal="right" vertical="center"/>
    </xf>
    <xf numFmtId="164" fontId="7" fillId="0" borderId="67" xfId="0" applyNumberFormat="1" applyFont="1" applyBorder="1" applyAlignment="1">
      <alignment horizontal="right" vertical="center" wrapText="1"/>
    </xf>
    <xf numFmtId="164" fontId="15" fillId="0" borderId="61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62" xfId="0" applyNumberFormat="1" applyFont="1" applyBorder="1" applyAlignment="1">
      <alignment horizontal="right" vertical="center" wrapText="1"/>
    </xf>
    <xf numFmtId="164" fontId="15" fillId="0" borderId="68" xfId="0" applyNumberFormat="1" applyFont="1" applyBorder="1" applyAlignment="1">
      <alignment horizontal="right" vertical="center"/>
    </xf>
    <xf numFmtId="164" fontId="15" fillId="0" borderId="61" xfId="0" applyNumberFormat="1" applyFont="1" applyBorder="1" applyAlignment="1">
      <alignment horizontal="right" vertical="center"/>
    </xf>
    <xf numFmtId="164" fontId="15" fillId="0" borderId="69" xfId="0" applyNumberFormat="1" applyFont="1" applyBorder="1" applyAlignment="1">
      <alignment horizontal="right" vertical="center"/>
    </xf>
    <xf numFmtId="164" fontId="15" fillId="0" borderId="0" xfId="0" applyNumberFormat="1" applyFont="1" applyBorder="1" applyAlignment="1">
      <alignment horizontal="right" vertical="center"/>
    </xf>
    <xf numFmtId="165" fontId="15" fillId="0" borderId="70" xfId="0" applyNumberFormat="1" applyFont="1" applyBorder="1" applyAlignment="1">
      <alignment horizontal="right" vertical="center"/>
    </xf>
    <xf numFmtId="165" fontId="15" fillId="0" borderId="71" xfId="0" applyNumberFormat="1" applyFont="1" applyBorder="1" applyAlignment="1">
      <alignment horizontal="right" vertical="center"/>
    </xf>
    <xf numFmtId="165" fontId="15" fillId="0" borderId="72" xfId="0" applyNumberFormat="1" applyFont="1" applyBorder="1" applyAlignment="1">
      <alignment horizontal="right" vertical="center"/>
    </xf>
    <xf numFmtId="165" fontId="15" fillId="0" borderId="50" xfId="0" applyNumberFormat="1" applyFont="1" applyBorder="1" applyAlignment="1">
      <alignment horizontal="right" vertical="center"/>
    </xf>
    <xf numFmtId="165" fontId="15" fillId="0" borderId="75" xfId="0" applyNumberFormat="1" applyFont="1" applyFill="1" applyBorder="1" applyAlignment="1">
      <alignment horizontal="right" vertical="center"/>
    </xf>
    <xf numFmtId="165" fontId="15" fillId="0" borderId="76" xfId="0" applyNumberFormat="1" applyFont="1" applyFill="1" applyBorder="1" applyAlignment="1">
      <alignment horizontal="right" vertical="center"/>
    </xf>
    <xf numFmtId="165" fontId="15" fillId="0" borderId="77" xfId="0" applyNumberFormat="1" applyFont="1" applyBorder="1" applyAlignment="1">
      <alignment horizontal="right" vertical="center"/>
    </xf>
    <xf numFmtId="165" fontId="15" fillId="0" borderId="76" xfId="0" applyNumberFormat="1" applyFont="1" applyBorder="1" applyAlignment="1">
      <alignment horizontal="right" vertical="center"/>
    </xf>
    <xf numFmtId="165" fontId="15" fillId="0" borderId="65" xfId="0" applyNumberFormat="1" applyFont="1" applyBorder="1" applyAlignment="1">
      <alignment horizontal="right" vertical="center"/>
    </xf>
    <xf numFmtId="164" fontId="15" fillId="0" borderId="60" xfId="0" applyNumberFormat="1" applyFont="1" applyBorder="1" applyAlignment="1">
      <alignment horizontal="right" vertical="center"/>
    </xf>
    <xf numFmtId="164" fontId="15" fillId="0" borderId="78" xfId="0" applyNumberFormat="1" applyFont="1" applyBorder="1" applyAlignment="1">
      <alignment horizontal="right" vertical="center"/>
    </xf>
    <xf numFmtId="164" fontId="15" fillId="0" borderId="79" xfId="0" applyNumberFormat="1" applyFont="1" applyBorder="1" applyAlignment="1">
      <alignment horizontal="right" vertical="center"/>
    </xf>
    <xf numFmtId="49" fontId="7" fillId="0" borderId="49" xfId="0" applyNumberFormat="1" applyFont="1" applyFill="1" applyBorder="1" applyAlignment="1">
      <alignment horizontal="left" vertical="top" wrapText="1"/>
    </xf>
    <xf numFmtId="0" fontId="7" fillId="0" borderId="57" xfId="0" applyFont="1" applyBorder="1" applyAlignment="1">
      <alignment horizontal="right" vertical="center" wrapText="1"/>
    </xf>
    <xf numFmtId="165" fontId="7" fillId="0" borderId="54" xfId="0" applyNumberFormat="1" applyFont="1" applyFill="1" applyBorder="1" applyAlignment="1">
      <alignment horizontal="right" vertical="center"/>
    </xf>
    <xf numFmtId="49" fontId="7" fillId="0" borderId="81" xfId="0" applyNumberFormat="1" applyFont="1" applyBorder="1" applyAlignment="1">
      <alignment horizontal="center" vertical="center" wrapText="1"/>
    </xf>
    <xf numFmtId="49" fontId="7" fillId="0" borderId="56" xfId="0" applyNumberFormat="1" applyFont="1" applyBorder="1" applyAlignment="1">
      <alignment horizontal="left" vertical="top" wrapText="1"/>
    </xf>
    <xf numFmtId="49" fontId="7" fillId="0" borderId="54" xfId="0" applyNumberFormat="1" applyFont="1" applyFill="1" applyBorder="1" applyAlignment="1">
      <alignment horizontal="left" vertical="top" wrapText="1"/>
    </xf>
    <xf numFmtId="165" fontId="7" fillId="0" borderId="82" xfId="0" applyNumberFormat="1" applyFont="1" applyFill="1" applyBorder="1" applyAlignment="1">
      <alignment horizontal="center" vertical="center"/>
    </xf>
    <xf numFmtId="49" fontId="7" fillId="0" borderId="74" xfId="0" applyNumberFormat="1" applyFont="1" applyBorder="1" applyAlignment="1">
      <alignment horizontal="left" vertical="top" wrapText="1"/>
    </xf>
    <xf numFmtId="49" fontId="5" fillId="0" borderId="84" xfId="0" applyNumberFormat="1" applyFont="1" applyBorder="1" applyAlignment="1">
      <alignment horizontal="left" vertical="top" wrapText="1"/>
    </xf>
    <xf numFmtId="49" fontId="5" fillId="0" borderId="83" xfId="0" applyNumberFormat="1" applyFont="1" applyBorder="1" applyAlignment="1">
      <alignment horizontal="left" vertical="top"/>
    </xf>
    <xf numFmtId="49" fontId="7" fillId="0" borderId="64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horizontal="right" vertical="center" wrapText="1"/>
    </xf>
    <xf numFmtId="0" fontId="7" fillId="0" borderId="86" xfId="0" applyFont="1" applyBorder="1" applyAlignment="1">
      <alignment horizontal="right" vertical="center" wrapText="1"/>
    </xf>
    <xf numFmtId="49" fontId="7" fillId="0" borderId="55" xfId="0" applyNumberFormat="1" applyFont="1" applyBorder="1" applyAlignment="1">
      <alignment horizontal="left" vertical="top" wrapText="1"/>
    </xf>
    <xf numFmtId="49" fontId="7" fillId="0" borderId="56" xfId="0" applyNumberFormat="1" applyFont="1" applyBorder="1" applyAlignment="1">
      <alignment horizontal="center" vertical="center" wrapText="1"/>
    </xf>
    <xf numFmtId="165" fontId="7" fillId="0" borderId="87" xfId="0" applyNumberFormat="1" applyFont="1" applyBorder="1" applyAlignment="1">
      <alignment horizontal="right" vertical="center"/>
    </xf>
    <xf numFmtId="49" fontId="7" fillId="0" borderId="51" xfId="0" applyNumberFormat="1" applyFont="1" applyBorder="1" applyAlignment="1">
      <alignment horizontal="left" vertical="top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84" xfId="0" applyFont="1" applyBorder="1" applyAlignment="1">
      <alignment horizontal="right" vertical="center" wrapText="1"/>
    </xf>
    <xf numFmtId="165" fontId="7" fillId="0" borderId="91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top" wrapText="1"/>
    </xf>
    <xf numFmtId="165" fontId="7" fillId="0" borderId="92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left" vertical="top" wrapText="1"/>
    </xf>
    <xf numFmtId="49" fontId="5" fillId="5" borderId="29" xfId="0" applyNumberFormat="1" applyFont="1" applyFill="1" applyBorder="1" applyAlignment="1">
      <alignment horizontal="left" vertical="top" wrapText="1"/>
    </xf>
    <xf numFmtId="49" fontId="5" fillId="5" borderId="93" xfId="0" applyNumberFormat="1" applyFont="1" applyFill="1" applyBorder="1" applyAlignment="1">
      <alignment horizontal="left" vertical="top" wrapText="1"/>
    </xf>
    <xf numFmtId="165" fontId="7" fillId="0" borderId="97" xfId="0" applyNumberFormat="1" applyFont="1" applyBorder="1" applyAlignment="1">
      <alignment horizontal="center" vertical="center"/>
    </xf>
    <xf numFmtId="165" fontId="7" fillId="0" borderId="98" xfId="0" applyNumberFormat="1" applyFont="1" applyBorder="1" applyAlignment="1">
      <alignment horizontal="center" vertical="center"/>
    </xf>
    <xf numFmtId="165" fontId="7" fillId="0" borderId="99" xfId="0" applyNumberFormat="1" applyFont="1" applyBorder="1" applyAlignment="1">
      <alignment horizontal="right" vertical="center"/>
    </xf>
    <xf numFmtId="165" fontId="7" fillId="0" borderId="101" xfId="0" applyNumberFormat="1" applyFont="1" applyBorder="1" applyAlignment="1">
      <alignment horizontal="center" vertical="center"/>
    </xf>
    <xf numFmtId="165" fontId="7" fillId="0" borderId="100" xfId="0" applyNumberFormat="1" applyFont="1" applyBorder="1" applyAlignment="1">
      <alignment horizontal="right" vertical="center"/>
    </xf>
    <xf numFmtId="165" fontId="7" fillId="0" borderId="100" xfId="0" applyNumberFormat="1" applyFont="1" applyFill="1" applyBorder="1" applyAlignment="1">
      <alignment horizontal="right" vertical="center"/>
    </xf>
    <xf numFmtId="49" fontId="7" fillId="0" borderId="53" xfId="0" applyNumberFormat="1" applyFont="1" applyFill="1" applyBorder="1" applyAlignment="1">
      <alignment horizontal="left" vertical="top" wrapText="1"/>
    </xf>
    <xf numFmtId="165" fontId="7" fillId="0" borderId="105" xfId="0" applyNumberFormat="1" applyFont="1" applyFill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 vertical="center"/>
    </xf>
    <xf numFmtId="49" fontId="7" fillId="0" borderId="106" xfId="0" applyNumberFormat="1" applyFont="1" applyBorder="1" applyAlignment="1">
      <alignment horizontal="left" vertical="top" wrapText="1"/>
    </xf>
    <xf numFmtId="165" fontId="7" fillId="0" borderId="42" xfId="0" applyNumberFormat="1" applyFont="1" applyBorder="1" applyAlignment="1">
      <alignment horizontal="right" vertical="center"/>
    </xf>
    <xf numFmtId="165" fontId="7" fillId="0" borderId="109" xfId="0" applyNumberFormat="1" applyFont="1" applyBorder="1" applyAlignment="1">
      <alignment horizontal="center" vertical="center"/>
    </xf>
    <xf numFmtId="49" fontId="7" fillId="0" borderId="108" xfId="0" applyNumberFormat="1" applyFont="1" applyBorder="1" applyAlignment="1">
      <alignment horizontal="left" vertical="top" wrapText="1"/>
    </xf>
    <xf numFmtId="165" fontId="7" fillId="0" borderId="111" xfId="0" applyNumberFormat="1" applyFont="1" applyBorder="1" applyAlignment="1">
      <alignment horizontal="center" vertical="center"/>
    </xf>
    <xf numFmtId="49" fontId="7" fillId="0" borderId="110" xfId="0" applyNumberFormat="1" applyFont="1" applyBorder="1" applyAlignment="1">
      <alignment horizontal="left" vertical="top" wrapText="1"/>
    </xf>
    <xf numFmtId="49" fontId="7" fillId="0" borderId="113" xfId="0" applyNumberFormat="1" applyFont="1" applyBorder="1" applyAlignment="1">
      <alignment horizontal="left" vertical="top" wrapText="1"/>
    </xf>
    <xf numFmtId="49" fontId="7" fillId="0" borderId="112" xfId="0" applyNumberFormat="1" applyFont="1" applyBorder="1" applyAlignment="1">
      <alignment horizontal="center" vertical="center" wrapText="1"/>
    </xf>
    <xf numFmtId="0" fontId="7" fillId="7" borderId="115" xfId="0" applyFont="1" applyFill="1" applyBorder="1" applyAlignment="1">
      <alignment horizontal="right" vertical="center" wrapText="1"/>
    </xf>
    <xf numFmtId="0" fontId="7" fillId="7" borderId="116" xfId="0" applyFont="1" applyFill="1" applyBorder="1" applyAlignment="1">
      <alignment horizontal="right" vertical="center" wrapText="1"/>
    </xf>
    <xf numFmtId="49" fontId="7" fillId="7" borderId="104" xfId="0" applyNumberFormat="1" applyFont="1" applyFill="1" applyBorder="1" applyAlignment="1">
      <alignment horizontal="center" vertical="center" wrapText="1"/>
    </xf>
    <xf numFmtId="49" fontId="7" fillId="0" borderId="77" xfId="0" applyNumberFormat="1" applyFont="1" applyBorder="1" applyAlignment="1">
      <alignment horizontal="left" vertical="top" wrapText="1"/>
    </xf>
    <xf numFmtId="165" fontId="7" fillId="0" borderId="118" xfId="0" applyNumberFormat="1" applyFont="1" applyBorder="1" applyAlignment="1">
      <alignment horizontal="center" vertical="center"/>
    </xf>
    <xf numFmtId="165" fontId="7" fillId="0" borderId="117" xfId="0" applyNumberFormat="1" applyFont="1" applyBorder="1" applyAlignment="1">
      <alignment horizontal="right" vertical="center"/>
    </xf>
    <xf numFmtId="165" fontId="7" fillId="0" borderId="120" xfId="0" applyNumberFormat="1" applyFont="1" applyBorder="1" applyAlignment="1">
      <alignment horizontal="center" vertical="center"/>
    </xf>
    <xf numFmtId="165" fontId="7" fillId="0" borderId="119" xfId="0" applyNumberFormat="1" applyFont="1" applyBorder="1" applyAlignment="1">
      <alignment horizontal="right" vertical="center"/>
    </xf>
    <xf numFmtId="165" fontId="7" fillId="0" borderId="105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top" wrapText="1"/>
    </xf>
    <xf numFmtId="49" fontId="7" fillId="0" borderId="105" xfId="0" applyNumberFormat="1" applyFont="1" applyBorder="1" applyAlignment="1">
      <alignment horizontal="left" vertical="top" wrapText="1"/>
    </xf>
    <xf numFmtId="49" fontId="7" fillId="0" borderId="122" xfId="0" applyNumberFormat="1" applyFont="1" applyBorder="1" applyAlignment="1">
      <alignment horizontal="left" vertical="top" wrapText="1"/>
    </xf>
    <xf numFmtId="49" fontId="5" fillId="0" borderId="121" xfId="0" applyNumberFormat="1" applyFont="1" applyBorder="1" applyAlignment="1">
      <alignment horizontal="left" vertical="top" wrapText="1"/>
    </xf>
    <xf numFmtId="49" fontId="7" fillId="0" borderId="123" xfId="0" applyNumberFormat="1" applyFont="1" applyBorder="1" applyAlignment="1">
      <alignment horizontal="center" vertical="center" wrapText="1"/>
    </xf>
    <xf numFmtId="49" fontId="7" fillId="0" borderId="124" xfId="0" applyNumberFormat="1" applyFont="1" applyBorder="1" applyAlignment="1">
      <alignment horizontal="center" vertical="center" wrapText="1"/>
    </xf>
    <xf numFmtId="49" fontId="15" fillId="0" borderId="107" xfId="0" applyNumberFormat="1" applyFont="1" applyBorder="1" applyAlignment="1">
      <alignment horizontal="left" vertical="top" wrapText="1"/>
    </xf>
    <xf numFmtId="49" fontId="7" fillId="0" borderId="125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15" fillId="0" borderId="60" xfId="0" applyNumberFormat="1" applyFont="1" applyBorder="1" applyAlignment="1">
      <alignment horizontal="left" vertical="top" wrapText="1"/>
    </xf>
    <xf numFmtId="0" fontId="7" fillId="7" borderId="104" xfId="0" applyFont="1" applyFill="1" applyBorder="1" applyAlignment="1">
      <alignment horizontal="right" vertical="center" wrapText="1"/>
    </xf>
    <xf numFmtId="49" fontId="7" fillId="0" borderId="126" xfId="0" applyNumberFormat="1" applyFont="1" applyBorder="1" applyAlignment="1">
      <alignment horizontal="center" vertical="center" wrapText="1"/>
    </xf>
    <xf numFmtId="49" fontId="15" fillId="0" borderId="127" xfId="0" applyNumberFormat="1" applyFont="1" applyBorder="1" applyAlignment="1">
      <alignment horizontal="left" vertical="top" wrapText="1"/>
    </xf>
    <xf numFmtId="49" fontId="7" fillId="7" borderId="128" xfId="0" applyNumberFormat="1" applyFont="1" applyFill="1" applyBorder="1" applyAlignment="1">
      <alignment horizontal="left" vertical="top" wrapText="1"/>
    </xf>
    <xf numFmtId="49" fontId="5" fillId="0" borderId="43" xfId="0" applyNumberFormat="1" applyFont="1" applyBorder="1" applyAlignment="1">
      <alignment horizontal="left" vertical="top" wrapText="1"/>
    </xf>
    <xf numFmtId="49" fontId="6" fillId="7" borderId="129" xfId="0" applyNumberFormat="1" applyFont="1" applyFill="1" applyBorder="1" applyAlignment="1">
      <alignment horizontal="left" vertical="top"/>
    </xf>
    <xf numFmtId="164" fontId="15" fillId="0" borderId="63" xfId="0" applyNumberFormat="1" applyFont="1" applyBorder="1" applyAlignment="1">
      <alignment horizontal="right" vertical="center"/>
    </xf>
    <xf numFmtId="164" fontId="7" fillId="7" borderId="104" xfId="0" applyNumberFormat="1" applyFont="1" applyFill="1" applyBorder="1" applyAlignment="1">
      <alignment horizontal="right" vertical="center" wrapText="1"/>
    </xf>
    <xf numFmtId="164" fontId="15" fillId="0" borderId="96" xfId="0" applyNumberFormat="1" applyFont="1" applyBorder="1" applyAlignment="1">
      <alignment horizontal="right" vertical="center"/>
    </xf>
    <xf numFmtId="164" fontId="7" fillId="7" borderId="114" xfId="0" applyNumberFormat="1" applyFont="1" applyFill="1" applyBorder="1" applyAlignment="1">
      <alignment horizontal="right" vertical="center" wrapText="1"/>
    </xf>
    <xf numFmtId="164" fontId="7" fillId="0" borderId="130" xfId="0" applyNumberFormat="1" applyFont="1" applyBorder="1" applyAlignment="1">
      <alignment horizontal="right" vertical="center" wrapText="1"/>
    </xf>
    <xf numFmtId="164" fontId="5" fillId="7" borderId="104" xfId="0" applyNumberFormat="1" applyFont="1" applyFill="1" applyBorder="1" applyAlignment="1">
      <alignment horizontal="right" vertical="center" wrapText="1"/>
    </xf>
    <xf numFmtId="49" fontId="7" fillId="7" borderId="131" xfId="0" applyNumberFormat="1" applyFont="1" applyFill="1" applyBorder="1" applyAlignment="1">
      <alignment horizontal="left" vertical="top" wrapText="1"/>
    </xf>
    <xf numFmtId="165" fontId="7" fillId="0" borderId="133" xfId="0" applyNumberFormat="1" applyFont="1" applyFill="1" applyBorder="1" applyAlignment="1">
      <alignment horizontal="center" vertical="center"/>
    </xf>
    <xf numFmtId="0" fontId="7" fillId="0" borderId="132" xfId="0" applyFont="1" applyBorder="1" applyAlignment="1">
      <alignment horizontal="right" vertical="center" wrapText="1"/>
    </xf>
    <xf numFmtId="49" fontId="7" fillId="0" borderId="134" xfId="0" applyNumberFormat="1" applyFont="1" applyBorder="1" applyAlignment="1">
      <alignment horizontal="left" vertical="top" wrapText="1"/>
    </xf>
    <xf numFmtId="165" fontId="7" fillId="0" borderId="135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left" vertical="top" wrapText="1"/>
    </xf>
    <xf numFmtId="165" fontId="7" fillId="0" borderId="136" xfId="0" applyNumberFormat="1" applyFont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right" vertical="center" wrapText="1"/>
    </xf>
    <xf numFmtId="164" fontId="7" fillId="0" borderId="102" xfId="0" applyNumberFormat="1" applyFont="1" applyBorder="1" applyAlignment="1">
      <alignment horizontal="right" vertical="center" wrapText="1"/>
    </xf>
    <xf numFmtId="164" fontId="7" fillId="0" borderId="80" xfId="0" applyNumberFormat="1" applyFont="1" applyBorder="1" applyAlignment="1">
      <alignment horizontal="right" vertical="center" wrapText="1"/>
    </xf>
    <xf numFmtId="164" fontId="7" fillId="0" borderId="46" xfId="0" applyNumberFormat="1" applyFont="1" applyBorder="1" applyAlignment="1">
      <alignment horizontal="right" vertical="center"/>
    </xf>
    <xf numFmtId="164" fontId="7" fillId="0" borderId="85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164" fontId="7" fillId="0" borderId="66" xfId="0" applyNumberFormat="1" applyFont="1" applyBorder="1" applyAlignment="1">
      <alignment horizontal="right" vertical="center"/>
    </xf>
    <xf numFmtId="164" fontId="7" fillId="0" borderId="57" xfId="0" applyNumberFormat="1" applyFont="1" applyBorder="1" applyAlignment="1">
      <alignment horizontal="right" vertical="center" wrapText="1"/>
    </xf>
    <xf numFmtId="164" fontId="7" fillId="0" borderId="87" xfId="0" applyNumberFormat="1" applyFont="1" applyBorder="1" applyAlignment="1">
      <alignment horizontal="right" vertical="center"/>
    </xf>
    <xf numFmtId="164" fontId="7" fillId="0" borderId="89" xfId="0" applyNumberFormat="1" applyFont="1" applyBorder="1" applyAlignment="1">
      <alignment horizontal="right" vertical="center"/>
    </xf>
    <xf numFmtId="164" fontId="7" fillId="0" borderId="88" xfId="0" applyNumberFormat="1" applyFont="1" applyBorder="1" applyAlignment="1">
      <alignment horizontal="right" vertical="center" wrapText="1"/>
    </xf>
    <xf numFmtId="164" fontId="7" fillId="0" borderId="91" xfId="0" applyNumberFormat="1" applyFont="1" applyBorder="1" applyAlignment="1">
      <alignment horizontal="right" vertical="center"/>
    </xf>
    <xf numFmtId="164" fontId="5" fillId="7" borderId="17" xfId="0" applyNumberFormat="1" applyFont="1" applyFill="1" applyBorder="1" applyAlignment="1">
      <alignment horizontal="right" vertical="center" wrapText="1"/>
    </xf>
    <xf numFmtId="164" fontId="5" fillId="7" borderId="114" xfId="0" applyNumberFormat="1" applyFont="1" applyFill="1" applyBorder="1" applyAlignment="1">
      <alignment horizontal="right" vertical="center" wrapText="1"/>
    </xf>
    <xf numFmtId="164" fontId="7" fillId="0" borderId="68" xfId="0" applyNumberFormat="1" applyFont="1" applyBorder="1" applyAlignment="1">
      <alignment horizontal="right" vertical="center"/>
    </xf>
    <xf numFmtId="164" fontId="7" fillId="0" borderId="61" xfId="0" applyNumberFormat="1" applyFont="1" applyBorder="1" applyAlignment="1">
      <alignment horizontal="right" vertical="center"/>
    </xf>
    <xf numFmtId="164" fontId="7" fillId="0" borderId="96" xfId="0" applyNumberFormat="1" applyFont="1" applyBorder="1" applyAlignment="1">
      <alignment horizontal="right" vertical="center"/>
    </xf>
    <xf numFmtId="164" fontId="7" fillId="0" borderId="92" xfId="0" applyNumberFormat="1" applyFont="1" applyFill="1" applyBorder="1" applyAlignment="1">
      <alignment horizontal="right" vertical="center"/>
    </xf>
    <xf numFmtId="0" fontId="7" fillId="7" borderId="137" xfId="0" applyFont="1" applyFill="1" applyBorder="1" applyAlignment="1">
      <alignment horizontal="right" vertical="center" wrapText="1"/>
    </xf>
    <xf numFmtId="164" fontId="5" fillId="6" borderId="56" xfId="0" applyNumberFormat="1" applyFont="1" applyFill="1" applyBorder="1" applyAlignment="1">
      <alignment horizontal="right" vertical="center" wrapText="1"/>
    </xf>
    <xf numFmtId="164" fontId="5" fillId="6" borderId="103" xfId="0" applyNumberFormat="1" applyFont="1" applyFill="1" applyBorder="1" applyAlignment="1">
      <alignment horizontal="right" vertical="center" wrapText="1"/>
    </xf>
    <xf numFmtId="164" fontId="5" fillId="7" borderId="30" xfId="0" applyNumberFormat="1" applyFont="1" applyFill="1" applyBorder="1" applyAlignment="1">
      <alignment horizontal="right" vertical="center" wrapText="1"/>
    </xf>
    <xf numFmtId="164" fontId="5" fillId="8" borderId="9" xfId="0" applyNumberFormat="1" applyFont="1" applyFill="1" applyBorder="1" applyAlignment="1">
      <alignment horizontal="right" vertical="center" wrapText="1"/>
    </xf>
    <xf numFmtId="164" fontId="5" fillId="8" borderId="104" xfId="0" applyNumberFormat="1" applyFont="1" applyFill="1" applyBorder="1" applyAlignment="1">
      <alignment horizontal="right" vertical="center" wrapText="1"/>
    </xf>
    <xf numFmtId="164" fontId="5" fillId="8" borderId="29" xfId="0" applyNumberFormat="1" applyFont="1" applyFill="1" applyBorder="1" applyAlignment="1">
      <alignment horizontal="right" vertical="center" wrapText="1"/>
    </xf>
    <xf numFmtId="164" fontId="5" fillId="4" borderId="9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right" vertical="center" wrapText="1"/>
    </xf>
    <xf numFmtId="164" fontId="14" fillId="6" borderId="15" xfId="0" applyNumberFormat="1" applyFont="1" applyFill="1" applyBorder="1" applyAlignment="1">
      <alignment horizontal="right" vertical="center" wrapText="1"/>
    </xf>
    <xf numFmtId="164" fontId="14" fillId="6" borderId="12" xfId="0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top" wrapText="1"/>
    </xf>
    <xf numFmtId="164" fontId="14" fillId="9" borderId="15" xfId="0" applyNumberFormat="1" applyFont="1" applyFill="1" applyBorder="1" applyAlignment="1">
      <alignment horizontal="right" vertical="center" wrapText="1"/>
    </xf>
    <xf numFmtId="10" fontId="14" fillId="6" borderId="12" xfId="0" applyNumberFormat="1" applyFont="1" applyFill="1" applyBorder="1" applyAlignment="1">
      <alignment horizontal="right" vertical="center" wrapText="1"/>
    </xf>
    <xf numFmtId="164" fontId="14" fillId="9" borderId="12" xfId="0" applyNumberFormat="1" applyFont="1" applyFill="1" applyBorder="1" applyAlignment="1">
      <alignment horizontal="right" vertical="center" wrapText="1"/>
    </xf>
    <xf numFmtId="10" fontId="14" fillId="9" borderId="12" xfId="0" applyNumberFormat="1" applyFont="1" applyFill="1" applyBorder="1" applyAlignment="1">
      <alignment horizontal="right" vertical="center" wrapText="1"/>
    </xf>
    <xf numFmtId="164" fontId="14" fillId="4" borderId="15" xfId="0" applyNumberFormat="1" applyFont="1" applyFill="1" applyBorder="1" applyAlignment="1">
      <alignment horizontal="right" vertical="center" wrapText="1"/>
    </xf>
    <xf numFmtId="164" fontId="14" fillId="4" borderId="12" xfId="0" applyNumberFormat="1" applyFont="1" applyFill="1" applyBorder="1" applyAlignment="1">
      <alignment horizontal="right" vertical="center" wrapText="1"/>
    </xf>
    <xf numFmtId="10" fontId="14" fillId="4" borderId="12" xfId="0" applyNumberFormat="1" applyFont="1" applyFill="1" applyBorder="1" applyAlignment="1">
      <alignment horizontal="right" vertical="center" wrapText="1"/>
    </xf>
    <xf numFmtId="164" fontId="14" fillId="0" borderId="15" xfId="0" applyNumberFormat="1" applyFont="1" applyFill="1" applyBorder="1" applyAlignment="1">
      <alignment horizontal="right" vertical="center" wrapText="1"/>
    </xf>
    <xf numFmtId="164" fontId="14" fillId="0" borderId="12" xfId="0" applyNumberFormat="1" applyFont="1" applyFill="1" applyBorder="1" applyAlignment="1">
      <alignment horizontal="right" vertical="center" wrapText="1"/>
    </xf>
    <xf numFmtId="10" fontId="14" fillId="0" borderId="12" xfId="0" applyNumberFormat="1" applyFont="1" applyFill="1" applyBorder="1" applyAlignment="1">
      <alignment horizontal="right" vertical="center" wrapText="1"/>
    </xf>
    <xf numFmtId="164" fontId="14" fillId="10" borderId="15" xfId="0" applyNumberFormat="1" applyFont="1" applyFill="1" applyBorder="1" applyAlignment="1">
      <alignment horizontal="right" vertical="center" wrapText="1"/>
    </xf>
    <xf numFmtId="164" fontId="14" fillId="10" borderId="12" xfId="0" applyNumberFormat="1" applyFont="1" applyFill="1" applyBorder="1" applyAlignment="1">
      <alignment horizontal="right" vertical="center" wrapText="1"/>
    </xf>
    <xf numFmtId="10" fontId="14" fillId="10" borderId="12" xfId="0" applyNumberFormat="1" applyFont="1" applyFill="1" applyBorder="1" applyAlignment="1">
      <alignment horizontal="right" vertical="center" wrapText="1"/>
    </xf>
    <xf numFmtId="0" fontId="16" fillId="0" borderId="157" xfId="0" applyFont="1" applyBorder="1" applyAlignment="1">
      <alignment horizontal="center" vertical="center" wrapText="1"/>
    </xf>
    <xf numFmtId="166" fontId="16" fillId="0" borderId="157" xfId="0" applyNumberFormat="1" applyFont="1" applyBorder="1" applyAlignment="1">
      <alignment horizontal="center" vertical="center" wrapText="1"/>
    </xf>
    <xf numFmtId="49" fontId="16" fillId="0" borderId="157" xfId="0" applyNumberFormat="1" applyFont="1" applyBorder="1" applyAlignment="1">
      <alignment horizontal="center" vertical="center" wrapText="1"/>
    </xf>
    <xf numFmtId="166" fontId="16" fillId="0" borderId="157" xfId="0" applyNumberFormat="1" applyFont="1" applyFill="1" applyBorder="1" applyAlignment="1">
      <alignment horizontal="center" vertical="center" wrapText="1"/>
    </xf>
    <xf numFmtId="166" fontId="17" fillId="0" borderId="157" xfId="0" applyNumberFormat="1" applyFont="1" applyFill="1" applyBorder="1" applyAlignment="1">
      <alignment horizontal="center" vertical="center" wrapText="1"/>
    </xf>
    <xf numFmtId="49" fontId="17" fillId="0" borderId="157" xfId="0" applyNumberFormat="1" applyFont="1" applyBorder="1" applyAlignment="1">
      <alignment horizontal="center" vertical="center" wrapText="1"/>
    </xf>
    <xf numFmtId="49" fontId="16" fillId="0" borderId="157" xfId="0" applyNumberFormat="1" applyFont="1" applyFill="1" applyBorder="1" applyAlignment="1">
      <alignment horizontal="center" vertical="center" wrapText="1"/>
    </xf>
    <xf numFmtId="166" fontId="16" fillId="0" borderId="157" xfId="0" applyNumberFormat="1" applyFont="1" applyBorder="1" applyAlignment="1">
      <alignment horizontal="center" vertical="center"/>
    </xf>
    <xf numFmtId="166" fontId="16" fillId="0" borderId="157" xfId="0" applyNumberFormat="1" applyFont="1" applyFill="1" applyBorder="1" applyAlignment="1">
      <alignment horizontal="center" vertical="center"/>
    </xf>
    <xf numFmtId="164" fontId="16" fillId="0" borderId="157" xfId="0" applyNumberFormat="1" applyFont="1" applyBorder="1" applyAlignment="1">
      <alignment horizontal="center" vertical="center" wrapText="1"/>
    </xf>
    <xf numFmtId="0" fontId="16" fillId="0" borderId="157" xfId="0" applyFont="1" applyFill="1" applyBorder="1" applyAlignment="1">
      <alignment horizontal="center" vertical="center" wrapText="1"/>
    </xf>
    <xf numFmtId="0" fontId="17" fillId="0" borderId="157" xfId="0" applyFont="1" applyFill="1" applyBorder="1" applyAlignment="1">
      <alignment horizontal="center" vertical="center" wrapText="1"/>
    </xf>
    <xf numFmtId="0" fontId="17" fillId="0" borderId="157" xfId="0" applyFont="1" applyBorder="1" applyAlignment="1">
      <alignment horizontal="center" vertical="center" wrapText="1"/>
    </xf>
    <xf numFmtId="164" fontId="17" fillId="0" borderId="157" xfId="0" applyNumberFormat="1" applyFont="1" applyBorder="1" applyAlignment="1">
      <alignment horizontal="center" vertical="center" wrapText="1"/>
    </xf>
    <xf numFmtId="164" fontId="16" fillId="0" borderId="157" xfId="0" applyNumberFormat="1" applyFon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right" wrapText="1"/>
    </xf>
    <xf numFmtId="164" fontId="7" fillId="5" borderId="5" xfId="0" applyNumberFormat="1" applyFont="1" applyFill="1" applyBorder="1" applyAlignment="1">
      <alignment horizontal="right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164" fontId="7" fillId="4" borderId="9" xfId="0" applyNumberFormat="1" applyFont="1" applyFill="1" applyBorder="1" applyAlignment="1">
      <alignment horizontal="right" vertical="center" wrapText="1"/>
    </xf>
    <xf numFmtId="0" fontId="16" fillId="0" borderId="15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7" borderId="29" xfId="0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left" vertical="center" wrapText="1"/>
    </xf>
    <xf numFmtId="49" fontId="7" fillId="0" borderId="162" xfId="0" applyNumberFormat="1" applyFont="1" applyBorder="1" applyAlignment="1">
      <alignment horizontal="center" vertical="center" wrapText="1"/>
    </xf>
    <xf numFmtId="0" fontId="7" fillId="0" borderId="139" xfId="0" applyFont="1" applyBorder="1" applyAlignment="1">
      <alignment horizontal="right" vertical="center" wrapText="1"/>
    </xf>
    <xf numFmtId="164" fontId="7" fillId="0" borderId="142" xfId="0" applyNumberFormat="1" applyFont="1" applyBorder="1" applyAlignment="1">
      <alignment horizontal="right" vertical="center" wrapText="1"/>
    </xf>
    <xf numFmtId="164" fontId="7" fillId="0" borderId="5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left" vertical="center" wrapText="1"/>
    </xf>
    <xf numFmtId="166" fontId="5" fillId="6" borderId="12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" xfId="0" applyBorder="1" applyAlignment="1"/>
    <xf numFmtId="49" fontId="5" fillId="0" borderId="138" xfId="0" applyNumberFormat="1" applyFont="1" applyBorder="1" applyAlignment="1">
      <alignment horizontal="center" vertical="top" wrapText="1"/>
    </xf>
    <xf numFmtId="49" fontId="5" fillId="0" borderId="144" xfId="0" applyNumberFormat="1" applyFont="1" applyBorder="1" applyAlignment="1">
      <alignment horizontal="center" vertical="top" wrapText="1"/>
    </xf>
    <xf numFmtId="49" fontId="5" fillId="0" borderId="145" xfId="0" applyNumberFormat="1" applyFont="1" applyBorder="1" applyAlignment="1">
      <alignment horizontal="center" vertical="top" wrapText="1"/>
    </xf>
    <xf numFmtId="49" fontId="7" fillId="0" borderId="146" xfId="0" applyNumberFormat="1" applyFont="1" applyBorder="1" applyAlignment="1">
      <alignment horizontal="center" vertical="top" wrapText="1"/>
    </xf>
    <xf numFmtId="165" fontId="7" fillId="0" borderId="147" xfId="0" applyNumberFormat="1" applyFont="1" applyBorder="1" applyAlignment="1">
      <alignment horizontal="center" vertical="center"/>
    </xf>
    <xf numFmtId="165" fontId="7" fillId="0" borderId="148" xfId="0" applyNumberFormat="1" applyFont="1" applyBorder="1" applyAlignment="1">
      <alignment horizontal="center" vertical="center"/>
    </xf>
    <xf numFmtId="49" fontId="5" fillId="0" borderId="140" xfId="0" applyNumberFormat="1" applyFont="1" applyBorder="1" applyAlignment="1">
      <alignment horizontal="center" vertical="top" wrapText="1"/>
    </xf>
    <xf numFmtId="49" fontId="7" fillId="0" borderId="152" xfId="0" applyNumberFormat="1" applyFont="1" applyBorder="1" applyAlignment="1">
      <alignment horizontal="center" vertical="top" wrapText="1"/>
    </xf>
    <xf numFmtId="165" fontId="7" fillId="0" borderId="155" xfId="0" applyNumberFormat="1" applyFont="1" applyBorder="1" applyAlignment="1">
      <alignment horizontal="center" vertical="center"/>
    </xf>
    <xf numFmtId="165" fontId="7" fillId="0" borderId="156" xfId="0" applyNumberFormat="1" applyFont="1" applyBorder="1" applyAlignment="1">
      <alignment horizontal="center" vertical="center"/>
    </xf>
    <xf numFmtId="164" fontId="7" fillId="0" borderId="68" xfId="0" applyNumberFormat="1" applyFont="1" applyBorder="1" applyAlignment="1">
      <alignment horizontal="center" vertical="center"/>
    </xf>
    <xf numFmtId="164" fontId="7" fillId="0" borderId="130" xfId="0" applyNumberFormat="1" applyFont="1" applyBorder="1" applyAlignment="1">
      <alignment horizontal="center" vertical="center" wrapText="1"/>
    </xf>
    <xf numFmtId="164" fontId="7" fillId="0" borderId="150" xfId="0" applyNumberFormat="1" applyFont="1" applyBorder="1" applyAlignment="1">
      <alignment horizontal="center" vertical="center" wrapText="1"/>
    </xf>
    <xf numFmtId="164" fontId="7" fillId="0" borderId="149" xfId="0" applyNumberFormat="1" applyFont="1" applyBorder="1" applyAlignment="1">
      <alignment horizontal="center" vertical="center"/>
    </xf>
    <xf numFmtId="49" fontId="16" fillId="0" borderId="157" xfId="0" applyNumberFormat="1" applyFont="1" applyBorder="1" applyAlignment="1">
      <alignment horizontal="center" vertical="center" wrapText="1"/>
    </xf>
    <xf numFmtId="0" fontId="16" fillId="0" borderId="157" xfId="0" applyFont="1" applyBorder="1" applyAlignment="1">
      <alignment horizontal="center" vertical="center" wrapText="1"/>
    </xf>
    <xf numFmtId="164" fontId="16" fillId="0" borderId="157" xfId="0" applyNumberFormat="1" applyFont="1" applyBorder="1" applyAlignment="1">
      <alignment horizontal="center" vertical="center" wrapText="1"/>
    </xf>
    <xf numFmtId="0" fontId="16" fillId="0" borderId="157" xfId="0" applyFont="1" applyFill="1" applyBorder="1" applyAlignment="1">
      <alignment horizontal="center" vertical="center" wrapText="1"/>
    </xf>
    <xf numFmtId="166" fontId="16" fillId="0" borderId="157" xfId="0" applyNumberFormat="1" applyFont="1" applyBorder="1" applyAlignment="1">
      <alignment horizontal="center" vertical="center" wrapText="1"/>
    </xf>
    <xf numFmtId="49" fontId="5" fillId="0" borderId="138" xfId="0" applyNumberFormat="1" applyFont="1" applyBorder="1" applyAlignment="1">
      <alignment vertical="top" wrapText="1"/>
    </xf>
    <xf numFmtId="49" fontId="5" fillId="0" borderId="141" xfId="0" applyNumberFormat="1" applyFont="1" applyBorder="1" applyAlignment="1">
      <alignment vertical="top" wrapText="1"/>
    </xf>
    <xf numFmtId="49" fontId="7" fillId="0" borderId="141" xfId="0" applyNumberFormat="1" applyFont="1" applyFill="1" applyBorder="1" applyAlignment="1">
      <alignment vertical="top" wrapText="1"/>
    </xf>
    <xf numFmtId="165" fontId="7" fillId="0" borderId="141" xfId="0" applyNumberFormat="1" applyFont="1" applyFill="1" applyBorder="1" applyAlignment="1">
      <alignment vertical="center"/>
    </xf>
    <xf numFmtId="164" fontId="7" fillId="0" borderId="141" xfId="0" applyNumberFormat="1" applyFont="1" applyFill="1" applyBorder="1" applyAlignment="1">
      <alignment vertical="center"/>
    </xf>
    <xf numFmtId="164" fontId="7" fillId="0" borderId="163" xfId="0" applyNumberFormat="1" applyFont="1" applyBorder="1" applyAlignment="1">
      <alignment vertical="center" wrapText="1"/>
    </xf>
    <xf numFmtId="49" fontId="5" fillId="0" borderId="144" xfId="0" applyNumberFormat="1" applyFont="1" applyBorder="1" applyAlignment="1">
      <alignment vertical="top" wrapText="1"/>
    </xf>
    <xf numFmtId="49" fontId="7" fillId="0" borderId="146" xfId="0" applyNumberFormat="1" applyFont="1" applyBorder="1" applyAlignment="1">
      <alignment vertical="top" wrapText="1"/>
    </xf>
    <xf numFmtId="49" fontId="5" fillId="0" borderId="145" xfId="0" applyNumberFormat="1" applyFont="1" applyBorder="1" applyAlignment="1">
      <alignment vertical="top" wrapText="1"/>
    </xf>
    <xf numFmtId="165" fontId="7" fillId="0" borderId="147" xfId="0" applyNumberFormat="1" applyFont="1" applyBorder="1" applyAlignment="1">
      <alignment vertical="center"/>
    </xf>
    <xf numFmtId="165" fontId="7" fillId="0" borderId="148" xfId="0" applyNumberFormat="1" applyFont="1" applyBorder="1" applyAlignment="1">
      <alignment vertical="center"/>
    </xf>
    <xf numFmtId="164" fontId="7" fillId="0" borderId="149" xfId="0" applyNumberFormat="1" applyFont="1" applyBorder="1" applyAlignment="1">
      <alignment vertical="center"/>
    </xf>
    <xf numFmtId="164" fontId="7" fillId="0" borderId="150" xfId="0" applyNumberFormat="1" applyFont="1" applyBorder="1" applyAlignment="1">
      <alignment vertical="center" wrapText="1"/>
    </xf>
    <xf numFmtId="49" fontId="5" fillId="0" borderId="140" xfId="0" applyNumberFormat="1" applyFont="1" applyBorder="1" applyAlignment="1">
      <alignment vertical="top" wrapText="1"/>
    </xf>
    <xf numFmtId="49" fontId="7" fillId="0" borderId="151" xfId="0" applyNumberFormat="1" applyFont="1" applyBorder="1" applyAlignment="1">
      <alignment vertical="top" wrapText="1"/>
    </xf>
    <xf numFmtId="165" fontId="7" fillId="0" borderId="153" xfId="0" applyNumberFormat="1" applyFont="1" applyBorder="1" applyAlignment="1">
      <alignment vertical="center"/>
    </xf>
    <xf numFmtId="165" fontId="7" fillId="0" borderId="154" xfId="0" applyNumberFormat="1" applyFont="1" applyBorder="1" applyAlignment="1">
      <alignment vertical="center"/>
    </xf>
    <xf numFmtId="164" fontId="7" fillId="0" borderId="68" xfId="0" applyNumberFormat="1" applyFont="1" applyBorder="1" applyAlignment="1">
      <alignment vertical="center"/>
    </xf>
    <xf numFmtId="164" fontId="7" fillId="0" borderId="130" xfId="0" applyNumberFormat="1" applyFont="1" applyBorder="1" applyAlignment="1">
      <alignment vertical="center" wrapText="1"/>
    </xf>
    <xf numFmtId="49" fontId="7" fillId="0" borderId="140" xfId="0" applyNumberFormat="1" applyFont="1" applyBorder="1" applyAlignment="1">
      <alignment vertical="top" wrapText="1"/>
    </xf>
    <xf numFmtId="165" fontId="7" fillId="0" borderId="42" xfId="0" applyNumberFormat="1" applyFont="1" applyBorder="1" applyAlignment="1">
      <alignment vertical="center"/>
    </xf>
    <xf numFmtId="164" fontId="7" fillId="0" borderId="42" xfId="0" applyNumberFormat="1" applyFont="1" applyBorder="1" applyAlignment="1">
      <alignment vertical="center"/>
    </xf>
    <xf numFmtId="164" fontId="7" fillId="0" borderId="143" xfId="0" applyNumberFormat="1" applyFont="1" applyBorder="1" applyAlignment="1">
      <alignment vertical="center" wrapText="1"/>
    </xf>
    <xf numFmtId="0" fontId="19" fillId="10" borderId="157" xfId="0" applyFont="1" applyFill="1" applyBorder="1" applyAlignment="1">
      <alignment horizontal="center" vertical="center" wrapText="1"/>
    </xf>
    <xf numFmtId="0" fontId="16" fillId="10" borderId="157" xfId="0" applyFont="1" applyFill="1" applyBorder="1" applyAlignment="1">
      <alignment horizontal="center" vertical="center" wrapText="1"/>
    </xf>
    <xf numFmtId="166" fontId="19" fillId="10" borderId="157" xfId="0" applyNumberFormat="1" applyFont="1" applyFill="1" applyBorder="1" applyAlignment="1">
      <alignment horizontal="center" vertical="center" wrapText="1"/>
    </xf>
    <xf numFmtId="166" fontId="19" fillId="9" borderId="157" xfId="0" applyNumberFormat="1" applyFont="1" applyFill="1" applyBorder="1" applyAlignment="1">
      <alignment horizontal="center" vertical="center" wrapText="1"/>
    </xf>
    <xf numFmtId="0" fontId="19" fillId="9" borderId="157" xfId="0" applyFont="1" applyFill="1" applyBorder="1" applyAlignment="1">
      <alignment horizontal="center" vertical="center" wrapText="1"/>
    </xf>
    <xf numFmtId="0" fontId="19" fillId="12" borderId="157" xfId="0" applyFont="1" applyFill="1" applyBorder="1" applyAlignment="1">
      <alignment horizontal="center" vertical="center" wrapText="1"/>
    </xf>
    <xf numFmtId="0" fontId="16" fillId="9" borderId="157" xfId="0" applyFont="1" applyFill="1" applyBorder="1" applyAlignment="1">
      <alignment horizontal="center" vertical="center" wrapText="1"/>
    </xf>
    <xf numFmtId="166" fontId="16" fillId="9" borderId="157" xfId="0" applyNumberFormat="1" applyFont="1" applyFill="1" applyBorder="1" applyAlignment="1">
      <alignment horizontal="center" vertical="center" wrapText="1"/>
    </xf>
    <xf numFmtId="49" fontId="19" fillId="12" borderId="157" xfId="0" applyNumberFormat="1" applyFont="1" applyFill="1" applyBorder="1" applyAlignment="1">
      <alignment horizontal="center" vertical="center" wrapText="1"/>
    </xf>
    <xf numFmtId="164" fontId="16" fillId="12" borderId="157" xfId="0" applyNumberFormat="1" applyFont="1" applyFill="1" applyBorder="1" applyAlignment="1">
      <alignment horizontal="center" vertical="center" wrapText="1"/>
    </xf>
    <xf numFmtId="0" fontId="16" fillId="12" borderId="157" xfId="0" applyFont="1" applyFill="1" applyBorder="1" applyAlignment="1">
      <alignment horizontal="center" vertical="center" wrapText="1"/>
    </xf>
    <xf numFmtId="166" fontId="16" fillId="12" borderId="157" xfId="0" applyNumberFormat="1" applyFont="1" applyFill="1" applyBorder="1" applyAlignment="1">
      <alignment horizontal="center" vertical="center" wrapText="1"/>
    </xf>
    <xf numFmtId="166" fontId="19" fillId="10" borderId="157" xfId="0" applyNumberFormat="1" applyFont="1" applyFill="1" applyBorder="1" applyAlignment="1">
      <alignment vertical="center" wrapText="1"/>
    </xf>
    <xf numFmtId="49" fontId="19" fillId="10" borderId="157" xfId="0" applyNumberFormat="1" applyFont="1" applyFill="1" applyBorder="1" applyAlignment="1">
      <alignment vertical="center" wrapText="1"/>
    </xf>
    <xf numFmtId="166" fontId="20" fillId="10" borderId="15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16" fillId="9" borderId="157" xfId="0" applyNumberFormat="1" applyFont="1" applyFill="1" applyBorder="1" applyAlignment="1">
      <alignment horizontal="center" vertical="center" wrapText="1"/>
    </xf>
    <xf numFmtId="164" fontId="16" fillId="9" borderId="157" xfId="0" applyNumberFormat="1" applyFont="1" applyFill="1" applyBorder="1" applyAlignment="1">
      <alignment horizontal="center" vertical="center" wrapText="1"/>
    </xf>
    <xf numFmtId="166" fontId="16" fillId="9" borderId="15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 wrapText="1"/>
    </xf>
    <xf numFmtId="164" fontId="7" fillId="0" borderId="15" xfId="0" applyNumberFormat="1" applyFont="1" applyFill="1" applyBorder="1" applyAlignment="1">
      <alignment horizontal="right" vertical="center" wrapText="1"/>
    </xf>
    <xf numFmtId="164" fontId="7" fillId="0" borderId="12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right"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5" fillId="8" borderId="94" xfId="0" applyNumberFormat="1" applyFont="1" applyFill="1" applyBorder="1" applyAlignment="1">
      <alignment horizontal="left" vertical="top" wrapText="1"/>
    </xf>
    <xf numFmtId="49" fontId="5" fillId="8" borderId="90" xfId="0" applyNumberFormat="1" applyFont="1" applyFill="1" applyBorder="1" applyAlignment="1">
      <alignment horizontal="left" vertical="top" wrapText="1"/>
    </xf>
    <xf numFmtId="49" fontId="5" fillId="8" borderId="95" xfId="0" applyNumberFormat="1" applyFont="1" applyFill="1" applyBorder="1" applyAlignment="1">
      <alignment horizontal="left" vertical="top" wrapText="1"/>
    </xf>
    <xf numFmtId="49" fontId="5" fillId="8" borderId="34" xfId="0" applyNumberFormat="1" applyFont="1" applyFill="1" applyBorder="1" applyAlignment="1">
      <alignment horizontal="left" vertical="top" wrapText="1"/>
    </xf>
    <xf numFmtId="49" fontId="5" fillId="8" borderId="35" xfId="0" applyNumberFormat="1" applyFont="1" applyFill="1" applyBorder="1" applyAlignment="1">
      <alignment horizontal="left" vertical="top" wrapText="1"/>
    </xf>
    <xf numFmtId="49" fontId="5" fillId="8" borderId="36" xfId="0" applyNumberFormat="1" applyFont="1" applyFill="1" applyBorder="1" applyAlignment="1">
      <alignment horizontal="left" vertical="top" wrapText="1"/>
    </xf>
    <xf numFmtId="49" fontId="7" fillId="0" borderId="37" xfId="0" applyNumberFormat="1" applyFont="1" applyBorder="1" applyAlignment="1">
      <alignment horizontal="left" vertical="top" wrapText="1"/>
    </xf>
    <xf numFmtId="49" fontId="7" fillId="0" borderId="35" xfId="0" applyNumberFormat="1" applyFont="1" applyBorder="1" applyAlignment="1">
      <alignment horizontal="left" vertical="top" wrapText="1"/>
    </xf>
    <xf numFmtId="49" fontId="7" fillId="0" borderId="38" xfId="0" applyNumberFormat="1" applyFont="1" applyBorder="1" applyAlignment="1">
      <alignment horizontal="left" vertical="top" wrapText="1"/>
    </xf>
    <xf numFmtId="49" fontId="5" fillId="4" borderId="34" xfId="0" applyNumberFormat="1" applyFont="1" applyFill="1" applyBorder="1" applyAlignment="1">
      <alignment horizontal="left" vertical="top" wrapText="1"/>
    </xf>
    <xf numFmtId="49" fontId="5" fillId="4" borderId="35" xfId="0" applyNumberFormat="1" applyFont="1" applyFill="1" applyBorder="1" applyAlignment="1">
      <alignment horizontal="left" vertical="top" wrapText="1"/>
    </xf>
    <xf numFmtId="49" fontId="5" fillId="4" borderId="36" xfId="0" applyNumberFormat="1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6" fillId="8" borderId="34" xfId="0" applyNumberFormat="1" applyFont="1" applyFill="1" applyBorder="1" applyAlignment="1">
      <alignment horizontal="left" vertical="top" wrapText="1"/>
    </xf>
    <xf numFmtId="49" fontId="6" fillId="8" borderId="35" xfId="0" applyNumberFormat="1" applyFont="1" applyFill="1" applyBorder="1" applyAlignment="1">
      <alignment horizontal="left" vertical="top" wrapText="1"/>
    </xf>
    <xf numFmtId="49" fontId="6" fillId="8" borderId="36" xfId="0" applyNumberFormat="1" applyFont="1" applyFill="1" applyBorder="1" applyAlignment="1">
      <alignment horizontal="left" vertical="top" wrapText="1"/>
    </xf>
    <xf numFmtId="49" fontId="5" fillId="2" borderId="19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19" fillId="10" borderId="164" xfId="0" applyNumberFormat="1" applyFont="1" applyFill="1" applyBorder="1" applyAlignment="1">
      <alignment horizontal="center" vertical="center" wrapText="1"/>
    </xf>
    <xf numFmtId="49" fontId="19" fillId="10" borderId="165" xfId="0" applyNumberFormat="1" applyFont="1" applyFill="1" applyBorder="1" applyAlignment="1">
      <alignment horizontal="center" vertical="center" wrapText="1"/>
    </xf>
    <xf numFmtId="49" fontId="19" fillId="10" borderId="157" xfId="0" applyNumberFormat="1" applyFont="1" applyFill="1" applyBorder="1" applyAlignment="1">
      <alignment horizontal="center" vertical="center" wrapText="1"/>
    </xf>
    <xf numFmtId="49" fontId="20" fillId="10" borderId="164" xfId="0" applyNumberFormat="1" applyFont="1" applyFill="1" applyBorder="1" applyAlignment="1">
      <alignment horizontal="center" vertical="center" wrapText="1"/>
    </xf>
    <xf numFmtId="49" fontId="20" fillId="10" borderId="165" xfId="0" applyNumberFormat="1" applyFont="1" applyFill="1" applyBorder="1" applyAlignment="1">
      <alignment horizontal="center" vertical="center" wrapText="1"/>
    </xf>
    <xf numFmtId="0" fontId="19" fillId="9" borderId="164" xfId="0" applyFont="1" applyFill="1" applyBorder="1" applyAlignment="1">
      <alignment horizontal="center" vertical="center" wrapText="1"/>
    </xf>
    <xf numFmtId="0" fontId="19" fillId="9" borderId="165" xfId="0" applyFont="1" applyFill="1" applyBorder="1" applyAlignment="1">
      <alignment horizontal="center" vertical="center" wrapText="1"/>
    </xf>
    <xf numFmtId="0" fontId="16" fillId="0" borderId="157" xfId="0" applyFont="1" applyBorder="1" applyAlignment="1">
      <alignment horizontal="center" vertical="center" wrapText="1"/>
    </xf>
    <xf numFmtId="49" fontId="16" fillId="0" borderId="157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wrapText="1"/>
    </xf>
    <xf numFmtId="0" fontId="1" fillId="0" borderId="41" xfId="0" applyFont="1" applyBorder="1" applyAlignment="1">
      <alignment horizontal="right" wrapText="1"/>
    </xf>
    <xf numFmtId="0" fontId="16" fillId="0" borderId="158" xfId="0" applyFont="1" applyBorder="1" applyAlignment="1">
      <alignment horizontal="center" vertical="center" wrapText="1"/>
    </xf>
    <xf numFmtId="0" fontId="16" fillId="0" borderId="159" xfId="0" applyFont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6" fillId="0" borderId="160" xfId="0" applyFont="1" applyBorder="1" applyAlignment="1">
      <alignment horizontal="center" vertical="center" wrapText="1"/>
    </xf>
    <xf numFmtId="49" fontId="16" fillId="0" borderId="158" xfId="0" applyNumberFormat="1" applyFont="1" applyBorder="1" applyAlignment="1">
      <alignment horizontal="center" vertical="center" wrapText="1"/>
    </xf>
    <xf numFmtId="49" fontId="16" fillId="0" borderId="159" xfId="0" applyNumberFormat="1" applyFont="1" applyBorder="1" applyAlignment="1">
      <alignment horizontal="center" vertical="center" wrapText="1"/>
    </xf>
    <xf numFmtId="164" fontId="16" fillId="0" borderId="158" xfId="0" applyNumberFormat="1" applyFont="1" applyBorder="1" applyAlignment="1">
      <alignment horizontal="center" vertical="center" wrapText="1"/>
    </xf>
    <xf numFmtId="164" fontId="16" fillId="0" borderId="159" xfId="0" applyNumberFormat="1" applyFont="1" applyBorder="1" applyAlignment="1">
      <alignment horizontal="center" vertical="center" wrapText="1"/>
    </xf>
    <xf numFmtId="166" fontId="16" fillId="0" borderId="158" xfId="0" applyNumberFormat="1" applyFont="1" applyBorder="1" applyAlignment="1">
      <alignment horizontal="center" vertical="center" wrapText="1"/>
    </xf>
    <xf numFmtId="166" fontId="16" fillId="0" borderId="159" xfId="0" applyNumberFormat="1" applyFont="1" applyBorder="1" applyAlignment="1">
      <alignment horizontal="center" vertical="center" wrapText="1"/>
    </xf>
    <xf numFmtId="166" fontId="16" fillId="0" borderId="160" xfId="0" applyNumberFormat="1" applyFont="1" applyBorder="1" applyAlignment="1">
      <alignment horizontal="center" vertical="center" wrapText="1"/>
    </xf>
    <xf numFmtId="164" fontId="16" fillId="0" borderId="157" xfId="0" applyNumberFormat="1" applyFont="1" applyBorder="1" applyAlignment="1">
      <alignment horizontal="center" vertical="center" wrapText="1"/>
    </xf>
    <xf numFmtId="166" fontId="16" fillId="0" borderId="157" xfId="0" applyNumberFormat="1" applyFont="1" applyBorder="1" applyAlignment="1">
      <alignment horizontal="center" vertical="center" wrapText="1"/>
    </xf>
    <xf numFmtId="49" fontId="16" fillId="0" borderId="157" xfId="0" applyNumberFormat="1" applyFont="1" applyFill="1" applyBorder="1" applyAlignment="1">
      <alignment horizontal="center" vertical="center" wrapText="1"/>
    </xf>
    <xf numFmtId="0" fontId="16" fillId="0" borderId="157" xfId="0" applyFont="1" applyFill="1" applyBorder="1" applyAlignment="1">
      <alignment horizontal="center" vertical="center" wrapText="1"/>
    </xf>
    <xf numFmtId="0" fontId="17" fillId="0" borderId="157" xfId="0" applyFont="1" applyBorder="1" applyAlignment="1">
      <alignment horizontal="center" vertical="center" wrapText="1"/>
    </xf>
    <xf numFmtId="4" fontId="16" fillId="0" borderId="15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6" fillId="11" borderId="15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790575</xdr:colOff>
      <xdr:row>1</xdr:row>
      <xdr:rowOff>85725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5" y="285750"/>
          <a:ext cx="2009775" cy="1533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opLeftCell="A4" workbookViewId="0">
      <selection activeCell="B14" sqref="B14"/>
    </sheetView>
  </sheetViews>
  <sheetFormatPr defaultRowHeight="15"/>
  <cols>
    <col min="1" max="1" width="20.7109375" customWidth="1"/>
    <col min="2" max="2" width="14.7109375" customWidth="1"/>
    <col min="3" max="3" width="15.140625" customWidth="1"/>
    <col min="4" max="4" width="20.5703125" customWidth="1"/>
    <col min="5" max="5" width="16.28515625" customWidth="1"/>
    <col min="6" max="6" width="16.85546875" customWidth="1"/>
    <col min="7" max="7" width="16" customWidth="1"/>
    <col min="8" max="8" width="15.85546875" customWidth="1"/>
    <col min="11" max="11" width="14.42578125" customWidth="1"/>
    <col min="12" max="12" width="13.7109375" customWidth="1"/>
    <col min="13" max="13" width="12.42578125" customWidth="1"/>
    <col min="14" max="14" width="13.42578125" customWidth="1"/>
  </cols>
  <sheetData>
    <row r="1" spans="1:26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510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2" t="s">
        <v>511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>
      <c r="A5" s="1"/>
      <c r="B5" s="1"/>
      <c r="C5" s="1"/>
      <c r="D5" s="2" t="s">
        <v>1</v>
      </c>
      <c r="E5" s="315" t="s">
        <v>506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>
      <c r="A6" s="1"/>
      <c r="B6" s="1"/>
      <c r="C6" s="1"/>
      <c r="D6" s="1" t="s">
        <v>2</v>
      </c>
      <c r="E6" s="315" t="s">
        <v>507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>
      <c r="A7" s="1"/>
      <c r="B7" s="1"/>
      <c r="C7" s="1"/>
      <c r="D7" s="2" t="s">
        <v>3</v>
      </c>
      <c r="E7" s="315" t="s">
        <v>508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>
      <c r="A8" s="1"/>
      <c r="B8" s="1"/>
      <c r="C8" s="1"/>
      <c r="D8" s="1" t="s">
        <v>4</v>
      </c>
      <c r="E8" s="315" t="s">
        <v>509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>
      <c r="A9" s="1"/>
      <c r="B9" s="1"/>
      <c r="C9" s="1"/>
      <c r="D9" s="1"/>
      <c r="E9" s="31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thickBot="1">
      <c r="A11" s="1"/>
      <c r="B11" s="382" t="s">
        <v>5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>
      <c r="A12" s="1"/>
      <c r="B12" s="382" t="s">
        <v>6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thickBot="1">
      <c r="A13" s="1"/>
      <c r="B13" s="385" t="s">
        <v>518</v>
      </c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Top="1" thickBot="1">
      <c r="A16" s="388"/>
      <c r="B16" s="391" t="s">
        <v>7</v>
      </c>
      <c r="C16" s="392"/>
      <c r="D16" s="395" t="s">
        <v>8</v>
      </c>
      <c r="E16" s="396"/>
      <c r="F16" s="396"/>
      <c r="G16" s="396"/>
      <c r="H16" s="396"/>
      <c r="I16" s="396"/>
      <c r="J16" s="397"/>
      <c r="K16" s="391" t="s">
        <v>9</v>
      </c>
      <c r="L16" s="392"/>
      <c r="M16" s="391" t="s">
        <v>10</v>
      </c>
      <c r="N16" s="39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75" customHeight="1" thickBot="1">
      <c r="A17" s="389"/>
      <c r="B17" s="393"/>
      <c r="C17" s="394"/>
      <c r="D17" s="5" t="s">
        <v>11</v>
      </c>
      <c r="E17" s="5" t="s">
        <v>12</v>
      </c>
      <c r="F17" s="5" t="s">
        <v>13</v>
      </c>
      <c r="G17" s="5" t="s">
        <v>14</v>
      </c>
      <c r="H17" s="5" t="s">
        <v>15</v>
      </c>
      <c r="I17" s="398" t="s">
        <v>16</v>
      </c>
      <c r="J17" s="399"/>
      <c r="K17" s="393"/>
      <c r="L17" s="394"/>
      <c r="M17" s="393"/>
      <c r="N17" s="39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76.5" thickTop="1" thickBot="1">
      <c r="A18" s="390"/>
      <c r="B18" s="5" t="s">
        <v>17</v>
      </c>
      <c r="C18" s="6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17</v>
      </c>
      <c r="J18" s="6" t="s">
        <v>19</v>
      </c>
      <c r="K18" s="5" t="s">
        <v>17</v>
      </c>
      <c r="L18" s="6" t="s">
        <v>18</v>
      </c>
      <c r="M18" s="7" t="s">
        <v>17</v>
      </c>
      <c r="N18" s="8" t="s">
        <v>18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thickTop="1" thickBot="1">
      <c r="A19" s="9" t="s">
        <v>20</v>
      </c>
      <c r="B19" s="10">
        <v>1</v>
      </c>
      <c r="C19" s="11">
        <v>2</v>
      </c>
      <c r="D19" s="10">
        <v>3</v>
      </c>
      <c r="E19" s="10">
        <v>4</v>
      </c>
      <c r="F19" s="10">
        <v>5</v>
      </c>
      <c r="G19" s="10">
        <v>6</v>
      </c>
      <c r="H19" s="10">
        <v>7</v>
      </c>
      <c r="I19" s="10">
        <v>8</v>
      </c>
      <c r="J19" s="11">
        <v>9</v>
      </c>
      <c r="K19" s="10">
        <v>10</v>
      </c>
      <c r="L19" s="11">
        <v>11</v>
      </c>
      <c r="M19" s="10">
        <v>12</v>
      </c>
      <c r="N19" s="11">
        <v>13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thickBot="1">
      <c r="A20" s="9" t="s">
        <v>21</v>
      </c>
      <c r="B20" s="24">
        <v>100</v>
      </c>
      <c r="C20" s="22">
        <v>539385</v>
      </c>
      <c r="D20" s="26"/>
      <c r="E20" s="26"/>
      <c r="F20" s="26"/>
      <c r="G20" s="26"/>
      <c r="H20" s="26"/>
      <c r="I20" s="24"/>
      <c r="J20" s="22">
        <v>0</v>
      </c>
      <c r="K20" s="24"/>
      <c r="L20" s="22"/>
      <c r="M20" s="25">
        <f t="shared" ref="M20:N23" si="0">B20</f>
        <v>100</v>
      </c>
      <c r="N20" s="23">
        <f t="shared" si="0"/>
        <v>539385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thickBot="1">
      <c r="A21" s="9" t="s">
        <v>22</v>
      </c>
      <c r="B21" s="24">
        <f>B20*C21/C20</f>
        <v>100</v>
      </c>
      <c r="C21" s="22">
        <v>539385</v>
      </c>
      <c r="D21" s="26"/>
      <c r="E21" s="26"/>
      <c r="F21" s="26"/>
      <c r="G21" s="26"/>
      <c r="H21" s="26"/>
      <c r="I21" s="24"/>
      <c r="J21" s="22">
        <v>0</v>
      </c>
      <c r="K21" s="24"/>
      <c r="L21" s="22"/>
      <c r="M21" s="25">
        <f t="shared" si="0"/>
        <v>100</v>
      </c>
      <c r="N21" s="23">
        <f t="shared" si="0"/>
        <v>539385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thickBot="1">
      <c r="A22" s="9" t="s">
        <v>23</v>
      </c>
      <c r="B22" s="24">
        <f>C22*B20/C20</f>
        <v>78.000278094496508</v>
      </c>
      <c r="C22" s="22">
        <v>420721.8</v>
      </c>
      <c r="D22" s="26"/>
      <c r="E22" s="26"/>
      <c r="F22" s="26"/>
      <c r="G22" s="26"/>
      <c r="H22" s="26"/>
      <c r="I22" s="24"/>
      <c r="J22" s="22">
        <v>0</v>
      </c>
      <c r="K22" s="24"/>
      <c r="L22" s="22"/>
      <c r="M22" s="25">
        <f t="shared" si="0"/>
        <v>78.000278094496508</v>
      </c>
      <c r="N22" s="23">
        <f t="shared" si="0"/>
        <v>420721.8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7.5" customHeight="1" thickBot="1">
      <c r="A23" s="12" t="s">
        <v>24</v>
      </c>
      <c r="B23" s="24">
        <f>B21-B22</f>
        <v>21.999721905503492</v>
      </c>
      <c r="C23" s="22">
        <f>C21-C22</f>
        <v>118663.20000000001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4">
        <v>0</v>
      </c>
      <c r="J23" s="22">
        <v>0</v>
      </c>
      <c r="K23" s="24">
        <v>0</v>
      </c>
      <c r="L23" s="22">
        <v>0</v>
      </c>
      <c r="M23" s="25">
        <f t="shared" si="0"/>
        <v>21.999721905503492</v>
      </c>
      <c r="N23" s="23">
        <f t="shared" si="0"/>
        <v>118663.20000000001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thickTop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>
      <c r="A26" s="1"/>
      <c r="B26" s="1" t="s">
        <v>25</v>
      </c>
      <c r="C26" s="13"/>
      <c r="D26" s="13"/>
      <c r="E26" s="13"/>
      <c r="F26" s="1"/>
      <c r="G26" s="13"/>
      <c r="H26" s="13"/>
      <c r="I26" s="1"/>
      <c r="J26" s="13"/>
      <c r="K26" s="13"/>
      <c r="L26" s="13"/>
      <c r="M26" s="13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>
      <c r="A27" s="1"/>
      <c r="B27" s="1"/>
      <c r="C27" s="1"/>
      <c r="D27" s="14" t="s">
        <v>26</v>
      </c>
      <c r="E27" s="1"/>
      <c r="F27" s="1"/>
      <c r="G27" s="14" t="s">
        <v>27</v>
      </c>
      <c r="H27" s="1"/>
      <c r="I27" s="1"/>
      <c r="J27" s="1"/>
      <c r="K27" s="1" t="s">
        <v>28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002"/>
  <sheetViews>
    <sheetView topLeftCell="A133" zoomScale="70" zoomScaleNormal="70" workbookViewId="0">
      <selection activeCell="C157" sqref="C157"/>
    </sheetView>
  </sheetViews>
  <sheetFormatPr defaultRowHeight="12.75"/>
  <cols>
    <col min="1" max="1" width="21.5703125" style="93" customWidth="1"/>
    <col min="2" max="2" width="5.140625" style="93" customWidth="1"/>
    <col min="3" max="3" width="33.28515625" style="93" customWidth="1"/>
    <col min="4" max="4" width="11" style="93" customWidth="1"/>
    <col min="5" max="5" width="11.5703125" style="81" bestFit="1" customWidth="1"/>
    <col min="6" max="6" width="14.85546875" style="81" bestFit="1" customWidth="1"/>
    <col min="7" max="7" width="11.85546875" style="81" customWidth="1"/>
    <col min="8" max="8" width="10.5703125" style="81" customWidth="1"/>
    <col min="9" max="9" width="13.5703125" style="81" bestFit="1" customWidth="1"/>
    <col min="10" max="10" width="12.85546875" style="81" customWidth="1"/>
    <col min="11" max="11" width="10.28515625" style="81" customWidth="1"/>
    <col min="12" max="12" width="11.85546875" style="81" customWidth="1"/>
    <col min="13" max="13" width="11.5703125" style="81" customWidth="1"/>
    <col min="14" max="14" width="10.7109375" style="81" customWidth="1"/>
    <col min="15" max="15" width="12.5703125" style="81" customWidth="1"/>
    <col min="16" max="16" width="11" style="81" customWidth="1"/>
    <col min="17" max="17" width="11.28515625" style="81" customWidth="1"/>
    <col min="18" max="18" width="12.42578125" style="81" customWidth="1"/>
    <col min="19" max="19" width="11.28515625" style="81" customWidth="1"/>
    <col min="20" max="20" width="10" style="81" customWidth="1"/>
    <col min="21" max="21" width="11.5703125" style="81" customWidth="1"/>
    <col min="22" max="22" width="10.5703125" style="81" customWidth="1"/>
    <col min="23" max="23" width="10.7109375" style="81" customWidth="1"/>
    <col min="24" max="24" width="12.28515625" style="81" customWidth="1"/>
    <col min="25" max="25" width="10.85546875" style="81" customWidth="1"/>
    <col min="26" max="26" width="10.7109375" style="81" customWidth="1"/>
    <col min="27" max="27" width="11.7109375" style="81" customWidth="1"/>
    <col min="28" max="28" width="10.28515625" style="81" customWidth="1"/>
    <col min="29" max="29" width="19.28515625" style="81" customWidth="1"/>
    <col min="30" max="30" width="19" style="81" customWidth="1"/>
    <col min="31" max="31" width="11.28515625" style="81" bestFit="1" customWidth="1"/>
    <col min="32" max="32" width="10.5703125" style="81" customWidth="1"/>
    <col min="33" max="33" width="29" style="81" customWidth="1"/>
    <col min="34" max="16384" width="9.140625" style="81"/>
  </cols>
  <sheetData>
    <row r="1" spans="1:35" ht="13.5" thickBot="1">
      <c r="A1" s="44" t="s">
        <v>29</v>
      </c>
      <c r="B1" s="45"/>
      <c r="C1" s="78"/>
      <c r="D1" s="78"/>
      <c r="E1" s="79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3.5" thickBot="1">
      <c r="A2" s="46" t="s">
        <v>1</v>
      </c>
      <c r="B2" s="45"/>
      <c r="C2" s="44" t="s">
        <v>506</v>
      </c>
      <c r="D2" s="78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3.5" thickBot="1">
      <c r="A3" s="46" t="s">
        <v>30</v>
      </c>
      <c r="B3" s="47"/>
      <c r="C3" s="46" t="s">
        <v>508</v>
      </c>
      <c r="D3" s="82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3.5" thickBot="1">
      <c r="A4" s="48" t="s">
        <v>4</v>
      </c>
      <c r="B4" s="47"/>
      <c r="C4" s="46" t="s">
        <v>509</v>
      </c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13.5" thickBot="1">
      <c r="A5" s="83"/>
      <c r="B5" s="49"/>
      <c r="C5" s="83"/>
      <c r="D5" s="83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0"/>
      <c r="AI5" s="80"/>
    </row>
    <row r="6" spans="1:35" ht="14.25" thickTop="1" thickBot="1">
      <c r="A6" s="421" t="s">
        <v>31</v>
      </c>
      <c r="B6" s="421" t="s">
        <v>32</v>
      </c>
      <c r="C6" s="421" t="s">
        <v>33</v>
      </c>
      <c r="D6" s="421" t="s">
        <v>34</v>
      </c>
      <c r="E6" s="415" t="s">
        <v>35</v>
      </c>
      <c r="F6" s="416"/>
      <c r="G6" s="416"/>
      <c r="H6" s="416"/>
      <c r="I6" s="416"/>
      <c r="J6" s="417"/>
      <c r="K6" s="415" t="s">
        <v>36</v>
      </c>
      <c r="L6" s="416"/>
      <c r="M6" s="416"/>
      <c r="N6" s="416"/>
      <c r="O6" s="416"/>
      <c r="P6" s="417"/>
      <c r="Q6" s="415" t="s">
        <v>36</v>
      </c>
      <c r="R6" s="416"/>
      <c r="S6" s="416"/>
      <c r="T6" s="416"/>
      <c r="U6" s="416"/>
      <c r="V6" s="417"/>
      <c r="W6" s="415" t="s">
        <v>36</v>
      </c>
      <c r="X6" s="416"/>
      <c r="Y6" s="416"/>
      <c r="Z6" s="416"/>
      <c r="AA6" s="416"/>
      <c r="AB6" s="417"/>
      <c r="AC6" s="415" t="s">
        <v>37</v>
      </c>
      <c r="AD6" s="416"/>
      <c r="AE6" s="416"/>
      <c r="AF6" s="417"/>
      <c r="AG6" s="412" t="s">
        <v>38</v>
      </c>
      <c r="AH6" s="80"/>
      <c r="AI6" s="80"/>
    </row>
    <row r="7" spans="1:35" ht="14.25" thickTop="1" thickBot="1">
      <c r="A7" s="422"/>
      <c r="B7" s="422"/>
      <c r="C7" s="422"/>
      <c r="D7" s="422"/>
      <c r="E7" s="415" t="s">
        <v>39</v>
      </c>
      <c r="F7" s="416"/>
      <c r="G7" s="417"/>
      <c r="H7" s="415" t="s">
        <v>40</v>
      </c>
      <c r="I7" s="416"/>
      <c r="J7" s="417"/>
      <c r="K7" s="415" t="s">
        <v>39</v>
      </c>
      <c r="L7" s="416"/>
      <c r="M7" s="417"/>
      <c r="N7" s="415" t="s">
        <v>40</v>
      </c>
      <c r="O7" s="416"/>
      <c r="P7" s="417"/>
      <c r="Q7" s="415" t="s">
        <v>39</v>
      </c>
      <c r="R7" s="416"/>
      <c r="S7" s="417"/>
      <c r="T7" s="415" t="s">
        <v>40</v>
      </c>
      <c r="U7" s="416"/>
      <c r="V7" s="417"/>
      <c r="W7" s="415" t="s">
        <v>39</v>
      </c>
      <c r="X7" s="416"/>
      <c r="Y7" s="417"/>
      <c r="Z7" s="415" t="s">
        <v>40</v>
      </c>
      <c r="AA7" s="416"/>
      <c r="AB7" s="417"/>
      <c r="AC7" s="412" t="s">
        <v>41</v>
      </c>
      <c r="AD7" s="412" t="s">
        <v>42</v>
      </c>
      <c r="AE7" s="415" t="s">
        <v>43</v>
      </c>
      <c r="AF7" s="417"/>
      <c r="AG7" s="413"/>
      <c r="AH7" s="80"/>
      <c r="AI7" s="80"/>
    </row>
    <row r="8" spans="1:35" ht="52.5" thickTop="1" thickBot="1">
      <c r="A8" s="423"/>
      <c r="B8" s="423"/>
      <c r="C8" s="423"/>
      <c r="D8" s="423"/>
      <c r="E8" s="39" t="s">
        <v>44</v>
      </c>
      <c r="F8" s="39" t="s">
        <v>45</v>
      </c>
      <c r="G8" s="39" t="s">
        <v>46</v>
      </c>
      <c r="H8" s="39" t="s">
        <v>44</v>
      </c>
      <c r="I8" s="39" t="s">
        <v>45</v>
      </c>
      <c r="J8" s="39" t="s">
        <v>47</v>
      </c>
      <c r="K8" s="39" t="s">
        <v>44</v>
      </c>
      <c r="L8" s="39" t="s">
        <v>48</v>
      </c>
      <c r="M8" s="39" t="s">
        <v>49</v>
      </c>
      <c r="N8" s="39" t="s">
        <v>44</v>
      </c>
      <c r="O8" s="39" t="s">
        <v>48</v>
      </c>
      <c r="P8" s="39" t="s">
        <v>50</v>
      </c>
      <c r="Q8" s="39" t="s">
        <v>44</v>
      </c>
      <c r="R8" s="39" t="s">
        <v>48</v>
      </c>
      <c r="S8" s="39" t="s">
        <v>51</v>
      </c>
      <c r="T8" s="39" t="s">
        <v>44</v>
      </c>
      <c r="U8" s="39" t="s">
        <v>48</v>
      </c>
      <c r="V8" s="39" t="s">
        <v>52</v>
      </c>
      <c r="W8" s="39" t="s">
        <v>44</v>
      </c>
      <c r="X8" s="39" t="s">
        <v>48</v>
      </c>
      <c r="Y8" s="39" t="s">
        <v>53</v>
      </c>
      <c r="Z8" s="39" t="s">
        <v>44</v>
      </c>
      <c r="AA8" s="39" t="s">
        <v>48</v>
      </c>
      <c r="AB8" s="39" t="s">
        <v>54</v>
      </c>
      <c r="AC8" s="414"/>
      <c r="AD8" s="414"/>
      <c r="AE8" s="39" t="s">
        <v>18</v>
      </c>
      <c r="AF8" s="39" t="s">
        <v>17</v>
      </c>
      <c r="AG8" s="414"/>
      <c r="AH8" s="80"/>
      <c r="AI8" s="80"/>
    </row>
    <row r="9" spans="1:35" ht="14.25" thickTop="1" thickBot="1">
      <c r="A9" s="85" t="s">
        <v>55</v>
      </c>
      <c r="B9" s="40">
        <v>1</v>
      </c>
      <c r="C9" s="40">
        <v>2</v>
      </c>
      <c r="D9" s="40">
        <v>3</v>
      </c>
      <c r="E9" s="41">
        <v>4</v>
      </c>
      <c r="F9" s="41">
        <v>5</v>
      </c>
      <c r="G9" s="41">
        <v>6</v>
      </c>
      <c r="H9" s="41">
        <v>7</v>
      </c>
      <c r="I9" s="41">
        <v>8</v>
      </c>
      <c r="J9" s="41">
        <v>9</v>
      </c>
      <c r="K9" s="41">
        <v>10</v>
      </c>
      <c r="L9" s="41">
        <v>11</v>
      </c>
      <c r="M9" s="41">
        <v>12</v>
      </c>
      <c r="N9" s="41">
        <v>13</v>
      </c>
      <c r="O9" s="41">
        <v>14</v>
      </c>
      <c r="P9" s="41">
        <v>15</v>
      </c>
      <c r="Q9" s="41">
        <v>16</v>
      </c>
      <c r="R9" s="41">
        <v>17</v>
      </c>
      <c r="S9" s="41">
        <v>18</v>
      </c>
      <c r="T9" s="41">
        <v>19</v>
      </c>
      <c r="U9" s="41">
        <v>20</v>
      </c>
      <c r="V9" s="41">
        <v>21</v>
      </c>
      <c r="W9" s="41">
        <v>22</v>
      </c>
      <c r="X9" s="41">
        <v>23</v>
      </c>
      <c r="Y9" s="41">
        <v>24</v>
      </c>
      <c r="Z9" s="41">
        <v>25</v>
      </c>
      <c r="AA9" s="41">
        <v>26</v>
      </c>
      <c r="AB9" s="41">
        <v>27</v>
      </c>
      <c r="AC9" s="41">
        <v>28</v>
      </c>
      <c r="AD9" s="41">
        <v>29</v>
      </c>
      <c r="AE9" s="41">
        <v>30</v>
      </c>
      <c r="AF9" s="41">
        <v>31</v>
      </c>
      <c r="AG9" s="41">
        <v>32</v>
      </c>
      <c r="AH9" s="80"/>
      <c r="AI9" s="80"/>
    </row>
    <row r="10" spans="1:35" ht="14.25" thickTop="1" thickBot="1">
      <c r="A10" s="86"/>
      <c r="B10" s="87"/>
      <c r="C10" s="42" t="s">
        <v>56</v>
      </c>
      <c r="D10" s="88"/>
      <c r="E10" s="43" t="s">
        <v>57</v>
      </c>
      <c r="F10" s="43" t="s">
        <v>58</v>
      </c>
      <c r="G10" s="41" t="s">
        <v>59</v>
      </c>
      <c r="H10" s="43" t="s">
        <v>60</v>
      </c>
      <c r="I10" s="43" t="s">
        <v>61</v>
      </c>
      <c r="J10" s="41" t="s">
        <v>62</v>
      </c>
      <c r="K10" s="43" t="s">
        <v>63</v>
      </c>
      <c r="L10" s="43" t="s">
        <v>64</v>
      </c>
      <c r="M10" s="41" t="s">
        <v>65</v>
      </c>
      <c r="N10" s="43" t="s">
        <v>66</v>
      </c>
      <c r="O10" s="43" t="s">
        <v>67</v>
      </c>
      <c r="P10" s="41" t="s">
        <v>68</v>
      </c>
      <c r="Q10" s="43" t="s">
        <v>69</v>
      </c>
      <c r="R10" s="43" t="s">
        <v>70</v>
      </c>
      <c r="S10" s="41" t="s">
        <v>71</v>
      </c>
      <c r="T10" s="43" t="s">
        <v>72</v>
      </c>
      <c r="U10" s="43" t="s">
        <v>73</v>
      </c>
      <c r="V10" s="41" t="s">
        <v>74</v>
      </c>
      <c r="W10" s="43" t="s">
        <v>75</v>
      </c>
      <c r="X10" s="43" t="s">
        <v>76</v>
      </c>
      <c r="Y10" s="41" t="s">
        <v>77</v>
      </c>
      <c r="Z10" s="43" t="s">
        <v>78</v>
      </c>
      <c r="AA10" s="43" t="s">
        <v>79</v>
      </c>
      <c r="AB10" s="41" t="s">
        <v>80</v>
      </c>
      <c r="AC10" s="43" t="s">
        <v>81</v>
      </c>
      <c r="AD10" s="43" t="s">
        <v>82</v>
      </c>
      <c r="AE10" s="43" t="s">
        <v>83</v>
      </c>
      <c r="AF10" s="41" t="s">
        <v>84</v>
      </c>
      <c r="AG10" s="41"/>
      <c r="AH10" s="80"/>
      <c r="AI10" s="80"/>
    </row>
    <row r="11" spans="1:35" ht="14.25" thickTop="1" thickBot="1">
      <c r="A11" s="50"/>
      <c r="B11" s="51"/>
      <c r="C11" s="52" t="s">
        <v>85</v>
      </c>
      <c r="D11" s="53"/>
      <c r="E11" s="89"/>
      <c r="F11" s="89"/>
      <c r="G11" s="90"/>
      <c r="H11" s="89"/>
      <c r="I11" s="89"/>
      <c r="J11" s="90"/>
      <c r="K11" s="89"/>
      <c r="L11" s="89"/>
      <c r="M11" s="90"/>
      <c r="N11" s="89"/>
      <c r="O11" s="89"/>
      <c r="P11" s="90"/>
      <c r="Q11" s="89"/>
      <c r="R11" s="89"/>
      <c r="S11" s="90"/>
      <c r="T11" s="89"/>
      <c r="U11" s="89"/>
      <c r="V11" s="90"/>
      <c r="W11" s="89"/>
      <c r="X11" s="89"/>
      <c r="Y11" s="90"/>
      <c r="Z11" s="89"/>
      <c r="AA11" s="89"/>
      <c r="AB11" s="90"/>
      <c r="AC11" s="89"/>
      <c r="AD11" s="89"/>
      <c r="AE11" s="89"/>
      <c r="AF11" s="90"/>
      <c r="AG11" s="90"/>
      <c r="AH11" s="80"/>
      <c r="AI11" s="80"/>
    </row>
    <row r="12" spans="1:35" ht="14.25" thickTop="1" thickBot="1">
      <c r="A12" s="54" t="s">
        <v>86</v>
      </c>
      <c r="B12" s="55">
        <v>1</v>
      </c>
      <c r="C12" s="56" t="s">
        <v>87</v>
      </c>
      <c r="D12" s="57"/>
      <c r="E12" s="94"/>
      <c r="F12" s="94"/>
      <c r="G12" s="95"/>
      <c r="H12" s="96"/>
      <c r="I12" s="96"/>
      <c r="J12" s="95"/>
      <c r="K12" s="94"/>
      <c r="L12" s="94"/>
      <c r="M12" s="95"/>
      <c r="N12" s="94"/>
      <c r="O12" s="94"/>
      <c r="P12" s="95"/>
      <c r="Q12" s="94"/>
      <c r="R12" s="94"/>
      <c r="S12" s="95"/>
      <c r="T12" s="94"/>
      <c r="U12" s="94"/>
      <c r="V12" s="95"/>
      <c r="W12" s="94"/>
      <c r="X12" s="94"/>
      <c r="Y12" s="95"/>
      <c r="Z12" s="94"/>
      <c r="AA12" s="94"/>
      <c r="AB12" s="95"/>
      <c r="AC12" s="94"/>
      <c r="AD12" s="94"/>
      <c r="AE12" s="94"/>
      <c r="AF12" s="95"/>
      <c r="AG12" s="95"/>
      <c r="AH12" s="80"/>
      <c r="AI12" s="80"/>
    </row>
    <row r="13" spans="1:35" ht="14.25" thickTop="1" thickBot="1">
      <c r="A13" s="58" t="s">
        <v>88</v>
      </c>
      <c r="B13" s="59" t="s">
        <v>217</v>
      </c>
      <c r="C13" s="60" t="s">
        <v>89</v>
      </c>
      <c r="D13" s="110"/>
      <c r="E13" s="97"/>
      <c r="F13" s="97"/>
      <c r="G13" s="27">
        <f>G14</f>
        <v>36000</v>
      </c>
      <c r="H13" s="97"/>
      <c r="I13" s="97"/>
      <c r="J13" s="27">
        <f>J14</f>
        <v>0</v>
      </c>
      <c r="K13" s="97"/>
      <c r="L13" s="97"/>
      <c r="M13" s="27">
        <v>0</v>
      </c>
      <c r="N13" s="97"/>
      <c r="O13" s="97"/>
      <c r="P13" s="27">
        <v>0</v>
      </c>
      <c r="Q13" s="97"/>
      <c r="R13" s="97"/>
      <c r="S13" s="27">
        <v>0</v>
      </c>
      <c r="T13" s="97"/>
      <c r="U13" s="97"/>
      <c r="V13" s="27">
        <v>0</v>
      </c>
      <c r="W13" s="97"/>
      <c r="X13" s="97"/>
      <c r="Y13" s="27">
        <v>0</v>
      </c>
      <c r="Z13" s="97"/>
      <c r="AA13" s="97"/>
      <c r="AB13" s="27">
        <v>0</v>
      </c>
      <c r="AC13" s="265">
        <f>G13+M13+S13+Y13</f>
        <v>36000</v>
      </c>
      <c r="AD13" s="266">
        <f>J13+P13+V13+AB13</f>
        <v>0</v>
      </c>
      <c r="AE13" s="265">
        <f>AC13-AD13</f>
        <v>36000</v>
      </c>
      <c r="AF13" s="271">
        <f>AE13/AC13</f>
        <v>1</v>
      </c>
      <c r="AG13" s="98"/>
      <c r="AH13" s="80"/>
      <c r="AI13" s="80"/>
    </row>
    <row r="14" spans="1:35" ht="13.5" thickBot="1">
      <c r="A14" s="61" t="s">
        <v>90</v>
      </c>
      <c r="B14" s="62" t="s">
        <v>91</v>
      </c>
      <c r="C14" s="122" t="s">
        <v>250</v>
      </c>
      <c r="D14" s="183" t="s">
        <v>93</v>
      </c>
      <c r="E14" s="126">
        <v>5</v>
      </c>
      <c r="F14" s="127">
        <v>7200</v>
      </c>
      <c r="G14" s="28">
        <f>E14*F14</f>
        <v>36000</v>
      </c>
      <c r="H14" s="99"/>
      <c r="I14" s="100"/>
      <c r="J14" s="28">
        <f>H14*I14</f>
        <v>0</v>
      </c>
      <c r="K14" s="99"/>
      <c r="L14" s="99"/>
      <c r="M14" s="28">
        <v>0</v>
      </c>
      <c r="N14" s="99"/>
      <c r="O14" s="99"/>
      <c r="P14" s="28">
        <v>0</v>
      </c>
      <c r="Q14" s="99"/>
      <c r="R14" s="99"/>
      <c r="S14" s="28">
        <v>0</v>
      </c>
      <c r="T14" s="99"/>
      <c r="U14" s="99"/>
      <c r="V14" s="28">
        <v>0</v>
      </c>
      <c r="W14" s="99"/>
      <c r="X14" s="99"/>
      <c r="Y14" s="28">
        <v>0</v>
      </c>
      <c r="Z14" s="99"/>
      <c r="AA14" s="99"/>
      <c r="AB14" s="28">
        <v>0</v>
      </c>
      <c r="AC14" s="277">
        <f t="shared" ref="AC14:AC77" si="0">G14+M14+S14+Y14</f>
        <v>36000</v>
      </c>
      <c r="AD14" s="278">
        <f t="shared" ref="AD14:AD77" si="1">J14+P14+V14+AB14</f>
        <v>0</v>
      </c>
      <c r="AE14" s="277">
        <f t="shared" ref="AE14:AE77" si="2">AC14-AD14</f>
        <v>36000</v>
      </c>
      <c r="AF14" s="279">
        <f t="shared" ref="AF14:AF77" si="3">AE14/AC14</f>
        <v>1</v>
      </c>
      <c r="AG14" s="29"/>
      <c r="AH14" s="80"/>
      <c r="AI14" s="80"/>
    </row>
    <row r="15" spans="1:35" ht="13.5" thickBot="1">
      <c r="A15" s="58" t="s">
        <v>88</v>
      </c>
      <c r="B15" s="59" t="s">
        <v>218</v>
      </c>
      <c r="C15" s="123" t="s">
        <v>96</v>
      </c>
      <c r="D15" s="124"/>
      <c r="E15" s="125"/>
      <c r="F15" s="128"/>
      <c r="G15" s="27">
        <f>G16</f>
        <v>0</v>
      </c>
      <c r="H15" s="97"/>
      <c r="I15" s="97"/>
      <c r="J15" s="27">
        <f>J16</f>
        <v>0</v>
      </c>
      <c r="K15" s="97"/>
      <c r="L15" s="97"/>
      <c r="M15" s="27">
        <v>0</v>
      </c>
      <c r="N15" s="97"/>
      <c r="O15" s="97"/>
      <c r="P15" s="27">
        <v>0</v>
      </c>
      <c r="Q15" s="97"/>
      <c r="R15" s="97"/>
      <c r="S15" s="27">
        <v>0</v>
      </c>
      <c r="T15" s="97"/>
      <c r="U15" s="97"/>
      <c r="V15" s="27">
        <v>0</v>
      </c>
      <c r="W15" s="97"/>
      <c r="X15" s="97"/>
      <c r="Y15" s="27">
        <v>0</v>
      </c>
      <c r="Z15" s="97"/>
      <c r="AA15" s="97"/>
      <c r="AB15" s="27">
        <v>0</v>
      </c>
      <c r="AC15" s="265">
        <f t="shared" si="0"/>
        <v>0</v>
      </c>
      <c r="AD15" s="266">
        <f t="shared" si="1"/>
        <v>0</v>
      </c>
      <c r="AE15" s="265">
        <f t="shared" si="2"/>
        <v>0</v>
      </c>
      <c r="AF15" s="271" t="e">
        <f t="shared" si="3"/>
        <v>#DIV/0!</v>
      </c>
      <c r="AG15" s="98"/>
      <c r="AH15" s="80"/>
      <c r="AI15" s="80"/>
    </row>
    <row r="16" spans="1:35" ht="13.5" thickBot="1">
      <c r="A16" s="61" t="s">
        <v>90</v>
      </c>
      <c r="B16" s="62" t="s">
        <v>91</v>
      </c>
      <c r="C16" s="63" t="s">
        <v>92</v>
      </c>
      <c r="D16" s="30" t="s">
        <v>93</v>
      </c>
      <c r="E16" s="99"/>
      <c r="F16" s="100"/>
      <c r="G16" s="28">
        <v>0</v>
      </c>
      <c r="H16" s="99"/>
      <c r="I16" s="100"/>
      <c r="J16" s="28">
        <v>0</v>
      </c>
      <c r="K16" s="99"/>
      <c r="L16" s="99"/>
      <c r="M16" s="28">
        <v>0</v>
      </c>
      <c r="N16" s="99"/>
      <c r="O16" s="99"/>
      <c r="P16" s="28">
        <v>0</v>
      </c>
      <c r="Q16" s="99"/>
      <c r="R16" s="99"/>
      <c r="S16" s="28">
        <v>0</v>
      </c>
      <c r="T16" s="99"/>
      <c r="U16" s="99"/>
      <c r="V16" s="28">
        <v>0</v>
      </c>
      <c r="W16" s="99"/>
      <c r="X16" s="99"/>
      <c r="Y16" s="28">
        <v>0</v>
      </c>
      <c r="Z16" s="99"/>
      <c r="AA16" s="99"/>
      <c r="AB16" s="28">
        <v>0</v>
      </c>
      <c r="AC16" s="277">
        <f t="shared" si="0"/>
        <v>0</v>
      </c>
      <c r="AD16" s="278">
        <f t="shared" si="1"/>
        <v>0</v>
      </c>
      <c r="AE16" s="277">
        <f t="shared" si="2"/>
        <v>0</v>
      </c>
      <c r="AF16" s="279" t="e">
        <f t="shared" si="3"/>
        <v>#DIV/0!</v>
      </c>
      <c r="AG16" s="29"/>
      <c r="AH16" s="80"/>
      <c r="AI16" s="80"/>
    </row>
    <row r="17" spans="1:35" ht="13.5" thickBot="1">
      <c r="A17" s="58" t="s">
        <v>88</v>
      </c>
      <c r="B17" s="59" t="s">
        <v>219</v>
      </c>
      <c r="C17" s="60" t="s">
        <v>97</v>
      </c>
      <c r="D17" s="110"/>
      <c r="E17" s="97"/>
      <c r="F17" s="97"/>
      <c r="G17" s="311">
        <f>SUM(G18:G27)</f>
        <v>83750</v>
      </c>
      <c r="H17" s="97"/>
      <c r="I17" s="97"/>
      <c r="J17" s="27">
        <f>SUM(J18:J27)</f>
        <v>83750</v>
      </c>
      <c r="K17" s="97"/>
      <c r="L17" s="97"/>
      <c r="M17" s="27">
        <v>0</v>
      </c>
      <c r="N17" s="97"/>
      <c r="O17" s="97"/>
      <c r="P17" s="27">
        <v>0</v>
      </c>
      <c r="Q17" s="97"/>
      <c r="R17" s="97"/>
      <c r="S17" s="27">
        <v>0</v>
      </c>
      <c r="T17" s="97"/>
      <c r="U17" s="97"/>
      <c r="V17" s="27">
        <v>0</v>
      </c>
      <c r="W17" s="97"/>
      <c r="X17" s="97"/>
      <c r="Y17" s="27">
        <v>0</v>
      </c>
      <c r="Z17" s="97"/>
      <c r="AA17" s="97"/>
      <c r="AB17" s="27">
        <v>0</v>
      </c>
      <c r="AC17" s="265">
        <f t="shared" si="0"/>
        <v>83750</v>
      </c>
      <c r="AD17" s="266">
        <f t="shared" si="1"/>
        <v>83750</v>
      </c>
      <c r="AE17" s="265">
        <f t="shared" si="2"/>
        <v>0</v>
      </c>
      <c r="AF17" s="271">
        <f t="shared" si="3"/>
        <v>0</v>
      </c>
      <c r="AG17" s="98"/>
      <c r="AH17" s="80"/>
      <c r="AI17" s="80"/>
    </row>
    <row r="18" spans="1:35" ht="105.75" customHeight="1" thickBot="1">
      <c r="A18" s="61" t="s">
        <v>90</v>
      </c>
      <c r="B18" s="121" t="s">
        <v>91</v>
      </c>
      <c r="C18" s="129" t="s">
        <v>240</v>
      </c>
      <c r="D18" s="213" t="s">
        <v>93</v>
      </c>
      <c r="E18" s="135">
        <v>5</v>
      </c>
      <c r="F18" s="137">
        <v>4100</v>
      </c>
      <c r="G18" s="136">
        <f>E18*F18</f>
        <v>20500</v>
      </c>
      <c r="H18" s="150">
        <v>5</v>
      </c>
      <c r="I18" s="137">
        <v>4100</v>
      </c>
      <c r="J18" s="141">
        <f>H18*I18</f>
        <v>20500</v>
      </c>
      <c r="K18" s="99"/>
      <c r="L18" s="99"/>
      <c r="M18" s="28">
        <v>0</v>
      </c>
      <c r="N18" s="99"/>
      <c r="O18" s="99"/>
      <c r="P18" s="28">
        <v>0</v>
      </c>
      <c r="Q18" s="99"/>
      <c r="R18" s="99"/>
      <c r="S18" s="28">
        <v>0</v>
      </c>
      <c r="T18" s="99"/>
      <c r="U18" s="99"/>
      <c r="V18" s="28">
        <v>0</v>
      </c>
      <c r="W18" s="99"/>
      <c r="X18" s="99"/>
      <c r="Y18" s="28">
        <v>0</v>
      </c>
      <c r="Z18" s="99"/>
      <c r="AA18" s="99"/>
      <c r="AB18" s="28">
        <v>0</v>
      </c>
      <c r="AC18" s="277">
        <f t="shared" si="0"/>
        <v>20500</v>
      </c>
      <c r="AD18" s="278">
        <f t="shared" si="1"/>
        <v>20500</v>
      </c>
      <c r="AE18" s="277">
        <f t="shared" si="2"/>
        <v>0</v>
      </c>
      <c r="AF18" s="279">
        <f t="shared" si="3"/>
        <v>0</v>
      </c>
      <c r="AG18" s="303" t="s">
        <v>484</v>
      </c>
      <c r="AH18" s="80"/>
      <c r="AI18" s="80"/>
    </row>
    <row r="19" spans="1:35" ht="53.25" customHeight="1" thickBot="1">
      <c r="A19" s="61" t="s">
        <v>90</v>
      </c>
      <c r="B19" s="120" t="s">
        <v>94</v>
      </c>
      <c r="C19" s="130" t="s">
        <v>241</v>
      </c>
      <c r="D19" s="214" t="s">
        <v>93</v>
      </c>
      <c r="E19" s="134">
        <v>3</v>
      </c>
      <c r="F19" s="139">
        <v>5800</v>
      </c>
      <c r="G19" s="138">
        <f t="shared" ref="G19:G27" si="4">E19*F19</f>
        <v>17400</v>
      </c>
      <c r="H19" s="151">
        <v>3</v>
      </c>
      <c r="I19" s="139">
        <v>5800</v>
      </c>
      <c r="J19" s="141">
        <f t="shared" ref="J19:J27" si="5">H19*I19</f>
        <v>17400</v>
      </c>
      <c r="K19" s="99"/>
      <c r="L19" s="99"/>
      <c r="M19" s="28">
        <v>0</v>
      </c>
      <c r="N19" s="99"/>
      <c r="O19" s="99"/>
      <c r="P19" s="28">
        <v>0</v>
      </c>
      <c r="Q19" s="99"/>
      <c r="R19" s="99"/>
      <c r="S19" s="28">
        <v>0</v>
      </c>
      <c r="T19" s="99"/>
      <c r="U19" s="99"/>
      <c r="V19" s="28">
        <v>0</v>
      </c>
      <c r="W19" s="99"/>
      <c r="X19" s="99"/>
      <c r="Y19" s="28">
        <v>0</v>
      </c>
      <c r="Z19" s="99"/>
      <c r="AA19" s="99"/>
      <c r="AB19" s="28">
        <v>0</v>
      </c>
      <c r="AC19" s="277">
        <f t="shared" si="0"/>
        <v>17400</v>
      </c>
      <c r="AD19" s="278">
        <f t="shared" si="1"/>
        <v>17400</v>
      </c>
      <c r="AE19" s="277">
        <f t="shared" si="2"/>
        <v>0</v>
      </c>
      <c r="AF19" s="279">
        <f t="shared" si="3"/>
        <v>0</v>
      </c>
      <c r="AG19" s="303" t="s">
        <v>485</v>
      </c>
      <c r="AH19" s="80"/>
      <c r="AI19" s="80"/>
    </row>
    <row r="20" spans="1:35" ht="46.5" customHeight="1" thickBot="1">
      <c r="A20" s="61" t="s">
        <v>90</v>
      </c>
      <c r="B20" s="118" t="s">
        <v>95</v>
      </c>
      <c r="C20" s="215" t="s">
        <v>242</v>
      </c>
      <c r="D20" s="131" t="s">
        <v>93</v>
      </c>
      <c r="E20" s="148">
        <v>3</v>
      </c>
      <c r="F20" s="142">
        <v>3250</v>
      </c>
      <c r="G20" s="140">
        <f t="shared" si="4"/>
        <v>9750</v>
      </c>
      <c r="H20" s="152">
        <v>3</v>
      </c>
      <c r="I20" s="143">
        <v>3250</v>
      </c>
      <c r="J20" s="141">
        <f t="shared" si="5"/>
        <v>9750</v>
      </c>
      <c r="K20" s="99"/>
      <c r="L20" s="99"/>
      <c r="M20" s="28">
        <v>0</v>
      </c>
      <c r="N20" s="99"/>
      <c r="O20" s="99"/>
      <c r="P20" s="28">
        <v>0</v>
      </c>
      <c r="Q20" s="99"/>
      <c r="R20" s="99"/>
      <c r="S20" s="28">
        <v>0</v>
      </c>
      <c r="T20" s="99"/>
      <c r="U20" s="99"/>
      <c r="V20" s="28">
        <v>0</v>
      </c>
      <c r="W20" s="99"/>
      <c r="X20" s="99"/>
      <c r="Y20" s="28">
        <v>0</v>
      </c>
      <c r="Z20" s="99"/>
      <c r="AA20" s="99"/>
      <c r="AB20" s="28">
        <v>0</v>
      </c>
      <c r="AC20" s="277">
        <f t="shared" si="0"/>
        <v>9750</v>
      </c>
      <c r="AD20" s="278">
        <f t="shared" si="1"/>
        <v>9750</v>
      </c>
      <c r="AE20" s="277">
        <f t="shared" si="2"/>
        <v>0</v>
      </c>
      <c r="AF20" s="279">
        <f t="shared" si="3"/>
        <v>0</v>
      </c>
      <c r="AG20" s="303" t="s">
        <v>486</v>
      </c>
      <c r="AH20" s="80"/>
      <c r="AI20" s="80"/>
    </row>
    <row r="21" spans="1:35" ht="26.25" thickBot="1">
      <c r="A21" s="61" t="s">
        <v>90</v>
      </c>
      <c r="B21" s="119" t="s">
        <v>151</v>
      </c>
      <c r="C21" s="132" t="s">
        <v>243</v>
      </c>
      <c r="D21" s="216" t="s">
        <v>93</v>
      </c>
      <c r="E21" s="146">
        <v>3</v>
      </c>
      <c r="F21" s="143">
        <v>4100</v>
      </c>
      <c r="G21" s="141">
        <f t="shared" si="4"/>
        <v>12300</v>
      </c>
      <c r="H21" s="153">
        <v>3</v>
      </c>
      <c r="I21" s="155">
        <v>4100</v>
      </c>
      <c r="J21" s="141">
        <f t="shared" si="5"/>
        <v>12300</v>
      </c>
      <c r="K21" s="99"/>
      <c r="L21" s="99"/>
      <c r="M21" s="28">
        <v>0</v>
      </c>
      <c r="N21" s="99"/>
      <c r="O21" s="99"/>
      <c r="P21" s="28">
        <v>0</v>
      </c>
      <c r="Q21" s="99"/>
      <c r="R21" s="99"/>
      <c r="S21" s="28">
        <v>0</v>
      </c>
      <c r="T21" s="99"/>
      <c r="U21" s="99"/>
      <c r="V21" s="28">
        <v>0</v>
      </c>
      <c r="W21" s="99"/>
      <c r="X21" s="99"/>
      <c r="Y21" s="28">
        <v>0</v>
      </c>
      <c r="Z21" s="99"/>
      <c r="AA21" s="99"/>
      <c r="AB21" s="28">
        <v>0</v>
      </c>
      <c r="AC21" s="277">
        <f t="shared" si="0"/>
        <v>12300</v>
      </c>
      <c r="AD21" s="278">
        <f t="shared" si="1"/>
        <v>12300</v>
      </c>
      <c r="AE21" s="277">
        <f t="shared" si="2"/>
        <v>0</v>
      </c>
      <c r="AF21" s="279">
        <f t="shared" si="3"/>
        <v>0</v>
      </c>
      <c r="AG21" s="303" t="s">
        <v>487</v>
      </c>
      <c r="AH21" s="80"/>
      <c r="AI21" s="80"/>
    </row>
    <row r="22" spans="1:35" ht="26.25" thickBot="1">
      <c r="A22" s="61" t="s">
        <v>90</v>
      </c>
      <c r="B22" s="119" t="s">
        <v>152</v>
      </c>
      <c r="C22" s="215" t="s">
        <v>244</v>
      </c>
      <c r="D22" s="217" t="s">
        <v>93</v>
      </c>
      <c r="E22" s="146">
        <v>1</v>
      </c>
      <c r="F22" s="144">
        <v>3600</v>
      </c>
      <c r="G22" s="140">
        <f t="shared" si="4"/>
        <v>3600</v>
      </c>
      <c r="H22" s="152">
        <v>1</v>
      </c>
      <c r="I22" s="155">
        <v>3600</v>
      </c>
      <c r="J22" s="141">
        <f t="shared" si="5"/>
        <v>3600</v>
      </c>
      <c r="K22" s="99"/>
      <c r="L22" s="99"/>
      <c r="M22" s="28">
        <v>0</v>
      </c>
      <c r="N22" s="99"/>
      <c r="O22" s="99"/>
      <c r="P22" s="28">
        <v>0</v>
      </c>
      <c r="Q22" s="99"/>
      <c r="R22" s="99"/>
      <c r="S22" s="28">
        <v>0</v>
      </c>
      <c r="T22" s="99"/>
      <c r="U22" s="99"/>
      <c r="V22" s="28">
        <v>0</v>
      </c>
      <c r="W22" s="99"/>
      <c r="X22" s="99"/>
      <c r="Y22" s="28">
        <v>0</v>
      </c>
      <c r="Z22" s="99"/>
      <c r="AA22" s="99"/>
      <c r="AB22" s="28">
        <v>0</v>
      </c>
      <c r="AC22" s="277">
        <f t="shared" si="0"/>
        <v>3600</v>
      </c>
      <c r="AD22" s="278">
        <f t="shared" si="1"/>
        <v>3600</v>
      </c>
      <c r="AE22" s="277">
        <f t="shared" si="2"/>
        <v>0</v>
      </c>
      <c r="AF22" s="279">
        <f t="shared" si="3"/>
        <v>0</v>
      </c>
      <c r="AG22" s="303" t="s">
        <v>488</v>
      </c>
      <c r="AH22" s="80"/>
      <c r="AI22" s="80"/>
    </row>
    <row r="23" spans="1:35" ht="26.25" thickBot="1">
      <c r="A23" s="61" t="s">
        <v>90</v>
      </c>
      <c r="B23" s="119" t="s">
        <v>153</v>
      </c>
      <c r="C23" s="215" t="s">
        <v>245</v>
      </c>
      <c r="D23" s="217" t="s">
        <v>93</v>
      </c>
      <c r="E23" s="146">
        <v>1</v>
      </c>
      <c r="F23" s="143">
        <v>3600</v>
      </c>
      <c r="G23" s="140">
        <f t="shared" si="4"/>
        <v>3600</v>
      </c>
      <c r="H23" s="149">
        <v>1</v>
      </c>
      <c r="I23" s="157">
        <v>3600</v>
      </c>
      <c r="J23" s="141">
        <f t="shared" si="5"/>
        <v>3600</v>
      </c>
      <c r="K23" s="99"/>
      <c r="L23" s="99"/>
      <c r="M23" s="28">
        <v>0</v>
      </c>
      <c r="N23" s="99"/>
      <c r="O23" s="99"/>
      <c r="P23" s="28">
        <v>0</v>
      </c>
      <c r="Q23" s="99"/>
      <c r="R23" s="99"/>
      <c r="S23" s="28">
        <v>0</v>
      </c>
      <c r="T23" s="99"/>
      <c r="U23" s="99"/>
      <c r="V23" s="28">
        <v>0</v>
      </c>
      <c r="W23" s="99"/>
      <c r="X23" s="99"/>
      <c r="Y23" s="28">
        <v>0</v>
      </c>
      <c r="Z23" s="99"/>
      <c r="AA23" s="99"/>
      <c r="AB23" s="28">
        <v>0</v>
      </c>
      <c r="AC23" s="277">
        <f t="shared" si="0"/>
        <v>3600</v>
      </c>
      <c r="AD23" s="278">
        <f t="shared" si="1"/>
        <v>3600</v>
      </c>
      <c r="AE23" s="277">
        <f t="shared" si="2"/>
        <v>0</v>
      </c>
      <c r="AF23" s="279">
        <f t="shared" si="3"/>
        <v>0</v>
      </c>
      <c r="AG23" s="305" t="s">
        <v>488</v>
      </c>
      <c r="AH23" s="80"/>
      <c r="AI23" s="80"/>
    </row>
    <row r="24" spans="1:35" ht="26.25" thickBot="1">
      <c r="A24" s="61" t="s">
        <v>90</v>
      </c>
      <c r="B24" s="118" t="s">
        <v>154</v>
      </c>
      <c r="C24" s="218" t="s">
        <v>246</v>
      </c>
      <c r="D24" s="216" t="s">
        <v>93</v>
      </c>
      <c r="E24" s="147">
        <v>1</v>
      </c>
      <c r="F24" s="145">
        <v>3600</v>
      </c>
      <c r="G24" s="141">
        <f t="shared" si="4"/>
        <v>3600</v>
      </c>
      <c r="H24" s="146">
        <v>1</v>
      </c>
      <c r="I24" s="156">
        <v>3600</v>
      </c>
      <c r="J24" s="141">
        <f t="shared" si="5"/>
        <v>3600</v>
      </c>
      <c r="K24" s="99"/>
      <c r="L24" s="99"/>
      <c r="M24" s="28">
        <v>0</v>
      </c>
      <c r="N24" s="99"/>
      <c r="O24" s="99"/>
      <c r="P24" s="28">
        <v>0</v>
      </c>
      <c r="Q24" s="99"/>
      <c r="R24" s="99"/>
      <c r="S24" s="28">
        <v>0</v>
      </c>
      <c r="T24" s="99"/>
      <c r="U24" s="99"/>
      <c r="V24" s="28">
        <v>0</v>
      </c>
      <c r="W24" s="99"/>
      <c r="X24" s="99"/>
      <c r="Y24" s="28">
        <v>0</v>
      </c>
      <c r="Z24" s="99"/>
      <c r="AA24" s="99"/>
      <c r="AB24" s="28">
        <v>0</v>
      </c>
      <c r="AC24" s="277">
        <f t="shared" si="0"/>
        <v>3600</v>
      </c>
      <c r="AD24" s="278">
        <f t="shared" si="1"/>
        <v>3600</v>
      </c>
      <c r="AE24" s="277">
        <f t="shared" si="2"/>
        <v>0</v>
      </c>
      <c r="AF24" s="279">
        <f t="shared" si="3"/>
        <v>0</v>
      </c>
      <c r="AG24" s="305" t="s">
        <v>488</v>
      </c>
      <c r="AH24" s="80"/>
      <c r="AI24" s="80"/>
    </row>
    <row r="25" spans="1:35" ht="26.25" thickBot="1">
      <c r="A25" s="61" t="s">
        <v>90</v>
      </c>
      <c r="B25" s="117" t="s">
        <v>156</v>
      </c>
      <c r="C25" s="218" t="s">
        <v>247</v>
      </c>
      <c r="D25" s="216" t="s">
        <v>93</v>
      </c>
      <c r="E25" s="146">
        <v>1</v>
      </c>
      <c r="F25" s="143">
        <v>3600</v>
      </c>
      <c r="G25" s="141">
        <f t="shared" si="4"/>
        <v>3600</v>
      </c>
      <c r="H25" s="152">
        <v>1</v>
      </c>
      <c r="I25" s="155">
        <v>3600</v>
      </c>
      <c r="J25" s="141">
        <f t="shared" si="5"/>
        <v>3600</v>
      </c>
      <c r="K25" s="101"/>
      <c r="L25" s="101"/>
      <c r="M25" s="28">
        <v>0</v>
      </c>
      <c r="N25" s="101"/>
      <c r="O25" s="101"/>
      <c r="P25" s="28">
        <v>0</v>
      </c>
      <c r="Q25" s="101"/>
      <c r="R25" s="101"/>
      <c r="S25" s="28">
        <v>0</v>
      </c>
      <c r="T25" s="101"/>
      <c r="U25" s="101"/>
      <c r="V25" s="28">
        <v>0</v>
      </c>
      <c r="W25" s="101"/>
      <c r="X25" s="101"/>
      <c r="Y25" s="28">
        <v>0</v>
      </c>
      <c r="Z25" s="101"/>
      <c r="AA25" s="101"/>
      <c r="AB25" s="28">
        <v>0</v>
      </c>
      <c r="AC25" s="277">
        <f t="shared" si="0"/>
        <v>3600</v>
      </c>
      <c r="AD25" s="278">
        <f t="shared" si="1"/>
        <v>3600</v>
      </c>
      <c r="AE25" s="277">
        <f t="shared" si="2"/>
        <v>0</v>
      </c>
      <c r="AF25" s="279">
        <f t="shared" si="3"/>
        <v>0</v>
      </c>
      <c r="AG25" s="305" t="s">
        <v>488</v>
      </c>
      <c r="AH25" s="80"/>
      <c r="AI25" s="80"/>
    </row>
    <row r="26" spans="1:35" ht="51.75" thickBot="1">
      <c r="A26" s="61" t="s">
        <v>90</v>
      </c>
      <c r="B26" s="117" t="s">
        <v>158</v>
      </c>
      <c r="C26" s="218" t="s">
        <v>248</v>
      </c>
      <c r="D26" s="216" t="s">
        <v>93</v>
      </c>
      <c r="E26" s="146">
        <v>1</v>
      </c>
      <c r="F26" s="143">
        <v>5800</v>
      </c>
      <c r="G26" s="141">
        <f t="shared" si="4"/>
        <v>5800</v>
      </c>
      <c r="H26" s="153">
        <v>1</v>
      </c>
      <c r="I26" s="155">
        <v>5800</v>
      </c>
      <c r="J26" s="141">
        <f t="shared" si="5"/>
        <v>5800</v>
      </c>
      <c r="K26" s="101"/>
      <c r="L26" s="101"/>
      <c r="M26" s="28">
        <v>0</v>
      </c>
      <c r="N26" s="101"/>
      <c r="O26" s="101"/>
      <c r="P26" s="28">
        <v>0</v>
      </c>
      <c r="Q26" s="101"/>
      <c r="R26" s="101"/>
      <c r="S26" s="28">
        <v>0</v>
      </c>
      <c r="T26" s="101"/>
      <c r="U26" s="101"/>
      <c r="V26" s="28">
        <v>0</v>
      </c>
      <c r="W26" s="101"/>
      <c r="X26" s="101"/>
      <c r="Y26" s="28">
        <v>0</v>
      </c>
      <c r="Z26" s="101"/>
      <c r="AA26" s="101"/>
      <c r="AB26" s="28">
        <v>0</v>
      </c>
      <c r="AC26" s="277">
        <f t="shared" si="0"/>
        <v>5800</v>
      </c>
      <c r="AD26" s="278">
        <f t="shared" si="1"/>
        <v>5800</v>
      </c>
      <c r="AE26" s="277">
        <f t="shared" si="2"/>
        <v>0</v>
      </c>
      <c r="AF26" s="279">
        <f t="shared" si="3"/>
        <v>0</v>
      </c>
      <c r="AG26" s="305" t="s">
        <v>489</v>
      </c>
      <c r="AH26" s="80"/>
      <c r="AI26" s="80"/>
    </row>
    <row r="27" spans="1:35" ht="26.25" thickBot="1">
      <c r="A27" s="223" t="s">
        <v>90</v>
      </c>
      <c r="B27" s="117" t="s">
        <v>160</v>
      </c>
      <c r="C27" s="221" t="s">
        <v>249</v>
      </c>
      <c r="D27" s="220" t="s">
        <v>93</v>
      </c>
      <c r="E27" s="148">
        <v>1</v>
      </c>
      <c r="F27" s="225">
        <v>3600</v>
      </c>
      <c r="G27" s="229">
        <f t="shared" si="4"/>
        <v>3600</v>
      </c>
      <c r="H27" s="154">
        <v>1</v>
      </c>
      <c r="I27" s="227">
        <v>3600</v>
      </c>
      <c r="J27" s="229">
        <f t="shared" si="5"/>
        <v>3600</v>
      </c>
      <c r="K27" s="102"/>
      <c r="L27" s="102"/>
      <c r="M27" s="28">
        <v>0</v>
      </c>
      <c r="N27" s="102"/>
      <c r="O27" s="102"/>
      <c r="P27" s="28">
        <v>0</v>
      </c>
      <c r="Q27" s="102"/>
      <c r="R27" s="102"/>
      <c r="S27" s="28">
        <v>0</v>
      </c>
      <c r="T27" s="102"/>
      <c r="U27" s="102"/>
      <c r="V27" s="28">
        <v>0</v>
      </c>
      <c r="W27" s="102"/>
      <c r="X27" s="102"/>
      <c r="Y27" s="28">
        <v>0</v>
      </c>
      <c r="Z27" s="102"/>
      <c r="AA27" s="102"/>
      <c r="AB27" s="28">
        <v>0</v>
      </c>
      <c r="AC27" s="277">
        <f t="shared" si="0"/>
        <v>3600</v>
      </c>
      <c r="AD27" s="278">
        <f t="shared" si="1"/>
        <v>3600</v>
      </c>
      <c r="AE27" s="277">
        <f t="shared" si="2"/>
        <v>0</v>
      </c>
      <c r="AF27" s="279">
        <f t="shared" si="3"/>
        <v>0</v>
      </c>
      <c r="AG27" s="305" t="s">
        <v>488</v>
      </c>
      <c r="AH27" s="80"/>
      <c r="AI27" s="80"/>
    </row>
    <row r="28" spans="1:35" ht="14.25" thickTop="1" thickBot="1">
      <c r="A28" s="224" t="s">
        <v>98</v>
      </c>
      <c r="B28" s="222"/>
      <c r="C28" s="133"/>
      <c r="D28" s="202"/>
      <c r="E28" s="219"/>
      <c r="F28" s="226"/>
      <c r="G28" s="230">
        <f>G13+G17+G15</f>
        <v>119750</v>
      </c>
      <c r="H28" s="201"/>
      <c r="I28" s="228"/>
      <c r="J28" s="230">
        <f>J17+J15+J13</f>
        <v>83750</v>
      </c>
      <c r="K28" s="103"/>
      <c r="L28" s="103"/>
      <c r="M28" s="32">
        <v>0</v>
      </c>
      <c r="N28" s="103"/>
      <c r="O28" s="103"/>
      <c r="P28" s="32">
        <v>0</v>
      </c>
      <c r="Q28" s="103"/>
      <c r="R28" s="103"/>
      <c r="S28" s="32">
        <v>0</v>
      </c>
      <c r="T28" s="103"/>
      <c r="U28" s="103"/>
      <c r="V28" s="32">
        <v>0</v>
      </c>
      <c r="W28" s="103"/>
      <c r="X28" s="103"/>
      <c r="Y28" s="32">
        <v>0</v>
      </c>
      <c r="Z28" s="103"/>
      <c r="AA28" s="103"/>
      <c r="AB28" s="32">
        <v>0</v>
      </c>
      <c r="AC28" s="280">
        <f t="shared" si="0"/>
        <v>119750</v>
      </c>
      <c r="AD28" s="281">
        <f t="shared" si="1"/>
        <v>83750</v>
      </c>
      <c r="AE28" s="280">
        <f t="shared" si="2"/>
        <v>36000</v>
      </c>
      <c r="AF28" s="282">
        <f t="shared" si="3"/>
        <v>0.30062630480167013</v>
      </c>
      <c r="AG28" s="304"/>
      <c r="AH28" s="80"/>
      <c r="AI28" s="80"/>
    </row>
    <row r="29" spans="1:35" ht="14.25" thickTop="1" thickBot="1">
      <c r="A29" s="54" t="s">
        <v>86</v>
      </c>
      <c r="B29" s="55">
        <v>2</v>
      </c>
      <c r="C29" s="56" t="s">
        <v>99</v>
      </c>
      <c r="D29" s="112"/>
      <c r="E29" s="94"/>
      <c r="F29" s="94"/>
      <c r="G29" s="95"/>
      <c r="H29" s="94"/>
      <c r="I29" s="94"/>
      <c r="J29" s="299"/>
      <c r="K29" s="94"/>
      <c r="L29" s="94"/>
      <c r="M29" s="264"/>
      <c r="N29" s="94"/>
      <c r="O29" s="94"/>
      <c r="P29" s="264"/>
      <c r="Q29" s="94"/>
      <c r="R29" s="94"/>
      <c r="S29" s="264"/>
      <c r="T29" s="94"/>
      <c r="U29" s="94"/>
      <c r="V29" s="264"/>
      <c r="W29" s="94"/>
      <c r="X29" s="94"/>
      <c r="Y29" s="264"/>
      <c r="Z29" s="94"/>
      <c r="AA29" s="94"/>
      <c r="AB29" s="264"/>
      <c r="AC29" s="270"/>
      <c r="AD29" s="272"/>
      <c r="AE29" s="270"/>
      <c r="AF29" s="273"/>
      <c r="AG29" s="95"/>
      <c r="AH29" s="80"/>
      <c r="AI29" s="80"/>
    </row>
    <row r="30" spans="1:35" ht="14.25" thickTop="1" thickBot="1">
      <c r="A30" s="58" t="s">
        <v>88</v>
      </c>
      <c r="B30" s="59" t="s">
        <v>220</v>
      </c>
      <c r="C30" s="60" t="s">
        <v>100</v>
      </c>
      <c r="D30" s="110"/>
      <c r="E30" s="97"/>
      <c r="F30" s="97"/>
      <c r="G30" s="27">
        <f>G31</f>
        <v>26345</v>
      </c>
      <c r="H30" s="97"/>
      <c r="I30" s="97"/>
      <c r="J30" s="27">
        <f>J31</f>
        <v>18425</v>
      </c>
      <c r="K30" s="97"/>
      <c r="L30" s="97"/>
      <c r="M30" s="27">
        <v>0</v>
      </c>
      <c r="N30" s="97"/>
      <c r="O30" s="97"/>
      <c r="P30" s="27">
        <v>0</v>
      </c>
      <c r="Q30" s="97"/>
      <c r="R30" s="97"/>
      <c r="S30" s="27">
        <v>0</v>
      </c>
      <c r="T30" s="97"/>
      <c r="U30" s="97"/>
      <c r="V30" s="27">
        <v>0</v>
      </c>
      <c r="W30" s="97"/>
      <c r="X30" s="97"/>
      <c r="Y30" s="27">
        <v>0</v>
      </c>
      <c r="Z30" s="97"/>
      <c r="AA30" s="97"/>
      <c r="AB30" s="27">
        <v>0</v>
      </c>
      <c r="AC30" s="265">
        <f t="shared" si="0"/>
        <v>26345</v>
      </c>
      <c r="AD30" s="266">
        <f t="shared" si="1"/>
        <v>18425</v>
      </c>
      <c r="AE30" s="265">
        <f t="shared" si="2"/>
        <v>7920</v>
      </c>
      <c r="AF30" s="271">
        <f t="shared" si="3"/>
        <v>0.30062630480167013</v>
      </c>
      <c r="AG30" s="98"/>
      <c r="AH30" s="80"/>
      <c r="AI30" s="80"/>
    </row>
    <row r="31" spans="1:35" ht="13.5" thickBot="1">
      <c r="A31" s="67" t="s">
        <v>90</v>
      </c>
      <c r="B31" s="68" t="s">
        <v>91</v>
      </c>
      <c r="C31" s="158" t="s">
        <v>251</v>
      </c>
      <c r="D31" s="232" t="s">
        <v>93</v>
      </c>
      <c r="E31" s="233"/>
      <c r="F31" s="105"/>
      <c r="G31" s="34">
        <v>26345</v>
      </c>
      <c r="H31" s="102"/>
      <c r="I31" s="105"/>
      <c r="J31" s="34">
        <v>18425</v>
      </c>
      <c r="K31" s="102"/>
      <c r="L31" s="102"/>
      <c r="M31" s="34">
        <v>0</v>
      </c>
      <c r="N31" s="102"/>
      <c r="O31" s="102"/>
      <c r="P31" s="34">
        <v>0</v>
      </c>
      <c r="Q31" s="102"/>
      <c r="R31" s="102"/>
      <c r="S31" s="34">
        <v>0</v>
      </c>
      <c r="T31" s="102"/>
      <c r="U31" s="102"/>
      <c r="V31" s="34">
        <v>0</v>
      </c>
      <c r="W31" s="102"/>
      <c r="X31" s="102"/>
      <c r="Y31" s="34">
        <v>0</v>
      </c>
      <c r="Z31" s="102"/>
      <c r="AA31" s="102"/>
      <c r="AB31" s="34">
        <v>0</v>
      </c>
      <c r="AC31" s="277">
        <f t="shared" si="0"/>
        <v>26345</v>
      </c>
      <c r="AD31" s="278">
        <f t="shared" si="1"/>
        <v>18425</v>
      </c>
      <c r="AE31" s="277">
        <f t="shared" si="2"/>
        <v>7920</v>
      </c>
      <c r="AF31" s="279">
        <f t="shared" si="3"/>
        <v>0.30062630480167013</v>
      </c>
      <c r="AG31" s="31"/>
      <c r="AH31" s="80"/>
      <c r="AI31" s="80"/>
    </row>
    <row r="32" spans="1:35" ht="14.25" thickTop="1" thickBot="1">
      <c r="A32" s="64" t="s">
        <v>513</v>
      </c>
      <c r="B32" s="65"/>
      <c r="C32" s="231"/>
      <c r="D32" s="202"/>
      <c r="E32" s="103"/>
      <c r="F32" s="103"/>
      <c r="G32" s="32">
        <f>G30</f>
        <v>26345</v>
      </c>
      <c r="H32" s="104"/>
      <c r="I32" s="103"/>
      <c r="J32" s="32">
        <f>J30</f>
        <v>18425</v>
      </c>
      <c r="K32" s="103"/>
      <c r="L32" s="103"/>
      <c r="M32" s="32">
        <v>0</v>
      </c>
      <c r="N32" s="103"/>
      <c r="O32" s="103"/>
      <c r="P32" s="32">
        <v>0</v>
      </c>
      <c r="Q32" s="103"/>
      <c r="R32" s="103"/>
      <c r="S32" s="32">
        <v>0</v>
      </c>
      <c r="T32" s="103"/>
      <c r="U32" s="103"/>
      <c r="V32" s="32">
        <v>0</v>
      </c>
      <c r="W32" s="103"/>
      <c r="X32" s="103"/>
      <c r="Y32" s="32">
        <v>0</v>
      </c>
      <c r="Z32" s="103"/>
      <c r="AA32" s="103"/>
      <c r="AB32" s="32">
        <v>0</v>
      </c>
      <c r="AC32" s="280">
        <f t="shared" si="0"/>
        <v>26345</v>
      </c>
      <c r="AD32" s="281">
        <f t="shared" si="1"/>
        <v>18425</v>
      </c>
      <c r="AE32" s="280">
        <f t="shared" si="2"/>
        <v>7920</v>
      </c>
      <c r="AF32" s="282">
        <f t="shared" si="3"/>
        <v>0.30062630480167013</v>
      </c>
      <c r="AG32" s="103"/>
      <c r="AH32" s="80"/>
      <c r="AI32" s="80"/>
    </row>
    <row r="33" spans="1:35" ht="39.75" thickTop="1" thickBot="1">
      <c r="A33" s="69" t="s">
        <v>101</v>
      </c>
      <c r="B33" s="55">
        <v>3</v>
      </c>
      <c r="C33" s="56" t="s">
        <v>102</v>
      </c>
      <c r="D33" s="112"/>
      <c r="E33" s="94"/>
      <c r="F33" s="94"/>
      <c r="G33" s="95"/>
      <c r="H33" s="94"/>
      <c r="I33" s="94"/>
      <c r="J33" s="264"/>
      <c r="K33" s="94"/>
      <c r="L33" s="94"/>
      <c r="M33" s="264"/>
      <c r="N33" s="94"/>
      <c r="O33" s="94"/>
      <c r="P33" s="264"/>
      <c r="Q33" s="94"/>
      <c r="R33" s="94"/>
      <c r="S33" s="264"/>
      <c r="T33" s="94"/>
      <c r="U33" s="94"/>
      <c r="V33" s="264"/>
      <c r="W33" s="94"/>
      <c r="X33" s="94"/>
      <c r="Y33" s="264"/>
      <c r="Z33" s="94"/>
      <c r="AA33" s="94"/>
      <c r="AB33" s="264"/>
      <c r="AC33" s="270"/>
      <c r="AD33" s="272"/>
      <c r="AE33" s="270"/>
      <c r="AF33" s="273"/>
      <c r="AG33" s="95"/>
      <c r="AH33" s="80"/>
      <c r="AI33" s="80"/>
    </row>
    <row r="34" spans="1:35" ht="27" thickTop="1" thickBot="1">
      <c r="A34" s="58" t="s">
        <v>88</v>
      </c>
      <c r="B34" s="59" t="s">
        <v>221</v>
      </c>
      <c r="C34" s="60" t="s">
        <v>103</v>
      </c>
      <c r="D34" s="110"/>
      <c r="E34" s="97"/>
      <c r="F34" s="238"/>
      <c r="G34" s="27">
        <f>G35+G36+G37</f>
        <v>0</v>
      </c>
      <c r="H34" s="97"/>
      <c r="I34" s="238"/>
      <c r="J34" s="27">
        <f>SUM(J35:J37)</f>
        <v>0</v>
      </c>
      <c r="K34" s="97"/>
      <c r="L34" s="97"/>
      <c r="M34" s="27">
        <v>0</v>
      </c>
      <c r="N34" s="97"/>
      <c r="O34" s="97"/>
      <c r="P34" s="27">
        <v>0</v>
      </c>
      <c r="Q34" s="97"/>
      <c r="R34" s="97"/>
      <c r="S34" s="27">
        <v>0</v>
      </c>
      <c r="T34" s="97"/>
      <c r="U34" s="97"/>
      <c r="V34" s="27">
        <v>0</v>
      </c>
      <c r="W34" s="97"/>
      <c r="X34" s="97"/>
      <c r="Y34" s="27">
        <v>0</v>
      </c>
      <c r="Z34" s="97"/>
      <c r="AA34" s="97"/>
      <c r="AB34" s="27">
        <v>0</v>
      </c>
      <c r="AC34" s="265">
        <f t="shared" si="0"/>
        <v>0</v>
      </c>
      <c r="AD34" s="266">
        <f t="shared" si="1"/>
        <v>0</v>
      </c>
      <c r="AE34" s="265">
        <f t="shared" si="2"/>
        <v>0</v>
      </c>
      <c r="AF34" s="271" t="e">
        <f t="shared" si="3"/>
        <v>#DIV/0!</v>
      </c>
      <c r="AG34" s="98"/>
      <c r="AH34" s="80"/>
      <c r="AI34" s="80"/>
    </row>
    <row r="35" spans="1:35" ht="39" thickBot="1">
      <c r="A35" s="61" t="s">
        <v>90</v>
      </c>
      <c r="B35" s="62" t="s">
        <v>91</v>
      </c>
      <c r="C35" s="63" t="s">
        <v>104</v>
      </c>
      <c r="D35" s="30" t="s">
        <v>105</v>
      </c>
      <c r="E35" s="99"/>
      <c r="F35" s="100"/>
      <c r="G35" s="28">
        <f>E35*F35</f>
        <v>0</v>
      </c>
      <c r="H35" s="99"/>
      <c r="I35" s="100"/>
      <c r="J35" s="28">
        <f>H35*I35</f>
        <v>0</v>
      </c>
      <c r="K35" s="99"/>
      <c r="L35" s="99"/>
      <c r="M35" s="28">
        <v>0</v>
      </c>
      <c r="N35" s="99"/>
      <c r="O35" s="99"/>
      <c r="P35" s="28">
        <v>0</v>
      </c>
      <c r="Q35" s="99"/>
      <c r="R35" s="99"/>
      <c r="S35" s="28">
        <v>0</v>
      </c>
      <c r="T35" s="99"/>
      <c r="U35" s="99"/>
      <c r="V35" s="28">
        <v>0</v>
      </c>
      <c r="W35" s="99"/>
      <c r="X35" s="99"/>
      <c r="Y35" s="28">
        <v>0</v>
      </c>
      <c r="Z35" s="99"/>
      <c r="AA35" s="99"/>
      <c r="AB35" s="28">
        <v>0</v>
      </c>
      <c r="AC35" s="277">
        <f t="shared" si="0"/>
        <v>0</v>
      </c>
      <c r="AD35" s="278">
        <f t="shared" si="1"/>
        <v>0</v>
      </c>
      <c r="AE35" s="277">
        <f t="shared" si="2"/>
        <v>0</v>
      </c>
      <c r="AF35" s="279" t="e">
        <f t="shared" si="3"/>
        <v>#DIV/0!</v>
      </c>
      <c r="AG35" s="29"/>
      <c r="AH35" s="80"/>
      <c r="AI35" s="80"/>
    </row>
    <row r="36" spans="1:35" ht="39" thickBot="1">
      <c r="A36" s="61" t="s">
        <v>90</v>
      </c>
      <c r="B36" s="62" t="s">
        <v>94</v>
      </c>
      <c r="C36" s="63" t="s">
        <v>104</v>
      </c>
      <c r="D36" s="30" t="s">
        <v>105</v>
      </c>
      <c r="E36" s="99"/>
      <c r="F36" s="100"/>
      <c r="G36" s="28">
        <f t="shared" ref="G36:G37" si="6">E36*F36</f>
        <v>0</v>
      </c>
      <c r="H36" s="99"/>
      <c r="I36" s="100"/>
      <c r="J36" s="28">
        <f t="shared" ref="J36:J37" si="7">H36*I36</f>
        <v>0</v>
      </c>
      <c r="K36" s="99"/>
      <c r="L36" s="99"/>
      <c r="M36" s="28">
        <v>0</v>
      </c>
      <c r="N36" s="99"/>
      <c r="O36" s="99"/>
      <c r="P36" s="28">
        <v>0</v>
      </c>
      <c r="Q36" s="99"/>
      <c r="R36" s="99"/>
      <c r="S36" s="28">
        <v>0</v>
      </c>
      <c r="T36" s="99"/>
      <c r="U36" s="99"/>
      <c r="V36" s="28">
        <v>0</v>
      </c>
      <c r="W36" s="99"/>
      <c r="X36" s="99"/>
      <c r="Y36" s="28">
        <v>0</v>
      </c>
      <c r="Z36" s="99"/>
      <c r="AA36" s="99"/>
      <c r="AB36" s="28">
        <v>0</v>
      </c>
      <c r="AC36" s="277">
        <f t="shared" si="0"/>
        <v>0</v>
      </c>
      <c r="AD36" s="278">
        <f t="shared" si="1"/>
        <v>0</v>
      </c>
      <c r="AE36" s="277">
        <f t="shared" si="2"/>
        <v>0</v>
      </c>
      <c r="AF36" s="279" t="e">
        <f t="shared" si="3"/>
        <v>#DIV/0!</v>
      </c>
      <c r="AG36" s="29"/>
      <c r="AH36" s="80"/>
      <c r="AI36" s="80"/>
    </row>
    <row r="37" spans="1:35" ht="39" thickBot="1">
      <c r="A37" s="67" t="s">
        <v>90</v>
      </c>
      <c r="B37" s="68" t="s">
        <v>95</v>
      </c>
      <c r="C37" s="70" t="s">
        <v>104</v>
      </c>
      <c r="D37" s="35" t="s">
        <v>105</v>
      </c>
      <c r="E37" s="102"/>
      <c r="F37" s="105"/>
      <c r="G37" s="116">
        <f t="shared" si="6"/>
        <v>0</v>
      </c>
      <c r="H37" s="102"/>
      <c r="I37" s="105"/>
      <c r="J37" s="239">
        <f t="shared" si="7"/>
        <v>0</v>
      </c>
      <c r="K37" s="102"/>
      <c r="L37" s="102"/>
      <c r="M37" s="34">
        <v>0</v>
      </c>
      <c r="N37" s="102"/>
      <c r="O37" s="102"/>
      <c r="P37" s="34">
        <v>0</v>
      </c>
      <c r="Q37" s="102"/>
      <c r="R37" s="102"/>
      <c r="S37" s="34">
        <v>0</v>
      </c>
      <c r="T37" s="102"/>
      <c r="U37" s="102"/>
      <c r="V37" s="34">
        <v>0</v>
      </c>
      <c r="W37" s="102"/>
      <c r="X37" s="102"/>
      <c r="Y37" s="34">
        <v>0</v>
      </c>
      <c r="Z37" s="102"/>
      <c r="AA37" s="102"/>
      <c r="AB37" s="34">
        <v>0</v>
      </c>
      <c r="AC37" s="277">
        <f t="shared" si="0"/>
        <v>0</v>
      </c>
      <c r="AD37" s="278">
        <f t="shared" si="1"/>
        <v>0</v>
      </c>
      <c r="AE37" s="277">
        <f t="shared" si="2"/>
        <v>0</v>
      </c>
      <c r="AF37" s="279" t="e">
        <f t="shared" si="3"/>
        <v>#DIV/0!</v>
      </c>
      <c r="AG37" s="29"/>
      <c r="AH37" s="80"/>
      <c r="AI37" s="80"/>
    </row>
    <row r="38" spans="1:35" ht="27" thickTop="1" thickBot="1">
      <c r="A38" s="58" t="s">
        <v>88</v>
      </c>
      <c r="B38" s="59" t="s">
        <v>222</v>
      </c>
      <c r="C38" s="60" t="s">
        <v>106</v>
      </c>
      <c r="D38" s="110"/>
      <c r="E38" s="97"/>
      <c r="F38" s="97"/>
      <c r="G38" s="258">
        <f>G39+G40+G41</f>
        <v>0</v>
      </c>
      <c r="H38" s="97"/>
      <c r="I38" s="97"/>
      <c r="J38" s="257">
        <f>SUM(J39:J41)</f>
        <v>0</v>
      </c>
      <c r="K38" s="97"/>
      <c r="L38" s="97"/>
      <c r="M38" s="27">
        <v>0</v>
      </c>
      <c r="N38" s="97"/>
      <c r="O38" s="97"/>
      <c r="P38" s="27">
        <v>0</v>
      </c>
      <c r="Q38" s="97"/>
      <c r="R38" s="97"/>
      <c r="S38" s="27">
        <v>0</v>
      </c>
      <c r="T38" s="97"/>
      <c r="U38" s="97"/>
      <c r="V38" s="27">
        <v>0</v>
      </c>
      <c r="W38" s="97"/>
      <c r="X38" s="97"/>
      <c r="Y38" s="27">
        <v>0</v>
      </c>
      <c r="Z38" s="97"/>
      <c r="AA38" s="97"/>
      <c r="AB38" s="27">
        <v>0</v>
      </c>
      <c r="AC38" s="265">
        <f t="shared" si="0"/>
        <v>0</v>
      </c>
      <c r="AD38" s="266">
        <f t="shared" si="1"/>
        <v>0</v>
      </c>
      <c r="AE38" s="265">
        <f t="shared" si="2"/>
        <v>0</v>
      </c>
      <c r="AF38" s="271" t="e">
        <f t="shared" si="3"/>
        <v>#DIV/0!</v>
      </c>
      <c r="AG38" s="98"/>
      <c r="AH38" s="80"/>
      <c r="AI38" s="80"/>
    </row>
    <row r="39" spans="1:35" ht="26.25" thickBot="1">
      <c r="A39" s="61" t="s">
        <v>90</v>
      </c>
      <c r="B39" s="62" t="s">
        <v>91</v>
      </c>
      <c r="C39" s="63" t="s">
        <v>107</v>
      </c>
      <c r="D39" s="30" t="s">
        <v>108</v>
      </c>
      <c r="E39" s="99"/>
      <c r="F39" s="100"/>
      <c r="G39" s="28">
        <f>E39*F39</f>
        <v>0</v>
      </c>
      <c r="H39" s="99"/>
      <c r="I39" s="100"/>
      <c r="J39" s="28">
        <f>H39*I39</f>
        <v>0</v>
      </c>
      <c r="K39" s="99"/>
      <c r="L39" s="99"/>
      <c r="M39" s="28">
        <v>0</v>
      </c>
      <c r="N39" s="99"/>
      <c r="O39" s="99"/>
      <c r="P39" s="28">
        <v>0</v>
      </c>
      <c r="Q39" s="99"/>
      <c r="R39" s="99"/>
      <c r="S39" s="28">
        <v>0</v>
      </c>
      <c r="T39" s="99"/>
      <c r="U39" s="99"/>
      <c r="V39" s="28">
        <v>0</v>
      </c>
      <c r="W39" s="99"/>
      <c r="X39" s="99"/>
      <c r="Y39" s="28">
        <v>0</v>
      </c>
      <c r="Z39" s="99"/>
      <c r="AA39" s="99"/>
      <c r="AB39" s="28">
        <v>0</v>
      </c>
      <c r="AC39" s="277">
        <f t="shared" si="0"/>
        <v>0</v>
      </c>
      <c r="AD39" s="278">
        <f t="shared" si="1"/>
        <v>0</v>
      </c>
      <c r="AE39" s="277">
        <f t="shared" si="2"/>
        <v>0</v>
      </c>
      <c r="AF39" s="279" t="e">
        <f t="shared" si="3"/>
        <v>#DIV/0!</v>
      </c>
      <c r="AG39" s="29"/>
      <c r="AH39" s="80"/>
      <c r="AI39" s="80"/>
    </row>
    <row r="40" spans="1:35" ht="26.25" thickBot="1">
      <c r="A40" s="61" t="s">
        <v>90</v>
      </c>
      <c r="B40" s="62" t="s">
        <v>94</v>
      </c>
      <c r="C40" s="63" t="s">
        <v>107</v>
      </c>
      <c r="D40" s="30" t="s">
        <v>108</v>
      </c>
      <c r="E40" s="99"/>
      <c r="F40" s="100"/>
      <c r="G40" s="28">
        <f t="shared" ref="G40:G41" si="8">E40*F40</f>
        <v>0</v>
      </c>
      <c r="H40" s="99"/>
      <c r="I40" s="100"/>
      <c r="J40" s="28">
        <v>0</v>
      </c>
      <c r="K40" s="99"/>
      <c r="L40" s="99"/>
      <c r="M40" s="28">
        <v>0</v>
      </c>
      <c r="N40" s="99"/>
      <c r="O40" s="99"/>
      <c r="P40" s="28">
        <v>0</v>
      </c>
      <c r="Q40" s="99"/>
      <c r="R40" s="99"/>
      <c r="S40" s="28">
        <v>0</v>
      </c>
      <c r="T40" s="99"/>
      <c r="U40" s="99"/>
      <c r="V40" s="28">
        <v>0</v>
      </c>
      <c r="W40" s="99"/>
      <c r="X40" s="99"/>
      <c r="Y40" s="28">
        <v>0</v>
      </c>
      <c r="Z40" s="99"/>
      <c r="AA40" s="99"/>
      <c r="AB40" s="28">
        <v>0</v>
      </c>
      <c r="AC40" s="277">
        <f t="shared" si="0"/>
        <v>0</v>
      </c>
      <c r="AD40" s="278">
        <f t="shared" si="1"/>
        <v>0</v>
      </c>
      <c r="AE40" s="277">
        <f t="shared" si="2"/>
        <v>0</v>
      </c>
      <c r="AF40" s="279" t="e">
        <f t="shared" si="3"/>
        <v>#DIV/0!</v>
      </c>
      <c r="AG40" s="29"/>
      <c r="AH40" s="80"/>
      <c r="AI40" s="80"/>
    </row>
    <row r="41" spans="1:35" ht="26.25" thickBot="1">
      <c r="A41" s="67" t="s">
        <v>90</v>
      </c>
      <c r="B41" s="68" t="s">
        <v>95</v>
      </c>
      <c r="C41" s="70" t="s">
        <v>107</v>
      </c>
      <c r="D41" s="35" t="s">
        <v>108</v>
      </c>
      <c r="E41" s="102"/>
      <c r="F41" s="105"/>
      <c r="G41" s="239">
        <f t="shared" si="8"/>
        <v>0</v>
      </c>
      <c r="H41" s="102"/>
      <c r="I41" s="105"/>
      <c r="J41" s="34">
        <v>0</v>
      </c>
      <c r="K41" s="102"/>
      <c r="L41" s="102"/>
      <c r="M41" s="34">
        <v>0</v>
      </c>
      <c r="N41" s="102"/>
      <c r="O41" s="102"/>
      <c r="P41" s="34">
        <v>0</v>
      </c>
      <c r="Q41" s="102"/>
      <c r="R41" s="102"/>
      <c r="S41" s="34">
        <v>0</v>
      </c>
      <c r="T41" s="102"/>
      <c r="U41" s="102"/>
      <c r="V41" s="34">
        <v>0</v>
      </c>
      <c r="W41" s="102"/>
      <c r="X41" s="102"/>
      <c r="Y41" s="34">
        <v>0</v>
      </c>
      <c r="Z41" s="102"/>
      <c r="AA41" s="102"/>
      <c r="AB41" s="34">
        <v>0</v>
      </c>
      <c r="AC41" s="277">
        <f t="shared" si="0"/>
        <v>0</v>
      </c>
      <c r="AD41" s="278">
        <f t="shared" si="1"/>
        <v>0</v>
      </c>
      <c r="AE41" s="277">
        <f t="shared" si="2"/>
        <v>0</v>
      </c>
      <c r="AF41" s="279" t="e">
        <f t="shared" si="3"/>
        <v>#DIV/0!</v>
      </c>
      <c r="AG41" s="29"/>
      <c r="AH41" s="80"/>
      <c r="AI41" s="80"/>
    </row>
    <row r="42" spans="1:35" ht="27" thickTop="1" thickBot="1">
      <c r="A42" s="58" t="s">
        <v>88</v>
      </c>
      <c r="B42" s="59" t="s">
        <v>223</v>
      </c>
      <c r="C42" s="60" t="s">
        <v>109</v>
      </c>
      <c r="D42" s="110"/>
      <c r="E42" s="97"/>
      <c r="F42" s="97"/>
      <c r="G42" s="257">
        <f>G43+G44+G45</f>
        <v>0</v>
      </c>
      <c r="H42" s="97"/>
      <c r="I42" s="97"/>
      <c r="J42" s="27">
        <f>SUM(J43:J45)</f>
        <v>0</v>
      </c>
      <c r="K42" s="97"/>
      <c r="L42" s="97"/>
      <c r="M42" s="27">
        <v>0</v>
      </c>
      <c r="N42" s="97"/>
      <c r="O42" s="97"/>
      <c r="P42" s="27">
        <v>0</v>
      </c>
      <c r="Q42" s="97"/>
      <c r="R42" s="97"/>
      <c r="S42" s="27">
        <v>0</v>
      </c>
      <c r="T42" s="97"/>
      <c r="U42" s="97"/>
      <c r="V42" s="27">
        <v>0</v>
      </c>
      <c r="W42" s="97"/>
      <c r="X42" s="97"/>
      <c r="Y42" s="27">
        <v>0</v>
      </c>
      <c r="Z42" s="97"/>
      <c r="AA42" s="97"/>
      <c r="AB42" s="27">
        <v>0</v>
      </c>
      <c r="AC42" s="265">
        <f t="shared" si="0"/>
        <v>0</v>
      </c>
      <c r="AD42" s="266">
        <f t="shared" si="1"/>
        <v>0</v>
      </c>
      <c r="AE42" s="265">
        <f t="shared" si="2"/>
        <v>0</v>
      </c>
      <c r="AF42" s="271" t="e">
        <f t="shared" si="3"/>
        <v>#DIV/0!</v>
      </c>
      <c r="AG42" s="98"/>
      <c r="AH42" s="80"/>
      <c r="AI42" s="80"/>
    </row>
    <row r="43" spans="1:35" ht="26.25" thickBot="1">
      <c r="A43" s="61" t="s">
        <v>90</v>
      </c>
      <c r="B43" s="62" t="s">
        <v>91</v>
      </c>
      <c r="C43" s="63" t="s">
        <v>110</v>
      </c>
      <c r="D43" s="30" t="s">
        <v>108</v>
      </c>
      <c r="E43" s="99"/>
      <c r="F43" s="100"/>
      <c r="G43" s="28">
        <f>E43*F43</f>
        <v>0</v>
      </c>
      <c r="H43" s="99"/>
      <c r="I43" s="100"/>
      <c r="J43" s="28">
        <v>0</v>
      </c>
      <c r="K43" s="99"/>
      <c r="L43" s="99"/>
      <c r="M43" s="28">
        <v>0</v>
      </c>
      <c r="N43" s="99"/>
      <c r="O43" s="99"/>
      <c r="P43" s="28">
        <v>0</v>
      </c>
      <c r="Q43" s="99"/>
      <c r="R43" s="99"/>
      <c r="S43" s="28">
        <v>0</v>
      </c>
      <c r="T43" s="99"/>
      <c r="U43" s="99"/>
      <c r="V43" s="28">
        <v>0</v>
      </c>
      <c r="W43" s="99"/>
      <c r="X43" s="99"/>
      <c r="Y43" s="28">
        <v>0</v>
      </c>
      <c r="Z43" s="99"/>
      <c r="AA43" s="99"/>
      <c r="AB43" s="28">
        <v>0</v>
      </c>
      <c r="AC43" s="277">
        <f t="shared" si="0"/>
        <v>0</v>
      </c>
      <c r="AD43" s="278">
        <f t="shared" si="1"/>
        <v>0</v>
      </c>
      <c r="AE43" s="277">
        <f t="shared" si="2"/>
        <v>0</v>
      </c>
      <c r="AF43" s="279" t="e">
        <f t="shared" si="3"/>
        <v>#DIV/0!</v>
      </c>
      <c r="AG43" s="29"/>
      <c r="AH43" s="80"/>
      <c r="AI43" s="80"/>
    </row>
    <row r="44" spans="1:35" ht="26.25" thickBot="1">
      <c r="A44" s="61" t="s">
        <v>90</v>
      </c>
      <c r="B44" s="62" t="s">
        <v>94</v>
      </c>
      <c r="C44" s="63" t="s">
        <v>110</v>
      </c>
      <c r="D44" s="30" t="s">
        <v>108</v>
      </c>
      <c r="E44" s="99"/>
      <c r="F44" s="100"/>
      <c r="G44" s="28">
        <f t="shared" ref="G44:G45" si="9">E44*F44</f>
        <v>0</v>
      </c>
      <c r="H44" s="99"/>
      <c r="I44" s="100"/>
      <c r="J44" s="28">
        <v>0</v>
      </c>
      <c r="K44" s="99"/>
      <c r="L44" s="99"/>
      <c r="M44" s="28">
        <v>0</v>
      </c>
      <c r="N44" s="99"/>
      <c r="O44" s="99"/>
      <c r="P44" s="28">
        <v>0</v>
      </c>
      <c r="Q44" s="99"/>
      <c r="R44" s="99"/>
      <c r="S44" s="28">
        <v>0</v>
      </c>
      <c r="T44" s="99"/>
      <c r="U44" s="99"/>
      <c r="V44" s="28">
        <v>0</v>
      </c>
      <c r="W44" s="99"/>
      <c r="X44" s="99"/>
      <c r="Y44" s="28">
        <v>0</v>
      </c>
      <c r="Z44" s="99"/>
      <c r="AA44" s="99"/>
      <c r="AB44" s="28">
        <v>0</v>
      </c>
      <c r="AC44" s="277">
        <f t="shared" si="0"/>
        <v>0</v>
      </c>
      <c r="AD44" s="278">
        <f t="shared" si="1"/>
        <v>0</v>
      </c>
      <c r="AE44" s="277">
        <f t="shared" si="2"/>
        <v>0</v>
      </c>
      <c r="AF44" s="279" t="e">
        <f t="shared" si="3"/>
        <v>#DIV/0!</v>
      </c>
      <c r="AG44" s="29"/>
      <c r="AH44" s="80"/>
      <c r="AI44" s="80"/>
    </row>
    <row r="45" spans="1:35" ht="26.25" thickBot="1">
      <c r="A45" s="67" t="s">
        <v>90</v>
      </c>
      <c r="B45" s="68" t="s">
        <v>95</v>
      </c>
      <c r="C45" s="70" t="s">
        <v>110</v>
      </c>
      <c r="D45" s="35" t="s">
        <v>108</v>
      </c>
      <c r="E45" s="102"/>
      <c r="F45" s="105"/>
      <c r="G45" s="116">
        <f t="shared" si="9"/>
        <v>0</v>
      </c>
      <c r="H45" s="102"/>
      <c r="I45" s="105"/>
      <c r="J45" s="34">
        <v>0</v>
      </c>
      <c r="K45" s="102"/>
      <c r="L45" s="102"/>
      <c r="M45" s="34">
        <v>0</v>
      </c>
      <c r="N45" s="102"/>
      <c r="O45" s="102"/>
      <c r="P45" s="34">
        <v>0</v>
      </c>
      <c r="Q45" s="102"/>
      <c r="R45" s="102"/>
      <c r="S45" s="34">
        <v>0</v>
      </c>
      <c r="T45" s="102"/>
      <c r="U45" s="102"/>
      <c r="V45" s="34">
        <v>0</v>
      </c>
      <c r="W45" s="102"/>
      <c r="X45" s="102"/>
      <c r="Y45" s="34">
        <v>0</v>
      </c>
      <c r="Z45" s="102"/>
      <c r="AA45" s="102"/>
      <c r="AB45" s="34">
        <v>0</v>
      </c>
      <c r="AC45" s="277">
        <f t="shared" si="0"/>
        <v>0</v>
      </c>
      <c r="AD45" s="278">
        <f t="shared" si="1"/>
        <v>0</v>
      </c>
      <c r="AE45" s="277">
        <f t="shared" si="2"/>
        <v>0</v>
      </c>
      <c r="AF45" s="279" t="e">
        <f t="shared" si="3"/>
        <v>#DIV/0!</v>
      </c>
      <c r="AG45" s="29"/>
      <c r="AH45" s="80"/>
      <c r="AI45" s="80"/>
    </row>
    <row r="46" spans="1:35" ht="14.25" thickTop="1" thickBot="1">
      <c r="A46" s="64" t="s">
        <v>111</v>
      </c>
      <c r="B46" s="65"/>
      <c r="C46" s="65"/>
      <c r="D46" s="111"/>
      <c r="E46" s="104"/>
      <c r="F46" s="104"/>
      <c r="G46" s="251">
        <f>G34+G38+G42</f>
        <v>0</v>
      </c>
      <c r="H46" s="104"/>
      <c r="I46" s="104"/>
      <c r="J46" s="259">
        <f>J42+J38+J34</f>
        <v>0</v>
      </c>
      <c r="K46" s="256"/>
      <c r="L46" s="104"/>
      <c r="M46" s="32">
        <v>0</v>
      </c>
      <c r="N46" s="104"/>
      <c r="O46" s="104"/>
      <c r="P46" s="32">
        <v>0</v>
      </c>
      <c r="Q46" s="104"/>
      <c r="R46" s="104"/>
      <c r="S46" s="32">
        <v>0</v>
      </c>
      <c r="T46" s="104"/>
      <c r="U46" s="104"/>
      <c r="V46" s="32">
        <v>0</v>
      </c>
      <c r="W46" s="104"/>
      <c r="X46" s="104"/>
      <c r="Y46" s="32">
        <v>0</v>
      </c>
      <c r="Z46" s="104"/>
      <c r="AA46" s="104"/>
      <c r="AB46" s="32">
        <v>0</v>
      </c>
      <c r="AC46" s="280">
        <f t="shared" si="0"/>
        <v>0</v>
      </c>
      <c r="AD46" s="281">
        <f t="shared" si="1"/>
        <v>0</v>
      </c>
      <c r="AE46" s="280">
        <f t="shared" si="2"/>
        <v>0</v>
      </c>
      <c r="AF46" s="282" t="e">
        <f t="shared" si="3"/>
        <v>#DIV/0!</v>
      </c>
      <c r="AG46" s="103"/>
      <c r="AH46" s="80"/>
      <c r="AI46" s="80"/>
    </row>
    <row r="47" spans="1:35" ht="27" thickTop="1" thickBot="1">
      <c r="A47" s="54" t="s">
        <v>86</v>
      </c>
      <c r="B47" s="55">
        <v>4</v>
      </c>
      <c r="C47" s="56" t="s">
        <v>112</v>
      </c>
      <c r="D47" s="112"/>
      <c r="E47" s="94"/>
      <c r="F47" s="94"/>
      <c r="G47" s="95"/>
      <c r="H47" s="94"/>
      <c r="I47" s="94"/>
      <c r="J47" s="264"/>
      <c r="K47" s="94"/>
      <c r="L47" s="94"/>
      <c r="M47" s="264"/>
      <c r="N47" s="94"/>
      <c r="O47" s="94"/>
      <c r="P47" s="264"/>
      <c r="Q47" s="94"/>
      <c r="R47" s="94"/>
      <c r="S47" s="264"/>
      <c r="T47" s="94"/>
      <c r="U47" s="94"/>
      <c r="V47" s="264"/>
      <c r="W47" s="94"/>
      <c r="X47" s="94"/>
      <c r="Y47" s="264"/>
      <c r="Z47" s="94"/>
      <c r="AA47" s="94"/>
      <c r="AB47" s="264"/>
      <c r="AC47" s="270"/>
      <c r="AD47" s="272"/>
      <c r="AE47" s="270"/>
      <c r="AF47" s="273"/>
      <c r="AG47" s="95"/>
      <c r="AH47" s="80"/>
      <c r="AI47" s="80"/>
    </row>
    <row r="48" spans="1:35" ht="65.25" thickTop="1" thickBot="1">
      <c r="A48" s="58" t="s">
        <v>88</v>
      </c>
      <c r="B48" s="59" t="s">
        <v>224</v>
      </c>
      <c r="C48" s="60" t="s">
        <v>113</v>
      </c>
      <c r="D48" s="110"/>
      <c r="E48" s="36"/>
      <c r="F48" s="36"/>
      <c r="G48" s="27">
        <f>G49+G50+G51</f>
        <v>0</v>
      </c>
      <c r="H48" s="97"/>
      <c r="I48" s="97"/>
      <c r="J48" s="27">
        <f>SUM(J49:J51)</f>
        <v>0</v>
      </c>
      <c r="K48" s="36"/>
      <c r="L48" s="36"/>
      <c r="M48" s="27">
        <v>0</v>
      </c>
      <c r="N48" s="97"/>
      <c r="O48" s="97"/>
      <c r="P48" s="27">
        <v>0</v>
      </c>
      <c r="Q48" s="36"/>
      <c r="R48" s="36"/>
      <c r="S48" s="27">
        <v>0</v>
      </c>
      <c r="T48" s="97"/>
      <c r="U48" s="97"/>
      <c r="V48" s="27">
        <v>0</v>
      </c>
      <c r="W48" s="36"/>
      <c r="X48" s="36"/>
      <c r="Y48" s="27">
        <v>0</v>
      </c>
      <c r="Z48" s="97"/>
      <c r="AA48" s="97"/>
      <c r="AB48" s="27">
        <v>0</v>
      </c>
      <c r="AC48" s="265">
        <f t="shared" si="0"/>
        <v>0</v>
      </c>
      <c r="AD48" s="266">
        <f t="shared" si="1"/>
        <v>0</v>
      </c>
      <c r="AE48" s="265">
        <f t="shared" si="2"/>
        <v>0</v>
      </c>
      <c r="AF48" s="271" t="e">
        <f t="shared" si="3"/>
        <v>#DIV/0!</v>
      </c>
      <c r="AG48" s="98"/>
      <c r="AH48" s="80"/>
      <c r="AI48" s="80"/>
    </row>
    <row r="49" spans="1:35" ht="39" thickBot="1">
      <c r="A49" s="61" t="s">
        <v>90</v>
      </c>
      <c r="B49" s="62" t="s">
        <v>91</v>
      </c>
      <c r="C49" s="63" t="s">
        <v>114</v>
      </c>
      <c r="D49" s="30" t="s">
        <v>105</v>
      </c>
      <c r="E49" s="99"/>
      <c r="F49" s="100"/>
      <c r="G49" s="28">
        <f>E49*F49</f>
        <v>0</v>
      </c>
      <c r="H49" s="99"/>
      <c r="I49" s="100"/>
      <c r="J49" s="28">
        <f>H49*I49</f>
        <v>0</v>
      </c>
      <c r="K49" s="99"/>
      <c r="L49" s="99"/>
      <c r="M49" s="28">
        <v>0</v>
      </c>
      <c r="N49" s="99"/>
      <c r="O49" s="99"/>
      <c r="P49" s="28">
        <v>0</v>
      </c>
      <c r="Q49" s="99"/>
      <c r="R49" s="99"/>
      <c r="S49" s="28">
        <v>0</v>
      </c>
      <c r="T49" s="99"/>
      <c r="U49" s="99"/>
      <c r="V49" s="28">
        <v>0</v>
      </c>
      <c r="W49" s="99"/>
      <c r="X49" s="99"/>
      <c r="Y49" s="28">
        <v>0</v>
      </c>
      <c r="Z49" s="99"/>
      <c r="AA49" s="99"/>
      <c r="AB49" s="28">
        <v>0</v>
      </c>
      <c r="AC49" s="277">
        <f t="shared" si="0"/>
        <v>0</v>
      </c>
      <c r="AD49" s="278">
        <f t="shared" si="1"/>
        <v>0</v>
      </c>
      <c r="AE49" s="277">
        <f t="shared" si="2"/>
        <v>0</v>
      </c>
      <c r="AF49" s="279" t="e">
        <f t="shared" si="3"/>
        <v>#DIV/0!</v>
      </c>
      <c r="AG49" s="29"/>
      <c r="AH49" s="80"/>
      <c r="AI49" s="80"/>
    </row>
    <row r="50" spans="1:35" ht="39" thickBot="1">
      <c r="A50" s="61" t="s">
        <v>90</v>
      </c>
      <c r="B50" s="62" t="s">
        <v>94</v>
      </c>
      <c r="C50" s="63" t="s">
        <v>115</v>
      </c>
      <c r="D50" s="30" t="s">
        <v>105</v>
      </c>
      <c r="E50" s="99"/>
      <c r="F50" s="100"/>
      <c r="G50" s="28">
        <f t="shared" ref="G50:G51" si="10">E50*F50</f>
        <v>0</v>
      </c>
      <c r="H50" s="99"/>
      <c r="I50" s="100"/>
      <c r="J50" s="28">
        <f t="shared" ref="J50:J51" si="11">H50*I50</f>
        <v>0</v>
      </c>
      <c r="K50" s="99"/>
      <c r="L50" s="99"/>
      <c r="M50" s="28">
        <v>0</v>
      </c>
      <c r="N50" s="99"/>
      <c r="O50" s="99"/>
      <c r="P50" s="28">
        <v>0</v>
      </c>
      <c r="Q50" s="99"/>
      <c r="R50" s="99"/>
      <c r="S50" s="28">
        <v>0</v>
      </c>
      <c r="T50" s="99"/>
      <c r="U50" s="99"/>
      <c r="V50" s="28">
        <v>0</v>
      </c>
      <c r="W50" s="99"/>
      <c r="X50" s="99"/>
      <c r="Y50" s="28">
        <v>0</v>
      </c>
      <c r="Z50" s="99"/>
      <c r="AA50" s="99"/>
      <c r="AB50" s="28">
        <v>0</v>
      </c>
      <c r="AC50" s="277">
        <f t="shared" si="0"/>
        <v>0</v>
      </c>
      <c r="AD50" s="278">
        <f t="shared" si="1"/>
        <v>0</v>
      </c>
      <c r="AE50" s="277">
        <f t="shared" si="2"/>
        <v>0</v>
      </c>
      <c r="AF50" s="279" t="e">
        <f t="shared" si="3"/>
        <v>#DIV/0!</v>
      </c>
      <c r="AG50" s="29"/>
      <c r="AH50" s="80"/>
      <c r="AI50" s="80"/>
    </row>
    <row r="51" spans="1:35" ht="39" thickBot="1">
      <c r="A51" s="67" t="s">
        <v>90</v>
      </c>
      <c r="B51" s="68" t="s">
        <v>95</v>
      </c>
      <c r="C51" s="70" t="s">
        <v>116</v>
      </c>
      <c r="D51" s="35" t="s">
        <v>105</v>
      </c>
      <c r="E51" s="102"/>
      <c r="F51" s="105"/>
      <c r="G51" s="116">
        <f t="shared" si="10"/>
        <v>0</v>
      </c>
      <c r="H51" s="102"/>
      <c r="I51" s="105"/>
      <c r="J51" s="28">
        <f t="shared" si="11"/>
        <v>0</v>
      </c>
      <c r="K51" s="102"/>
      <c r="L51" s="102"/>
      <c r="M51" s="34">
        <v>0</v>
      </c>
      <c r="N51" s="102"/>
      <c r="O51" s="102"/>
      <c r="P51" s="34">
        <v>0</v>
      </c>
      <c r="Q51" s="102"/>
      <c r="R51" s="102"/>
      <c r="S51" s="34">
        <v>0</v>
      </c>
      <c r="T51" s="102"/>
      <c r="U51" s="102"/>
      <c r="V51" s="34">
        <v>0</v>
      </c>
      <c r="W51" s="102"/>
      <c r="X51" s="102"/>
      <c r="Y51" s="34">
        <v>0</v>
      </c>
      <c r="Z51" s="102"/>
      <c r="AA51" s="102"/>
      <c r="AB51" s="34">
        <v>0</v>
      </c>
      <c r="AC51" s="277">
        <f t="shared" si="0"/>
        <v>0</v>
      </c>
      <c r="AD51" s="278">
        <f t="shared" si="1"/>
        <v>0</v>
      </c>
      <c r="AE51" s="277">
        <f t="shared" si="2"/>
        <v>0</v>
      </c>
      <c r="AF51" s="279" t="e">
        <f t="shared" si="3"/>
        <v>#DIV/0!</v>
      </c>
      <c r="AG51" s="29"/>
      <c r="AH51" s="80"/>
      <c r="AI51" s="80"/>
    </row>
    <row r="52" spans="1:35" ht="52.5" thickTop="1" thickBot="1">
      <c r="A52" s="58" t="s">
        <v>88</v>
      </c>
      <c r="B52" s="59" t="s">
        <v>225</v>
      </c>
      <c r="C52" s="60" t="s">
        <v>117</v>
      </c>
      <c r="D52" s="110"/>
      <c r="E52" s="97"/>
      <c r="F52" s="97"/>
      <c r="G52" s="258">
        <f>G53+G54+G55</f>
        <v>0</v>
      </c>
      <c r="H52" s="97"/>
      <c r="I52" s="97"/>
      <c r="J52" s="27">
        <f>SUM(J53:J55)</f>
        <v>0</v>
      </c>
      <c r="K52" s="36"/>
      <c r="L52" s="97"/>
      <c r="M52" s="27">
        <v>0</v>
      </c>
      <c r="N52" s="97"/>
      <c r="O52" s="97"/>
      <c r="P52" s="27">
        <v>0</v>
      </c>
      <c r="Q52" s="36"/>
      <c r="R52" s="97"/>
      <c r="S52" s="27">
        <v>0</v>
      </c>
      <c r="T52" s="97"/>
      <c r="U52" s="97"/>
      <c r="V52" s="27">
        <v>0</v>
      </c>
      <c r="W52" s="36"/>
      <c r="X52" s="97"/>
      <c r="Y52" s="27">
        <v>0</v>
      </c>
      <c r="Z52" s="97"/>
      <c r="AA52" s="97"/>
      <c r="AB52" s="27">
        <v>0</v>
      </c>
      <c r="AC52" s="265">
        <f t="shared" si="0"/>
        <v>0</v>
      </c>
      <c r="AD52" s="266">
        <f t="shared" si="1"/>
        <v>0</v>
      </c>
      <c r="AE52" s="265">
        <f t="shared" si="2"/>
        <v>0</v>
      </c>
      <c r="AF52" s="271" t="e">
        <f t="shared" si="3"/>
        <v>#DIV/0!</v>
      </c>
      <c r="AG52" s="98"/>
      <c r="AH52" s="80"/>
      <c r="AI52" s="80"/>
    </row>
    <row r="53" spans="1:35" ht="72.75" customHeight="1" thickBot="1">
      <c r="A53" s="61" t="s">
        <v>90</v>
      </c>
      <c r="B53" s="62" t="s">
        <v>91</v>
      </c>
      <c r="C53" s="163" t="s">
        <v>252</v>
      </c>
      <c r="D53" s="164" t="s">
        <v>105</v>
      </c>
      <c r="E53" s="160">
        <v>1</v>
      </c>
      <c r="F53" s="240"/>
      <c r="G53" s="28">
        <f>E53*F53</f>
        <v>0</v>
      </c>
      <c r="H53" s="99"/>
      <c r="I53" s="100"/>
      <c r="J53" s="28">
        <f>H53*I53</f>
        <v>0</v>
      </c>
      <c r="K53" s="99"/>
      <c r="L53" s="99"/>
      <c r="M53" s="28">
        <v>0</v>
      </c>
      <c r="N53" s="99"/>
      <c r="O53" s="99"/>
      <c r="P53" s="28">
        <v>0</v>
      </c>
      <c r="Q53" s="99"/>
      <c r="R53" s="99"/>
      <c r="S53" s="28">
        <v>0</v>
      </c>
      <c r="T53" s="99"/>
      <c r="U53" s="99"/>
      <c r="V53" s="28">
        <v>0</v>
      </c>
      <c r="W53" s="99"/>
      <c r="X53" s="99"/>
      <c r="Y53" s="28">
        <v>0</v>
      </c>
      <c r="Z53" s="99"/>
      <c r="AA53" s="99"/>
      <c r="AB53" s="28">
        <v>0</v>
      </c>
      <c r="AC53" s="277">
        <f t="shared" si="0"/>
        <v>0</v>
      </c>
      <c r="AD53" s="278">
        <f t="shared" si="1"/>
        <v>0</v>
      </c>
      <c r="AE53" s="277">
        <f t="shared" si="2"/>
        <v>0</v>
      </c>
      <c r="AF53" s="279" t="e">
        <f t="shared" si="3"/>
        <v>#DIV/0!</v>
      </c>
      <c r="AG53" s="303" t="s">
        <v>490</v>
      </c>
      <c r="AH53" s="80"/>
      <c r="AI53" s="80"/>
    </row>
    <row r="54" spans="1:35" ht="13.5" thickBot="1">
      <c r="A54" s="61" t="s">
        <v>90</v>
      </c>
      <c r="B54" s="62" t="s">
        <v>94</v>
      </c>
      <c r="C54" s="162" t="s">
        <v>118</v>
      </c>
      <c r="D54" s="161"/>
      <c r="E54" s="159"/>
      <c r="F54" s="100"/>
      <c r="G54" s="28">
        <f>E54*F54</f>
        <v>0</v>
      </c>
      <c r="H54" s="99"/>
      <c r="I54" s="100"/>
      <c r="J54" s="28">
        <f t="shared" ref="J54:J55" si="12">H54*I54</f>
        <v>0</v>
      </c>
      <c r="K54" s="99"/>
      <c r="L54" s="99"/>
      <c r="M54" s="28">
        <v>0</v>
      </c>
      <c r="N54" s="99"/>
      <c r="O54" s="99"/>
      <c r="P54" s="28">
        <v>0</v>
      </c>
      <c r="Q54" s="99"/>
      <c r="R54" s="99"/>
      <c r="S54" s="28">
        <v>0</v>
      </c>
      <c r="T54" s="99"/>
      <c r="U54" s="99"/>
      <c r="V54" s="28">
        <v>0</v>
      </c>
      <c r="W54" s="99"/>
      <c r="X54" s="99"/>
      <c r="Y54" s="28">
        <v>0</v>
      </c>
      <c r="Z54" s="99"/>
      <c r="AA54" s="99"/>
      <c r="AB54" s="28">
        <v>0</v>
      </c>
      <c r="AC54" s="277">
        <f t="shared" si="0"/>
        <v>0</v>
      </c>
      <c r="AD54" s="278">
        <f t="shared" si="1"/>
        <v>0</v>
      </c>
      <c r="AE54" s="277">
        <f t="shared" si="2"/>
        <v>0</v>
      </c>
      <c r="AF54" s="279" t="e">
        <f t="shared" si="3"/>
        <v>#DIV/0!</v>
      </c>
      <c r="AG54" s="29"/>
      <c r="AH54" s="80"/>
      <c r="AI54" s="80"/>
    </row>
    <row r="55" spans="1:35" ht="13.5" thickBot="1">
      <c r="A55" s="67" t="s">
        <v>90</v>
      </c>
      <c r="B55" s="68" t="s">
        <v>95</v>
      </c>
      <c r="C55" s="70" t="s">
        <v>119</v>
      </c>
      <c r="D55" s="35"/>
      <c r="E55" s="102"/>
      <c r="F55" s="105"/>
      <c r="G55" s="116">
        <f>E55*F55</f>
        <v>0</v>
      </c>
      <c r="H55" s="102"/>
      <c r="I55" s="105"/>
      <c r="J55" s="28">
        <f t="shared" si="12"/>
        <v>0</v>
      </c>
      <c r="K55" s="102"/>
      <c r="L55" s="102"/>
      <c r="M55" s="34">
        <v>0</v>
      </c>
      <c r="N55" s="102"/>
      <c r="O55" s="102"/>
      <c r="P55" s="34">
        <v>0</v>
      </c>
      <c r="Q55" s="102"/>
      <c r="R55" s="102"/>
      <c r="S55" s="34">
        <v>0</v>
      </c>
      <c r="T55" s="102"/>
      <c r="U55" s="102"/>
      <c r="V55" s="34">
        <v>0</v>
      </c>
      <c r="W55" s="102"/>
      <c r="X55" s="102"/>
      <c r="Y55" s="34">
        <v>0</v>
      </c>
      <c r="Z55" s="102"/>
      <c r="AA55" s="102"/>
      <c r="AB55" s="34">
        <v>0</v>
      </c>
      <c r="AC55" s="277">
        <f t="shared" si="0"/>
        <v>0</v>
      </c>
      <c r="AD55" s="278">
        <f t="shared" si="1"/>
        <v>0</v>
      </c>
      <c r="AE55" s="277">
        <f t="shared" si="2"/>
        <v>0</v>
      </c>
      <c r="AF55" s="279" t="e">
        <f t="shared" si="3"/>
        <v>#DIV/0!</v>
      </c>
      <c r="AG55" s="31"/>
      <c r="AH55" s="80"/>
      <c r="AI55" s="80"/>
    </row>
    <row r="56" spans="1:35" ht="14.25" thickTop="1" thickBot="1">
      <c r="A56" s="64" t="s">
        <v>120</v>
      </c>
      <c r="B56" s="65"/>
      <c r="C56" s="65"/>
      <c r="D56" s="111"/>
      <c r="E56" s="104"/>
      <c r="F56" s="104"/>
      <c r="G56" s="251">
        <f>G48+G52</f>
        <v>0</v>
      </c>
      <c r="H56" s="104"/>
      <c r="I56" s="104"/>
      <c r="J56" s="32">
        <f>J52+J48</f>
        <v>0</v>
      </c>
      <c r="K56" s="104"/>
      <c r="L56" s="104"/>
      <c r="M56" s="32">
        <v>0</v>
      </c>
      <c r="N56" s="104"/>
      <c r="O56" s="104"/>
      <c r="P56" s="32">
        <v>0</v>
      </c>
      <c r="Q56" s="104"/>
      <c r="R56" s="104"/>
      <c r="S56" s="32">
        <v>0</v>
      </c>
      <c r="T56" s="104"/>
      <c r="U56" s="104"/>
      <c r="V56" s="32">
        <v>0</v>
      </c>
      <c r="W56" s="104"/>
      <c r="X56" s="104"/>
      <c r="Y56" s="32">
        <v>0</v>
      </c>
      <c r="Z56" s="104"/>
      <c r="AA56" s="104"/>
      <c r="AB56" s="32">
        <v>0</v>
      </c>
      <c r="AC56" s="280">
        <f t="shared" si="0"/>
        <v>0</v>
      </c>
      <c r="AD56" s="281">
        <f t="shared" si="1"/>
        <v>0</v>
      </c>
      <c r="AE56" s="280">
        <f t="shared" si="2"/>
        <v>0</v>
      </c>
      <c r="AF56" s="282" t="e">
        <f t="shared" si="3"/>
        <v>#DIV/0!</v>
      </c>
      <c r="AG56" s="103"/>
      <c r="AH56" s="80"/>
      <c r="AI56" s="80"/>
    </row>
    <row r="57" spans="1:35" ht="14.25" thickTop="1" thickBot="1">
      <c r="A57" s="69" t="s">
        <v>86</v>
      </c>
      <c r="B57" s="55">
        <v>5</v>
      </c>
      <c r="C57" s="56" t="s">
        <v>121</v>
      </c>
      <c r="D57" s="112"/>
      <c r="E57" s="94"/>
      <c r="F57" s="94"/>
      <c r="G57" s="95"/>
      <c r="H57" s="94"/>
      <c r="I57" s="94"/>
      <c r="J57" s="264"/>
      <c r="K57" s="94"/>
      <c r="L57" s="94"/>
      <c r="M57" s="264"/>
      <c r="N57" s="94"/>
      <c r="O57" s="94"/>
      <c r="P57" s="264"/>
      <c r="Q57" s="94"/>
      <c r="R57" s="94"/>
      <c r="S57" s="264"/>
      <c r="T57" s="94"/>
      <c r="U57" s="94"/>
      <c r="V57" s="264"/>
      <c r="W57" s="94"/>
      <c r="X57" s="94"/>
      <c r="Y57" s="264"/>
      <c r="Z57" s="94"/>
      <c r="AA57" s="94"/>
      <c r="AB57" s="264"/>
      <c r="AC57" s="270"/>
      <c r="AD57" s="272"/>
      <c r="AE57" s="270"/>
      <c r="AF57" s="273"/>
      <c r="AG57" s="95"/>
      <c r="AH57" s="80"/>
      <c r="AI57" s="80"/>
    </row>
    <row r="58" spans="1:35" ht="14.25" thickTop="1" thickBot="1">
      <c r="A58" s="58" t="s">
        <v>88</v>
      </c>
      <c r="B58" s="59" t="s">
        <v>226</v>
      </c>
      <c r="C58" s="60" t="s">
        <v>122</v>
      </c>
      <c r="D58" s="110"/>
      <c r="E58" s="36"/>
      <c r="F58" s="36"/>
      <c r="G58" s="27">
        <f>G59+G60+G61</f>
        <v>0</v>
      </c>
      <c r="H58" s="97"/>
      <c r="I58" s="97"/>
      <c r="J58" s="27">
        <f>SUM(J59:J61)</f>
        <v>0</v>
      </c>
      <c r="K58" s="36"/>
      <c r="L58" s="36"/>
      <c r="M58" s="27">
        <v>0</v>
      </c>
      <c r="N58" s="36"/>
      <c r="O58" s="36"/>
      <c r="P58" s="27">
        <v>0</v>
      </c>
      <c r="Q58" s="36"/>
      <c r="R58" s="36"/>
      <c r="S58" s="27">
        <v>0</v>
      </c>
      <c r="T58" s="36"/>
      <c r="U58" s="36"/>
      <c r="V58" s="27">
        <v>0</v>
      </c>
      <c r="W58" s="36"/>
      <c r="X58" s="36"/>
      <c r="Y58" s="27">
        <v>0</v>
      </c>
      <c r="Z58" s="36"/>
      <c r="AA58" s="36"/>
      <c r="AB58" s="27">
        <v>0</v>
      </c>
      <c r="AC58" s="265">
        <f t="shared" si="0"/>
        <v>0</v>
      </c>
      <c r="AD58" s="266">
        <f t="shared" si="1"/>
        <v>0</v>
      </c>
      <c r="AE58" s="265">
        <f t="shared" si="2"/>
        <v>0</v>
      </c>
      <c r="AF58" s="271" t="e">
        <f t="shared" si="3"/>
        <v>#DIV/0!</v>
      </c>
      <c r="AG58" s="98"/>
      <c r="AH58" s="80"/>
      <c r="AI58" s="80"/>
    </row>
    <row r="59" spans="1:35" ht="39" thickBot="1">
      <c r="A59" s="61" t="s">
        <v>90</v>
      </c>
      <c r="B59" s="62" t="s">
        <v>91</v>
      </c>
      <c r="C59" s="63" t="s">
        <v>123</v>
      </c>
      <c r="D59" s="30" t="s">
        <v>124</v>
      </c>
      <c r="E59" s="99"/>
      <c r="F59" s="100"/>
      <c r="G59" s="28">
        <f>E59*F59</f>
        <v>0</v>
      </c>
      <c r="H59" s="99"/>
      <c r="I59" s="100"/>
      <c r="J59" s="28">
        <f>H59*I59</f>
        <v>0</v>
      </c>
      <c r="K59" s="99"/>
      <c r="L59" s="99"/>
      <c r="M59" s="28">
        <v>0</v>
      </c>
      <c r="N59" s="99"/>
      <c r="O59" s="99"/>
      <c r="P59" s="28">
        <v>0</v>
      </c>
      <c r="Q59" s="99"/>
      <c r="R59" s="99"/>
      <c r="S59" s="28">
        <v>0</v>
      </c>
      <c r="T59" s="99"/>
      <c r="U59" s="99"/>
      <c r="V59" s="28">
        <v>0</v>
      </c>
      <c r="W59" s="99"/>
      <c r="X59" s="99"/>
      <c r="Y59" s="28">
        <v>0</v>
      </c>
      <c r="Z59" s="99"/>
      <c r="AA59" s="99"/>
      <c r="AB59" s="28">
        <v>0</v>
      </c>
      <c r="AC59" s="277">
        <f t="shared" si="0"/>
        <v>0</v>
      </c>
      <c r="AD59" s="278">
        <f t="shared" si="1"/>
        <v>0</v>
      </c>
      <c r="AE59" s="277">
        <f t="shared" si="2"/>
        <v>0</v>
      </c>
      <c r="AF59" s="279" t="e">
        <f t="shared" si="3"/>
        <v>#DIV/0!</v>
      </c>
      <c r="AG59" s="29"/>
      <c r="AH59" s="80"/>
      <c r="AI59" s="80"/>
    </row>
    <row r="60" spans="1:35" ht="39" thickBot="1">
      <c r="A60" s="61" t="s">
        <v>90</v>
      </c>
      <c r="B60" s="62" t="s">
        <v>94</v>
      </c>
      <c r="C60" s="63" t="s">
        <v>123</v>
      </c>
      <c r="D60" s="30" t="s">
        <v>124</v>
      </c>
      <c r="E60" s="99"/>
      <c r="F60" s="100"/>
      <c r="G60" s="28">
        <f t="shared" ref="G60:G61" si="13">E60*F60</f>
        <v>0</v>
      </c>
      <c r="H60" s="99"/>
      <c r="I60" s="100"/>
      <c r="J60" s="28">
        <f t="shared" ref="J60:J61" si="14">H60*I60</f>
        <v>0</v>
      </c>
      <c r="K60" s="99"/>
      <c r="L60" s="99"/>
      <c r="M60" s="28">
        <v>0</v>
      </c>
      <c r="N60" s="99"/>
      <c r="O60" s="99"/>
      <c r="P60" s="28">
        <v>0</v>
      </c>
      <c r="Q60" s="99"/>
      <c r="R60" s="99"/>
      <c r="S60" s="28">
        <v>0</v>
      </c>
      <c r="T60" s="99"/>
      <c r="U60" s="99"/>
      <c r="V60" s="28">
        <v>0</v>
      </c>
      <c r="W60" s="99"/>
      <c r="X60" s="99"/>
      <c r="Y60" s="28">
        <v>0</v>
      </c>
      <c r="Z60" s="99"/>
      <c r="AA60" s="99"/>
      <c r="AB60" s="28">
        <v>0</v>
      </c>
      <c r="AC60" s="277">
        <f t="shared" si="0"/>
        <v>0</v>
      </c>
      <c r="AD60" s="278">
        <f t="shared" si="1"/>
        <v>0</v>
      </c>
      <c r="AE60" s="277">
        <f t="shared" si="2"/>
        <v>0</v>
      </c>
      <c r="AF60" s="279" t="e">
        <f t="shared" si="3"/>
        <v>#DIV/0!</v>
      </c>
      <c r="AG60" s="29"/>
      <c r="AH60" s="80"/>
      <c r="AI60" s="80"/>
    </row>
    <row r="61" spans="1:35" ht="39" thickBot="1">
      <c r="A61" s="67" t="s">
        <v>90</v>
      </c>
      <c r="B61" s="68" t="s">
        <v>95</v>
      </c>
      <c r="C61" s="70" t="s">
        <v>123</v>
      </c>
      <c r="D61" s="35" t="s">
        <v>124</v>
      </c>
      <c r="E61" s="102"/>
      <c r="F61" s="105"/>
      <c r="G61" s="239">
        <f t="shared" si="13"/>
        <v>0</v>
      </c>
      <c r="H61" s="102"/>
      <c r="I61" s="105"/>
      <c r="J61" s="28">
        <f t="shared" si="14"/>
        <v>0</v>
      </c>
      <c r="K61" s="102"/>
      <c r="L61" s="102"/>
      <c r="M61" s="34">
        <v>0</v>
      </c>
      <c r="N61" s="102"/>
      <c r="O61" s="102"/>
      <c r="P61" s="34">
        <v>0</v>
      </c>
      <c r="Q61" s="102"/>
      <c r="R61" s="102"/>
      <c r="S61" s="34">
        <v>0</v>
      </c>
      <c r="T61" s="102"/>
      <c r="U61" s="102"/>
      <c r="V61" s="34">
        <v>0</v>
      </c>
      <c r="W61" s="102"/>
      <c r="X61" s="102"/>
      <c r="Y61" s="34">
        <v>0</v>
      </c>
      <c r="Z61" s="102"/>
      <c r="AA61" s="102"/>
      <c r="AB61" s="34">
        <v>0</v>
      </c>
      <c r="AC61" s="277">
        <f t="shared" si="0"/>
        <v>0</v>
      </c>
      <c r="AD61" s="278">
        <f t="shared" si="1"/>
        <v>0</v>
      </c>
      <c r="AE61" s="277">
        <f t="shared" si="2"/>
        <v>0</v>
      </c>
      <c r="AF61" s="279" t="e">
        <f t="shared" si="3"/>
        <v>#DIV/0!</v>
      </c>
      <c r="AG61" s="29"/>
      <c r="AH61" s="80"/>
      <c r="AI61" s="80"/>
    </row>
    <row r="62" spans="1:35" ht="27" thickTop="1" thickBot="1">
      <c r="A62" s="58" t="s">
        <v>88</v>
      </c>
      <c r="B62" s="59" t="s">
        <v>227</v>
      </c>
      <c r="C62" s="60" t="s">
        <v>125</v>
      </c>
      <c r="D62" s="110"/>
      <c r="E62" s="97"/>
      <c r="F62" s="97"/>
      <c r="G62" s="257">
        <f>G63+G64+G65</f>
        <v>0</v>
      </c>
      <c r="H62" s="97"/>
      <c r="I62" s="97"/>
      <c r="J62" s="27">
        <f>SUM(J63:J65)</f>
        <v>0</v>
      </c>
      <c r="K62" s="36"/>
      <c r="L62" s="97"/>
      <c r="M62" s="27">
        <v>0</v>
      </c>
      <c r="N62" s="97"/>
      <c r="O62" s="97"/>
      <c r="P62" s="27">
        <v>0</v>
      </c>
      <c r="Q62" s="36"/>
      <c r="R62" s="97"/>
      <c r="S62" s="27">
        <v>0</v>
      </c>
      <c r="T62" s="97"/>
      <c r="U62" s="97"/>
      <c r="V62" s="27">
        <v>0</v>
      </c>
      <c r="W62" s="36"/>
      <c r="X62" s="97"/>
      <c r="Y62" s="27">
        <v>0</v>
      </c>
      <c r="Z62" s="97"/>
      <c r="AA62" s="97"/>
      <c r="AB62" s="27">
        <v>0</v>
      </c>
      <c r="AC62" s="265">
        <f t="shared" si="0"/>
        <v>0</v>
      </c>
      <c r="AD62" s="266">
        <f t="shared" si="1"/>
        <v>0</v>
      </c>
      <c r="AE62" s="265">
        <f t="shared" si="2"/>
        <v>0</v>
      </c>
      <c r="AF62" s="271" t="e">
        <f t="shared" si="3"/>
        <v>#DIV/0!</v>
      </c>
      <c r="AG62" s="98"/>
      <c r="AH62" s="80"/>
      <c r="AI62" s="80"/>
    </row>
    <row r="63" spans="1:35" ht="39" thickBot="1">
      <c r="A63" s="61" t="s">
        <v>90</v>
      </c>
      <c r="B63" s="62" t="s">
        <v>91</v>
      </c>
      <c r="C63" s="63" t="s">
        <v>126</v>
      </c>
      <c r="D63" s="30" t="s">
        <v>127</v>
      </c>
      <c r="E63" s="99"/>
      <c r="F63" s="100"/>
      <c r="G63" s="28">
        <f>E63*F63</f>
        <v>0</v>
      </c>
      <c r="H63" s="99"/>
      <c r="I63" s="100"/>
      <c r="J63" s="28">
        <f>I63*H63</f>
        <v>0</v>
      </c>
      <c r="K63" s="99"/>
      <c r="L63" s="99"/>
      <c r="M63" s="28">
        <v>0</v>
      </c>
      <c r="N63" s="99"/>
      <c r="O63" s="99"/>
      <c r="P63" s="28">
        <v>0</v>
      </c>
      <c r="Q63" s="99"/>
      <c r="R63" s="99"/>
      <c r="S63" s="28">
        <v>0</v>
      </c>
      <c r="T63" s="99"/>
      <c r="U63" s="99"/>
      <c r="V63" s="28">
        <v>0</v>
      </c>
      <c r="W63" s="99"/>
      <c r="X63" s="99"/>
      <c r="Y63" s="28">
        <v>0</v>
      </c>
      <c r="Z63" s="99"/>
      <c r="AA63" s="99"/>
      <c r="AB63" s="28">
        <v>0</v>
      </c>
      <c r="AC63" s="277">
        <f t="shared" si="0"/>
        <v>0</v>
      </c>
      <c r="AD63" s="278">
        <f t="shared" si="1"/>
        <v>0</v>
      </c>
      <c r="AE63" s="277">
        <f t="shared" si="2"/>
        <v>0</v>
      </c>
      <c r="AF63" s="279" t="e">
        <f t="shared" si="3"/>
        <v>#DIV/0!</v>
      </c>
      <c r="AG63" s="29"/>
      <c r="AH63" s="80"/>
      <c r="AI63" s="80"/>
    </row>
    <row r="64" spans="1:35" ht="39" thickBot="1">
      <c r="A64" s="61" t="s">
        <v>90</v>
      </c>
      <c r="B64" s="62" t="s">
        <v>94</v>
      </c>
      <c r="C64" s="63" t="s">
        <v>114</v>
      </c>
      <c r="D64" s="30" t="s">
        <v>127</v>
      </c>
      <c r="E64" s="99"/>
      <c r="F64" s="100"/>
      <c r="G64" s="28">
        <f t="shared" ref="G64:G65" si="15">E64*F64</f>
        <v>0</v>
      </c>
      <c r="H64" s="99"/>
      <c r="I64" s="100"/>
      <c r="J64" s="28">
        <f t="shared" ref="J64:J65" si="16">I64*H64</f>
        <v>0</v>
      </c>
      <c r="K64" s="99"/>
      <c r="L64" s="99"/>
      <c r="M64" s="28">
        <v>0</v>
      </c>
      <c r="N64" s="99"/>
      <c r="O64" s="99"/>
      <c r="P64" s="28">
        <v>0</v>
      </c>
      <c r="Q64" s="99"/>
      <c r="R64" s="99"/>
      <c r="S64" s="28">
        <v>0</v>
      </c>
      <c r="T64" s="99"/>
      <c r="U64" s="99"/>
      <c r="V64" s="28">
        <v>0</v>
      </c>
      <c r="W64" s="99"/>
      <c r="X64" s="99"/>
      <c r="Y64" s="28">
        <v>0</v>
      </c>
      <c r="Z64" s="99"/>
      <c r="AA64" s="99"/>
      <c r="AB64" s="28">
        <v>0</v>
      </c>
      <c r="AC64" s="277">
        <f t="shared" si="0"/>
        <v>0</v>
      </c>
      <c r="AD64" s="278">
        <f t="shared" si="1"/>
        <v>0</v>
      </c>
      <c r="AE64" s="277">
        <f t="shared" si="2"/>
        <v>0</v>
      </c>
      <c r="AF64" s="279" t="e">
        <f t="shared" si="3"/>
        <v>#DIV/0!</v>
      </c>
      <c r="AG64" s="29"/>
      <c r="AH64" s="80"/>
      <c r="AI64" s="80"/>
    </row>
    <row r="65" spans="1:35" ht="39" thickBot="1">
      <c r="A65" s="67" t="s">
        <v>90</v>
      </c>
      <c r="B65" s="68" t="s">
        <v>95</v>
      </c>
      <c r="C65" s="70" t="s">
        <v>115</v>
      </c>
      <c r="D65" s="35" t="s">
        <v>127</v>
      </c>
      <c r="E65" s="102"/>
      <c r="F65" s="105"/>
      <c r="G65" s="116">
        <f t="shared" si="15"/>
        <v>0</v>
      </c>
      <c r="H65" s="102"/>
      <c r="I65" s="105"/>
      <c r="J65" s="28">
        <f t="shared" si="16"/>
        <v>0</v>
      </c>
      <c r="K65" s="102"/>
      <c r="L65" s="102"/>
      <c r="M65" s="34">
        <v>0</v>
      </c>
      <c r="N65" s="102"/>
      <c r="O65" s="102"/>
      <c r="P65" s="34">
        <v>0</v>
      </c>
      <c r="Q65" s="102"/>
      <c r="R65" s="102"/>
      <c r="S65" s="34">
        <v>0</v>
      </c>
      <c r="T65" s="102"/>
      <c r="U65" s="102"/>
      <c r="V65" s="34">
        <v>0</v>
      </c>
      <c r="W65" s="102"/>
      <c r="X65" s="102"/>
      <c r="Y65" s="34">
        <v>0</v>
      </c>
      <c r="Z65" s="102"/>
      <c r="AA65" s="102"/>
      <c r="AB65" s="34">
        <v>0</v>
      </c>
      <c r="AC65" s="277">
        <f t="shared" si="0"/>
        <v>0</v>
      </c>
      <c r="AD65" s="278">
        <f t="shared" si="1"/>
        <v>0</v>
      </c>
      <c r="AE65" s="277">
        <f t="shared" si="2"/>
        <v>0</v>
      </c>
      <c r="AF65" s="279" t="e">
        <f t="shared" si="3"/>
        <v>#DIV/0!</v>
      </c>
      <c r="AG65" s="29"/>
      <c r="AH65" s="80"/>
      <c r="AI65" s="80"/>
    </row>
    <row r="66" spans="1:35" ht="14.25" thickTop="1" thickBot="1">
      <c r="A66" s="58" t="s">
        <v>88</v>
      </c>
      <c r="B66" s="59" t="s">
        <v>228</v>
      </c>
      <c r="C66" s="60" t="s">
        <v>128</v>
      </c>
      <c r="D66" s="110"/>
      <c r="E66" s="97"/>
      <c r="F66" s="97"/>
      <c r="G66" s="258">
        <f>G67+G68+G69</f>
        <v>25200</v>
      </c>
      <c r="H66" s="97"/>
      <c r="I66" s="97"/>
      <c r="J66" s="27">
        <f>J67+J68+J69</f>
        <v>21000</v>
      </c>
      <c r="K66" s="36"/>
      <c r="L66" s="97"/>
      <c r="M66" s="27">
        <v>0</v>
      </c>
      <c r="N66" s="97"/>
      <c r="O66" s="97"/>
      <c r="P66" s="27">
        <v>0</v>
      </c>
      <c r="Q66" s="36"/>
      <c r="R66" s="97"/>
      <c r="S66" s="27">
        <v>0</v>
      </c>
      <c r="T66" s="97"/>
      <c r="U66" s="97"/>
      <c r="V66" s="27">
        <v>0</v>
      </c>
      <c r="W66" s="36"/>
      <c r="X66" s="97"/>
      <c r="Y66" s="27">
        <v>0</v>
      </c>
      <c r="Z66" s="97"/>
      <c r="AA66" s="97"/>
      <c r="AB66" s="27">
        <v>0</v>
      </c>
      <c r="AC66" s="265">
        <f t="shared" si="0"/>
        <v>25200</v>
      </c>
      <c r="AD66" s="266">
        <f t="shared" si="1"/>
        <v>21000</v>
      </c>
      <c r="AE66" s="265">
        <f t="shared" si="2"/>
        <v>4200</v>
      </c>
      <c r="AF66" s="271">
        <f t="shared" si="3"/>
        <v>0.16666666666666666</v>
      </c>
      <c r="AG66" s="98"/>
      <c r="AH66" s="80"/>
      <c r="AI66" s="80"/>
    </row>
    <row r="67" spans="1:35" ht="39" thickBot="1">
      <c r="A67" s="61" t="s">
        <v>90</v>
      </c>
      <c r="B67" s="62" t="s">
        <v>91</v>
      </c>
      <c r="C67" s="63" t="s">
        <v>129</v>
      </c>
      <c r="D67" s="30" t="s">
        <v>130</v>
      </c>
      <c r="E67" s="99"/>
      <c r="F67" s="100"/>
      <c r="G67" s="28">
        <f>E67*F67</f>
        <v>0</v>
      </c>
      <c r="H67" s="99"/>
      <c r="I67" s="100"/>
      <c r="J67" s="28">
        <f>H67*I67</f>
        <v>0</v>
      </c>
      <c r="K67" s="99"/>
      <c r="L67" s="99"/>
      <c r="M67" s="28">
        <v>0</v>
      </c>
      <c r="N67" s="99"/>
      <c r="O67" s="99"/>
      <c r="P67" s="28">
        <v>0</v>
      </c>
      <c r="Q67" s="99"/>
      <c r="R67" s="99"/>
      <c r="S67" s="28">
        <v>0</v>
      </c>
      <c r="T67" s="99"/>
      <c r="U67" s="99"/>
      <c r="V67" s="28">
        <v>0</v>
      </c>
      <c r="W67" s="99"/>
      <c r="X67" s="99"/>
      <c r="Y67" s="28">
        <v>0</v>
      </c>
      <c r="Z67" s="99"/>
      <c r="AA67" s="99"/>
      <c r="AB67" s="28">
        <v>0</v>
      </c>
      <c r="AC67" s="277">
        <f t="shared" si="0"/>
        <v>0</v>
      </c>
      <c r="AD67" s="278">
        <f t="shared" si="1"/>
        <v>0</v>
      </c>
      <c r="AE67" s="277">
        <f t="shared" si="2"/>
        <v>0</v>
      </c>
      <c r="AF67" s="279" t="e">
        <f t="shared" si="3"/>
        <v>#DIV/0!</v>
      </c>
      <c r="AG67" s="29"/>
      <c r="AH67" s="80"/>
      <c r="AI67" s="80"/>
    </row>
    <row r="68" spans="1:35" ht="84" customHeight="1" thickBot="1">
      <c r="A68" s="61" t="s">
        <v>90</v>
      </c>
      <c r="B68" s="167" t="s">
        <v>94</v>
      </c>
      <c r="C68" s="234" t="s">
        <v>253</v>
      </c>
      <c r="D68" s="184" t="s">
        <v>130</v>
      </c>
      <c r="E68" s="185">
        <v>120</v>
      </c>
      <c r="F68" s="241">
        <v>210</v>
      </c>
      <c r="G68" s="141">
        <f>E68*F68</f>
        <v>25200</v>
      </c>
      <c r="H68" s="99">
        <v>100</v>
      </c>
      <c r="I68" s="100">
        <v>210</v>
      </c>
      <c r="J68" s="28">
        <f>H68*I68</f>
        <v>21000</v>
      </c>
      <c r="K68" s="99"/>
      <c r="L68" s="99"/>
      <c r="M68" s="28">
        <v>0</v>
      </c>
      <c r="N68" s="99"/>
      <c r="O68" s="99"/>
      <c r="P68" s="28">
        <v>0</v>
      </c>
      <c r="Q68" s="99"/>
      <c r="R68" s="99"/>
      <c r="S68" s="28">
        <v>0</v>
      </c>
      <c r="T68" s="99"/>
      <c r="U68" s="99"/>
      <c r="V68" s="28">
        <v>0</v>
      </c>
      <c r="W68" s="99"/>
      <c r="X68" s="99"/>
      <c r="Y68" s="28">
        <v>0</v>
      </c>
      <c r="Z68" s="99"/>
      <c r="AA68" s="99"/>
      <c r="AB68" s="28">
        <v>0</v>
      </c>
      <c r="AC68" s="277">
        <f t="shared" si="0"/>
        <v>25200</v>
      </c>
      <c r="AD68" s="278">
        <f t="shared" si="1"/>
        <v>21000</v>
      </c>
      <c r="AE68" s="277">
        <f t="shared" si="2"/>
        <v>4200</v>
      </c>
      <c r="AF68" s="279">
        <f t="shared" si="3"/>
        <v>0.16666666666666666</v>
      </c>
      <c r="AG68" s="313" t="s">
        <v>499</v>
      </c>
      <c r="AH68" s="80"/>
      <c r="AI68" s="80"/>
    </row>
    <row r="69" spans="1:35" ht="26.25" thickBot="1">
      <c r="A69" s="67" t="s">
        <v>90</v>
      </c>
      <c r="B69" s="166" t="s">
        <v>95</v>
      </c>
      <c r="C69" s="165" t="s">
        <v>131</v>
      </c>
      <c r="D69" s="168" t="s">
        <v>130</v>
      </c>
      <c r="E69" s="169"/>
      <c r="F69" s="242"/>
      <c r="G69" s="116">
        <f>E69*F69</f>
        <v>0</v>
      </c>
      <c r="H69" s="102"/>
      <c r="I69" s="105"/>
      <c r="J69" s="28">
        <f>H69*I69</f>
        <v>0</v>
      </c>
      <c r="K69" s="102"/>
      <c r="L69" s="102"/>
      <c r="M69" s="34">
        <v>0</v>
      </c>
      <c r="N69" s="102"/>
      <c r="O69" s="102"/>
      <c r="P69" s="34">
        <v>0</v>
      </c>
      <c r="Q69" s="102"/>
      <c r="R69" s="102"/>
      <c r="S69" s="34">
        <v>0</v>
      </c>
      <c r="T69" s="102"/>
      <c r="U69" s="102"/>
      <c r="V69" s="34">
        <v>0</v>
      </c>
      <c r="W69" s="102"/>
      <c r="X69" s="102"/>
      <c r="Y69" s="34">
        <v>0</v>
      </c>
      <c r="Z69" s="102"/>
      <c r="AA69" s="102"/>
      <c r="AB69" s="34">
        <v>0</v>
      </c>
      <c r="AC69" s="277">
        <f t="shared" si="0"/>
        <v>0</v>
      </c>
      <c r="AD69" s="278">
        <f t="shared" si="1"/>
        <v>0</v>
      </c>
      <c r="AE69" s="277">
        <f t="shared" si="2"/>
        <v>0</v>
      </c>
      <c r="AF69" s="279" t="e">
        <f t="shared" si="3"/>
        <v>#DIV/0!</v>
      </c>
      <c r="AG69" s="303"/>
      <c r="AH69" s="80"/>
      <c r="AI69" s="80"/>
    </row>
    <row r="70" spans="1:35" ht="27" thickTop="1" thickBot="1">
      <c r="A70" s="58" t="s">
        <v>88</v>
      </c>
      <c r="B70" s="59" t="s">
        <v>229</v>
      </c>
      <c r="C70" s="60" t="s">
        <v>132</v>
      </c>
      <c r="D70" s="110"/>
      <c r="E70" s="97"/>
      <c r="F70" s="97"/>
      <c r="G70" s="258">
        <f>G71+G72+G73</f>
        <v>0</v>
      </c>
      <c r="H70" s="97"/>
      <c r="I70" s="97"/>
      <c r="J70" s="27">
        <f>SUM(J71:J73)</f>
        <v>0</v>
      </c>
      <c r="K70" s="36"/>
      <c r="L70" s="97"/>
      <c r="M70" s="27">
        <v>0</v>
      </c>
      <c r="N70" s="97"/>
      <c r="O70" s="97"/>
      <c r="P70" s="27">
        <v>0</v>
      </c>
      <c r="Q70" s="36"/>
      <c r="R70" s="97"/>
      <c r="S70" s="27">
        <v>0</v>
      </c>
      <c r="T70" s="97"/>
      <c r="U70" s="97"/>
      <c r="V70" s="27">
        <v>0</v>
      </c>
      <c r="W70" s="36"/>
      <c r="X70" s="97"/>
      <c r="Y70" s="27">
        <v>0</v>
      </c>
      <c r="Z70" s="97"/>
      <c r="AA70" s="97"/>
      <c r="AB70" s="27">
        <v>0</v>
      </c>
      <c r="AC70" s="265">
        <f t="shared" si="0"/>
        <v>0</v>
      </c>
      <c r="AD70" s="266">
        <f t="shared" si="1"/>
        <v>0</v>
      </c>
      <c r="AE70" s="265">
        <f t="shared" si="2"/>
        <v>0</v>
      </c>
      <c r="AF70" s="271" t="e">
        <f t="shared" si="3"/>
        <v>#DIV/0!</v>
      </c>
      <c r="AG70" s="98"/>
      <c r="AH70" s="80"/>
      <c r="AI70" s="80"/>
    </row>
    <row r="71" spans="1:35" ht="26.25" thickBot="1">
      <c r="A71" s="61" t="s">
        <v>90</v>
      </c>
      <c r="B71" s="62" t="s">
        <v>91</v>
      </c>
      <c r="C71" s="63" t="s">
        <v>133</v>
      </c>
      <c r="D71" s="30" t="s">
        <v>127</v>
      </c>
      <c r="E71" s="99"/>
      <c r="F71" s="100"/>
      <c r="G71" s="28">
        <f>E71*F71</f>
        <v>0</v>
      </c>
      <c r="H71" s="99"/>
      <c r="I71" s="100"/>
      <c r="J71" s="28">
        <f>I71*H71</f>
        <v>0</v>
      </c>
      <c r="K71" s="99"/>
      <c r="L71" s="99"/>
      <c r="M71" s="28">
        <v>0</v>
      </c>
      <c r="N71" s="99"/>
      <c r="O71" s="99"/>
      <c r="P71" s="28">
        <v>0</v>
      </c>
      <c r="Q71" s="99"/>
      <c r="R71" s="99"/>
      <c r="S71" s="28">
        <v>0</v>
      </c>
      <c r="T71" s="99"/>
      <c r="U71" s="99"/>
      <c r="V71" s="28">
        <v>0</v>
      </c>
      <c r="W71" s="99"/>
      <c r="X71" s="99"/>
      <c r="Y71" s="28">
        <v>0</v>
      </c>
      <c r="Z71" s="99"/>
      <c r="AA71" s="99"/>
      <c r="AB71" s="28">
        <v>0</v>
      </c>
      <c r="AC71" s="277">
        <f t="shared" si="0"/>
        <v>0</v>
      </c>
      <c r="AD71" s="278">
        <f t="shared" si="1"/>
        <v>0</v>
      </c>
      <c r="AE71" s="277">
        <f t="shared" si="2"/>
        <v>0</v>
      </c>
      <c r="AF71" s="279" t="e">
        <f t="shared" si="3"/>
        <v>#DIV/0!</v>
      </c>
      <c r="AG71" s="29"/>
      <c r="AH71" s="80"/>
      <c r="AI71" s="80"/>
    </row>
    <row r="72" spans="1:35" ht="26.25" thickBot="1">
      <c r="A72" s="61" t="s">
        <v>90</v>
      </c>
      <c r="B72" s="62" t="s">
        <v>94</v>
      </c>
      <c r="C72" s="63" t="s">
        <v>133</v>
      </c>
      <c r="D72" s="30" t="s">
        <v>127</v>
      </c>
      <c r="E72" s="99"/>
      <c r="F72" s="100"/>
      <c r="G72" s="28">
        <f t="shared" ref="G72:G73" si="17">E72*F72</f>
        <v>0</v>
      </c>
      <c r="H72" s="99"/>
      <c r="I72" s="100"/>
      <c r="J72" s="28">
        <f t="shared" ref="J72:J73" si="18">I72*H72</f>
        <v>0</v>
      </c>
      <c r="K72" s="99"/>
      <c r="L72" s="99"/>
      <c r="M72" s="28">
        <v>0</v>
      </c>
      <c r="N72" s="99"/>
      <c r="O72" s="99"/>
      <c r="P72" s="28">
        <v>0</v>
      </c>
      <c r="Q72" s="99"/>
      <c r="R72" s="99"/>
      <c r="S72" s="28">
        <v>0</v>
      </c>
      <c r="T72" s="99"/>
      <c r="U72" s="99"/>
      <c r="V72" s="28">
        <v>0</v>
      </c>
      <c r="W72" s="99"/>
      <c r="X72" s="99"/>
      <c r="Y72" s="28">
        <v>0</v>
      </c>
      <c r="Z72" s="99"/>
      <c r="AA72" s="99"/>
      <c r="AB72" s="28">
        <v>0</v>
      </c>
      <c r="AC72" s="277">
        <f t="shared" si="0"/>
        <v>0</v>
      </c>
      <c r="AD72" s="278">
        <f t="shared" si="1"/>
        <v>0</v>
      </c>
      <c r="AE72" s="277">
        <f t="shared" si="2"/>
        <v>0</v>
      </c>
      <c r="AF72" s="279" t="e">
        <f t="shared" si="3"/>
        <v>#DIV/0!</v>
      </c>
      <c r="AG72" s="29"/>
      <c r="AH72" s="80"/>
      <c r="AI72" s="80"/>
    </row>
    <row r="73" spans="1:35" ht="26.25" thickBot="1">
      <c r="A73" s="67" t="s">
        <v>90</v>
      </c>
      <c r="B73" s="68" t="s">
        <v>95</v>
      </c>
      <c r="C73" s="70" t="s">
        <v>133</v>
      </c>
      <c r="D73" s="35" t="s">
        <v>127</v>
      </c>
      <c r="E73" s="102"/>
      <c r="F73" s="105"/>
      <c r="G73" s="116">
        <f t="shared" si="17"/>
        <v>0</v>
      </c>
      <c r="H73" s="102"/>
      <c r="I73" s="105"/>
      <c r="J73" s="28">
        <f t="shared" si="18"/>
        <v>0</v>
      </c>
      <c r="K73" s="102"/>
      <c r="L73" s="102"/>
      <c r="M73" s="34">
        <v>0</v>
      </c>
      <c r="N73" s="102"/>
      <c r="O73" s="102"/>
      <c r="P73" s="34">
        <v>0</v>
      </c>
      <c r="Q73" s="102"/>
      <c r="R73" s="102"/>
      <c r="S73" s="34">
        <v>0</v>
      </c>
      <c r="T73" s="102"/>
      <c r="U73" s="102"/>
      <c r="V73" s="34">
        <v>0</v>
      </c>
      <c r="W73" s="102"/>
      <c r="X73" s="102"/>
      <c r="Y73" s="34">
        <v>0</v>
      </c>
      <c r="Z73" s="102"/>
      <c r="AA73" s="102"/>
      <c r="AB73" s="34">
        <v>0</v>
      </c>
      <c r="AC73" s="277">
        <f t="shared" si="0"/>
        <v>0</v>
      </c>
      <c r="AD73" s="278">
        <f t="shared" si="1"/>
        <v>0</v>
      </c>
      <c r="AE73" s="277">
        <f t="shared" si="2"/>
        <v>0</v>
      </c>
      <c r="AF73" s="279" t="e">
        <f t="shared" si="3"/>
        <v>#DIV/0!</v>
      </c>
      <c r="AG73" s="29"/>
      <c r="AH73" s="80"/>
      <c r="AI73" s="80"/>
    </row>
    <row r="74" spans="1:35" ht="14.25" thickTop="1" thickBot="1">
      <c r="A74" s="58" t="s">
        <v>88</v>
      </c>
      <c r="B74" s="59" t="s">
        <v>230</v>
      </c>
      <c r="C74" s="60" t="s">
        <v>134</v>
      </c>
      <c r="D74" s="110"/>
      <c r="E74" s="97"/>
      <c r="F74" s="97"/>
      <c r="G74" s="258">
        <f>G75+G76+G77</f>
        <v>0</v>
      </c>
      <c r="H74" s="97"/>
      <c r="I74" s="97"/>
      <c r="J74" s="27">
        <f>SUM(J75:J77)</f>
        <v>0</v>
      </c>
      <c r="K74" s="36"/>
      <c r="L74" s="97"/>
      <c r="M74" s="27">
        <v>0</v>
      </c>
      <c r="N74" s="97"/>
      <c r="O74" s="97"/>
      <c r="P74" s="27">
        <v>0</v>
      </c>
      <c r="Q74" s="36"/>
      <c r="R74" s="97"/>
      <c r="S74" s="27">
        <v>0</v>
      </c>
      <c r="T74" s="97"/>
      <c r="U74" s="97"/>
      <c r="V74" s="27">
        <v>0</v>
      </c>
      <c r="W74" s="36"/>
      <c r="X74" s="97"/>
      <c r="Y74" s="27">
        <v>0</v>
      </c>
      <c r="Z74" s="97"/>
      <c r="AA74" s="97"/>
      <c r="AB74" s="27">
        <v>0</v>
      </c>
      <c r="AC74" s="265">
        <f t="shared" si="0"/>
        <v>0</v>
      </c>
      <c r="AD74" s="266">
        <f t="shared" si="1"/>
        <v>0</v>
      </c>
      <c r="AE74" s="265">
        <f t="shared" si="2"/>
        <v>0</v>
      </c>
      <c r="AF74" s="271" t="e">
        <f t="shared" si="3"/>
        <v>#DIV/0!</v>
      </c>
      <c r="AG74" s="98"/>
      <c r="AH74" s="80"/>
      <c r="AI74" s="80"/>
    </row>
    <row r="75" spans="1:35" ht="26.25" thickBot="1">
      <c r="A75" s="61" t="s">
        <v>90</v>
      </c>
      <c r="B75" s="62" t="s">
        <v>91</v>
      </c>
      <c r="C75" s="63" t="s">
        <v>133</v>
      </c>
      <c r="D75" s="30" t="s">
        <v>127</v>
      </c>
      <c r="E75" s="99"/>
      <c r="F75" s="100"/>
      <c r="G75" s="28">
        <f>E75*F75</f>
        <v>0</v>
      </c>
      <c r="H75" s="99"/>
      <c r="I75" s="100"/>
      <c r="J75" s="28">
        <f>H75*I75</f>
        <v>0</v>
      </c>
      <c r="K75" s="99"/>
      <c r="L75" s="99"/>
      <c r="M75" s="28">
        <v>0</v>
      </c>
      <c r="N75" s="99"/>
      <c r="O75" s="99"/>
      <c r="P75" s="28">
        <v>0</v>
      </c>
      <c r="Q75" s="99"/>
      <c r="R75" s="99"/>
      <c r="S75" s="28">
        <v>0</v>
      </c>
      <c r="T75" s="99"/>
      <c r="U75" s="99"/>
      <c r="V75" s="28">
        <v>0</v>
      </c>
      <c r="W75" s="99"/>
      <c r="X75" s="99"/>
      <c r="Y75" s="28">
        <v>0</v>
      </c>
      <c r="Z75" s="99"/>
      <c r="AA75" s="99"/>
      <c r="AB75" s="28">
        <v>0</v>
      </c>
      <c r="AC75" s="277">
        <f t="shared" si="0"/>
        <v>0</v>
      </c>
      <c r="AD75" s="278">
        <f t="shared" si="1"/>
        <v>0</v>
      </c>
      <c r="AE75" s="277">
        <f t="shared" si="2"/>
        <v>0</v>
      </c>
      <c r="AF75" s="279" t="e">
        <f t="shared" si="3"/>
        <v>#DIV/0!</v>
      </c>
      <c r="AG75" s="29"/>
      <c r="AH75" s="80"/>
      <c r="AI75" s="80"/>
    </row>
    <row r="76" spans="1:35" ht="26.25" thickBot="1">
      <c r="A76" s="61" t="s">
        <v>90</v>
      </c>
      <c r="B76" s="62" t="s">
        <v>94</v>
      </c>
      <c r="C76" s="63" t="s">
        <v>133</v>
      </c>
      <c r="D76" s="30" t="s">
        <v>127</v>
      </c>
      <c r="E76" s="99"/>
      <c r="F76" s="100"/>
      <c r="G76" s="28">
        <f t="shared" ref="G76:G77" si="19">E76*F76</f>
        <v>0</v>
      </c>
      <c r="H76" s="99"/>
      <c r="I76" s="100"/>
      <c r="J76" s="28">
        <f t="shared" ref="J76:J77" si="20">H76*I76</f>
        <v>0</v>
      </c>
      <c r="K76" s="99"/>
      <c r="L76" s="99"/>
      <c r="M76" s="28">
        <v>0</v>
      </c>
      <c r="N76" s="99"/>
      <c r="O76" s="99"/>
      <c r="P76" s="28">
        <v>0</v>
      </c>
      <c r="Q76" s="99"/>
      <c r="R76" s="99"/>
      <c r="S76" s="28">
        <v>0</v>
      </c>
      <c r="T76" s="99"/>
      <c r="U76" s="99"/>
      <c r="V76" s="28">
        <v>0</v>
      </c>
      <c r="W76" s="99"/>
      <c r="X76" s="99"/>
      <c r="Y76" s="28">
        <v>0</v>
      </c>
      <c r="Z76" s="99"/>
      <c r="AA76" s="99"/>
      <c r="AB76" s="28">
        <v>0</v>
      </c>
      <c r="AC76" s="277">
        <f t="shared" si="0"/>
        <v>0</v>
      </c>
      <c r="AD76" s="278">
        <f t="shared" si="1"/>
        <v>0</v>
      </c>
      <c r="AE76" s="277">
        <f t="shared" si="2"/>
        <v>0</v>
      </c>
      <c r="AF76" s="279" t="e">
        <f t="shared" si="3"/>
        <v>#DIV/0!</v>
      </c>
      <c r="AG76" s="29"/>
      <c r="AH76" s="80"/>
      <c r="AI76" s="80"/>
    </row>
    <row r="77" spans="1:35" ht="26.25" thickBot="1">
      <c r="A77" s="67" t="s">
        <v>90</v>
      </c>
      <c r="B77" s="68" t="s">
        <v>95</v>
      </c>
      <c r="C77" s="70" t="s">
        <v>133</v>
      </c>
      <c r="D77" s="35" t="s">
        <v>127</v>
      </c>
      <c r="E77" s="102"/>
      <c r="F77" s="105"/>
      <c r="G77" s="116">
        <f t="shared" si="19"/>
        <v>0</v>
      </c>
      <c r="H77" s="102"/>
      <c r="I77" s="105"/>
      <c r="J77" s="28">
        <f t="shared" si="20"/>
        <v>0</v>
      </c>
      <c r="K77" s="102"/>
      <c r="L77" s="102"/>
      <c r="M77" s="34">
        <v>0</v>
      </c>
      <c r="N77" s="102"/>
      <c r="O77" s="102"/>
      <c r="P77" s="34">
        <v>0</v>
      </c>
      <c r="Q77" s="102"/>
      <c r="R77" s="102"/>
      <c r="S77" s="34">
        <v>0</v>
      </c>
      <c r="T77" s="102"/>
      <c r="U77" s="102"/>
      <c r="V77" s="34">
        <v>0</v>
      </c>
      <c r="W77" s="102"/>
      <c r="X77" s="102"/>
      <c r="Y77" s="34">
        <v>0</v>
      </c>
      <c r="Z77" s="102"/>
      <c r="AA77" s="102"/>
      <c r="AB77" s="34">
        <v>0</v>
      </c>
      <c r="AC77" s="277">
        <f t="shared" si="0"/>
        <v>0</v>
      </c>
      <c r="AD77" s="278">
        <f t="shared" si="1"/>
        <v>0</v>
      </c>
      <c r="AE77" s="277">
        <f t="shared" si="2"/>
        <v>0</v>
      </c>
      <c r="AF77" s="279" t="e">
        <f t="shared" si="3"/>
        <v>#DIV/0!</v>
      </c>
      <c r="AG77" s="31"/>
      <c r="AH77" s="80"/>
      <c r="AI77" s="80"/>
    </row>
    <row r="78" spans="1:35" ht="14.25" thickTop="1" thickBot="1">
      <c r="A78" s="64" t="s">
        <v>135</v>
      </c>
      <c r="B78" s="65"/>
      <c r="C78" s="65"/>
      <c r="D78" s="111"/>
      <c r="E78" s="104"/>
      <c r="F78" s="104"/>
      <c r="G78" s="251">
        <f>G74+G70+G66+G62+G58</f>
        <v>25200</v>
      </c>
      <c r="H78" s="104"/>
      <c r="I78" s="104"/>
      <c r="J78" s="32">
        <f>J74+J70+J66+J62+J58</f>
        <v>21000</v>
      </c>
      <c r="K78" s="104"/>
      <c r="L78" s="104"/>
      <c r="M78" s="32">
        <v>0</v>
      </c>
      <c r="N78" s="104"/>
      <c r="O78" s="104"/>
      <c r="P78" s="32">
        <v>0</v>
      </c>
      <c r="Q78" s="104"/>
      <c r="R78" s="104"/>
      <c r="S78" s="32">
        <v>0</v>
      </c>
      <c r="T78" s="104"/>
      <c r="U78" s="104"/>
      <c r="V78" s="32">
        <v>0</v>
      </c>
      <c r="W78" s="104"/>
      <c r="X78" s="104"/>
      <c r="Y78" s="32">
        <v>0</v>
      </c>
      <c r="Z78" s="104"/>
      <c r="AA78" s="104"/>
      <c r="AB78" s="32">
        <v>0</v>
      </c>
      <c r="AC78" s="280">
        <f t="shared" ref="AC78:AC140" si="21">G78+M78+S78+Y78</f>
        <v>25200</v>
      </c>
      <c r="AD78" s="281">
        <f t="shared" ref="AD78:AD140" si="22">J78+P78+V78+AB78</f>
        <v>21000</v>
      </c>
      <c r="AE78" s="280">
        <f t="shared" ref="AE78:AE140" si="23">AC78-AD78</f>
        <v>4200</v>
      </c>
      <c r="AF78" s="282">
        <f t="shared" ref="AF78:AF140" si="24">AE78/AC78</f>
        <v>0.16666666666666666</v>
      </c>
      <c r="AG78" s="103"/>
      <c r="AH78" s="80"/>
      <c r="AI78" s="80"/>
    </row>
    <row r="79" spans="1:35" ht="14.25" thickTop="1" thickBot="1">
      <c r="A79" s="69" t="s">
        <v>86</v>
      </c>
      <c r="B79" s="55">
        <v>6</v>
      </c>
      <c r="C79" s="56" t="s">
        <v>136</v>
      </c>
      <c r="D79" s="112"/>
      <c r="E79" s="94"/>
      <c r="F79" s="94"/>
      <c r="G79" s="95"/>
      <c r="H79" s="94"/>
      <c r="I79" s="94"/>
      <c r="J79" s="264"/>
      <c r="K79" s="94"/>
      <c r="L79" s="94"/>
      <c r="M79" s="264"/>
      <c r="N79" s="94"/>
      <c r="O79" s="94"/>
      <c r="P79" s="264"/>
      <c r="Q79" s="94"/>
      <c r="R79" s="94"/>
      <c r="S79" s="264"/>
      <c r="T79" s="94"/>
      <c r="U79" s="94"/>
      <c r="V79" s="264"/>
      <c r="W79" s="94"/>
      <c r="X79" s="94"/>
      <c r="Y79" s="264"/>
      <c r="Z79" s="94"/>
      <c r="AA79" s="94"/>
      <c r="AB79" s="264"/>
      <c r="AC79" s="270"/>
      <c r="AD79" s="272"/>
      <c r="AE79" s="270"/>
      <c r="AF79" s="273"/>
      <c r="AG79" s="106"/>
      <c r="AH79" s="80"/>
      <c r="AI79" s="80"/>
    </row>
    <row r="80" spans="1:35" ht="39.75" thickTop="1" thickBot="1">
      <c r="A80" s="58" t="s">
        <v>88</v>
      </c>
      <c r="B80" s="59" t="s">
        <v>231</v>
      </c>
      <c r="C80" s="60" t="s">
        <v>137</v>
      </c>
      <c r="D80" s="110"/>
      <c r="E80" s="36"/>
      <c r="F80" s="36"/>
      <c r="G80" s="27">
        <f>G81+G82+G83</f>
        <v>0</v>
      </c>
      <c r="H80" s="97"/>
      <c r="I80" s="97"/>
      <c r="J80" s="27">
        <f>SUM(J81:J83)</f>
        <v>0</v>
      </c>
      <c r="K80" s="36"/>
      <c r="L80" s="36"/>
      <c r="M80" s="27">
        <v>0</v>
      </c>
      <c r="N80" s="36"/>
      <c r="O80" s="36"/>
      <c r="P80" s="27">
        <v>0</v>
      </c>
      <c r="Q80" s="36"/>
      <c r="R80" s="36"/>
      <c r="S80" s="27">
        <v>0</v>
      </c>
      <c r="T80" s="36"/>
      <c r="U80" s="36"/>
      <c r="V80" s="27">
        <v>0</v>
      </c>
      <c r="W80" s="36"/>
      <c r="X80" s="36"/>
      <c r="Y80" s="27">
        <v>0</v>
      </c>
      <c r="Z80" s="36"/>
      <c r="AA80" s="36"/>
      <c r="AB80" s="27">
        <v>0</v>
      </c>
      <c r="AC80" s="265">
        <f t="shared" si="21"/>
        <v>0</v>
      </c>
      <c r="AD80" s="266">
        <f t="shared" si="22"/>
        <v>0</v>
      </c>
      <c r="AE80" s="265">
        <f t="shared" si="23"/>
        <v>0</v>
      </c>
      <c r="AF80" s="271" t="e">
        <f t="shared" si="24"/>
        <v>#DIV/0!</v>
      </c>
      <c r="AG80" s="98"/>
      <c r="AH80" s="80"/>
      <c r="AI80" s="80"/>
    </row>
    <row r="81" spans="1:35" ht="25.5" customHeight="1" thickBot="1">
      <c r="A81" s="61" t="s">
        <v>90</v>
      </c>
      <c r="B81" s="62" t="s">
        <v>91</v>
      </c>
      <c r="C81" s="63" t="s">
        <v>138</v>
      </c>
      <c r="D81" s="30" t="s">
        <v>139</v>
      </c>
      <c r="E81" s="99"/>
      <c r="F81" s="100"/>
      <c r="G81" s="28">
        <f>E81*F81</f>
        <v>0</v>
      </c>
      <c r="H81" s="99"/>
      <c r="I81" s="100"/>
      <c r="J81" s="28">
        <f>H81*I81</f>
        <v>0</v>
      </c>
      <c r="K81" s="99"/>
      <c r="L81" s="99"/>
      <c r="M81" s="28">
        <v>0</v>
      </c>
      <c r="N81" s="99"/>
      <c r="O81" s="99"/>
      <c r="P81" s="28">
        <v>0</v>
      </c>
      <c r="Q81" s="99"/>
      <c r="R81" s="99"/>
      <c r="S81" s="28">
        <v>0</v>
      </c>
      <c r="T81" s="99"/>
      <c r="U81" s="99"/>
      <c r="V81" s="28">
        <v>0</v>
      </c>
      <c r="W81" s="99"/>
      <c r="X81" s="99"/>
      <c r="Y81" s="28">
        <v>0</v>
      </c>
      <c r="Z81" s="99"/>
      <c r="AA81" s="99"/>
      <c r="AB81" s="28">
        <v>0</v>
      </c>
      <c r="AC81" s="277">
        <f t="shared" si="21"/>
        <v>0</v>
      </c>
      <c r="AD81" s="278">
        <f t="shared" si="22"/>
        <v>0</v>
      </c>
      <c r="AE81" s="277">
        <f t="shared" si="23"/>
        <v>0</v>
      </c>
      <c r="AF81" s="279" t="e">
        <f t="shared" si="24"/>
        <v>#DIV/0!</v>
      </c>
      <c r="AG81" s="29"/>
      <c r="AH81" s="80"/>
      <c r="AI81" s="80"/>
    </row>
    <row r="82" spans="1:35" ht="27" customHeight="1" thickBot="1">
      <c r="A82" s="61" t="s">
        <v>90</v>
      </c>
      <c r="B82" s="62" t="s">
        <v>94</v>
      </c>
      <c r="C82" s="63" t="s">
        <v>138</v>
      </c>
      <c r="D82" s="30" t="s">
        <v>139</v>
      </c>
      <c r="E82" s="99"/>
      <c r="F82" s="100"/>
      <c r="G82" s="28">
        <f t="shared" ref="G82:G83" si="25">E82*F82</f>
        <v>0</v>
      </c>
      <c r="H82" s="99"/>
      <c r="I82" s="100"/>
      <c r="J82" s="28">
        <f t="shared" ref="J82:J83" si="26">H82*I82</f>
        <v>0</v>
      </c>
      <c r="K82" s="99"/>
      <c r="L82" s="99"/>
      <c r="M82" s="28">
        <v>0</v>
      </c>
      <c r="N82" s="99"/>
      <c r="O82" s="99"/>
      <c r="P82" s="28">
        <v>0</v>
      </c>
      <c r="Q82" s="99"/>
      <c r="R82" s="99"/>
      <c r="S82" s="28">
        <v>0</v>
      </c>
      <c r="T82" s="99"/>
      <c r="U82" s="99"/>
      <c r="V82" s="28">
        <v>0</v>
      </c>
      <c r="W82" s="99"/>
      <c r="X82" s="99"/>
      <c r="Y82" s="28">
        <v>0</v>
      </c>
      <c r="Z82" s="99"/>
      <c r="AA82" s="99"/>
      <c r="AB82" s="28">
        <v>0</v>
      </c>
      <c r="AC82" s="277">
        <f t="shared" si="21"/>
        <v>0</v>
      </c>
      <c r="AD82" s="278">
        <f t="shared" si="22"/>
        <v>0</v>
      </c>
      <c r="AE82" s="277">
        <f t="shared" si="23"/>
        <v>0</v>
      </c>
      <c r="AF82" s="279" t="e">
        <f t="shared" si="24"/>
        <v>#DIV/0!</v>
      </c>
      <c r="AG82" s="29"/>
      <c r="AH82" s="80"/>
      <c r="AI82" s="80"/>
    </row>
    <row r="83" spans="1:35" ht="27" customHeight="1" thickBot="1">
      <c r="A83" s="67" t="s">
        <v>90</v>
      </c>
      <c r="B83" s="68" t="s">
        <v>95</v>
      </c>
      <c r="C83" s="70" t="s">
        <v>138</v>
      </c>
      <c r="D83" s="35" t="s">
        <v>139</v>
      </c>
      <c r="E83" s="102"/>
      <c r="F83" s="105"/>
      <c r="G83" s="116">
        <f t="shared" si="25"/>
        <v>0</v>
      </c>
      <c r="H83" s="102"/>
      <c r="I83" s="105"/>
      <c r="J83" s="28">
        <f t="shared" si="26"/>
        <v>0</v>
      </c>
      <c r="K83" s="102"/>
      <c r="L83" s="102"/>
      <c r="M83" s="34">
        <v>0</v>
      </c>
      <c r="N83" s="102"/>
      <c r="O83" s="102"/>
      <c r="P83" s="34">
        <v>0</v>
      </c>
      <c r="Q83" s="102"/>
      <c r="R83" s="102"/>
      <c r="S83" s="34">
        <v>0</v>
      </c>
      <c r="T83" s="102"/>
      <c r="U83" s="102"/>
      <c r="V83" s="34">
        <v>0</v>
      </c>
      <c r="W83" s="102"/>
      <c r="X83" s="102"/>
      <c r="Y83" s="34">
        <v>0</v>
      </c>
      <c r="Z83" s="102"/>
      <c r="AA83" s="102"/>
      <c r="AB83" s="34">
        <v>0</v>
      </c>
      <c r="AC83" s="277">
        <f t="shared" si="21"/>
        <v>0</v>
      </c>
      <c r="AD83" s="278">
        <f t="shared" si="22"/>
        <v>0</v>
      </c>
      <c r="AE83" s="277">
        <f t="shared" si="23"/>
        <v>0</v>
      </c>
      <c r="AF83" s="279" t="e">
        <f t="shared" si="24"/>
        <v>#DIV/0!</v>
      </c>
      <c r="AG83" s="29"/>
      <c r="AH83" s="80"/>
      <c r="AI83" s="80"/>
    </row>
    <row r="84" spans="1:35" ht="14.25" thickTop="1" thickBot="1">
      <c r="A84" s="64" t="s">
        <v>140</v>
      </c>
      <c r="B84" s="65"/>
      <c r="C84" s="65"/>
      <c r="D84" s="111"/>
      <c r="E84" s="104"/>
      <c r="F84" s="104"/>
      <c r="G84" s="251">
        <f>G80</f>
        <v>0</v>
      </c>
      <c r="H84" s="104"/>
      <c r="I84" s="104"/>
      <c r="J84" s="32">
        <f>J80</f>
        <v>0</v>
      </c>
      <c r="K84" s="104"/>
      <c r="L84" s="104"/>
      <c r="M84" s="32">
        <v>0</v>
      </c>
      <c r="N84" s="104"/>
      <c r="O84" s="104"/>
      <c r="P84" s="32">
        <v>0</v>
      </c>
      <c r="Q84" s="104"/>
      <c r="R84" s="104"/>
      <c r="S84" s="32">
        <v>0</v>
      </c>
      <c r="T84" s="104"/>
      <c r="U84" s="104"/>
      <c r="V84" s="32">
        <v>0</v>
      </c>
      <c r="W84" s="104"/>
      <c r="X84" s="104"/>
      <c r="Y84" s="32">
        <v>0</v>
      </c>
      <c r="Z84" s="104"/>
      <c r="AA84" s="104"/>
      <c r="AB84" s="32">
        <v>0</v>
      </c>
      <c r="AC84" s="280">
        <f t="shared" si="21"/>
        <v>0</v>
      </c>
      <c r="AD84" s="281">
        <f t="shared" si="22"/>
        <v>0</v>
      </c>
      <c r="AE84" s="280">
        <f t="shared" si="23"/>
        <v>0</v>
      </c>
      <c r="AF84" s="282" t="e">
        <f t="shared" si="24"/>
        <v>#DIV/0!</v>
      </c>
      <c r="AG84" s="103"/>
      <c r="AH84" s="80"/>
      <c r="AI84" s="80"/>
    </row>
    <row r="85" spans="1:35" ht="14.25" thickTop="1" thickBot="1">
      <c r="A85" s="69" t="s">
        <v>86</v>
      </c>
      <c r="B85" s="55">
        <v>7</v>
      </c>
      <c r="C85" s="56" t="s">
        <v>141</v>
      </c>
      <c r="D85" s="112"/>
      <c r="E85" s="94"/>
      <c r="F85" s="94"/>
      <c r="G85" s="95"/>
      <c r="H85" s="94"/>
      <c r="I85" s="94"/>
      <c r="J85" s="264"/>
      <c r="K85" s="94"/>
      <c r="L85" s="94"/>
      <c r="M85" s="264"/>
      <c r="N85" s="94"/>
      <c r="O85" s="94"/>
      <c r="P85" s="264"/>
      <c r="Q85" s="94"/>
      <c r="R85" s="94"/>
      <c r="S85" s="264"/>
      <c r="T85" s="94"/>
      <c r="U85" s="94"/>
      <c r="V85" s="264"/>
      <c r="W85" s="94"/>
      <c r="X85" s="94"/>
      <c r="Y85" s="264"/>
      <c r="Z85" s="94"/>
      <c r="AA85" s="94"/>
      <c r="AB85" s="264"/>
      <c r="AC85" s="270"/>
      <c r="AD85" s="272"/>
      <c r="AE85" s="270"/>
      <c r="AF85" s="273"/>
      <c r="AG85" s="95"/>
      <c r="AH85" s="80"/>
      <c r="AI85" s="80"/>
    </row>
    <row r="86" spans="1:35" ht="14.25" thickTop="1" thickBot="1">
      <c r="A86" s="58" t="s">
        <v>88</v>
      </c>
      <c r="B86" s="59" t="s">
        <v>232</v>
      </c>
      <c r="C86" s="60" t="s">
        <v>142</v>
      </c>
      <c r="D86" s="110"/>
      <c r="E86" s="36"/>
      <c r="F86" s="36"/>
      <c r="G86" s="27">
        <f>G87+G88+G89</f>
        <v>0</v>
      </c>
      <c r="H86" s="97"/>
      <c r="I86" s="97"/>
      <c r="J86" s="27">
        <f>SUM(J87:J89)</f>
        <v>0</v>
      </c>
      <c r="K86" s="36"/>
      <c r="L86" s="36"/>
      <c r="M86" s="27">
        <v>0</v>
      </c>
      <c r="N86" s="36"/>
      <c r="O86" s="36"/>
      <c r="P86" s="27">
        <v>0</v>
      </c>
      <c r="Q86" s="36"/>
      <c r="R86" s="36"/>
      <c r="S86" s="27">
        <v>0</v>
      </c>
      <c r="T86" s="36"/>
      <c r="U86" s="36"/>
      <c r="V86" s="27">
        <v>0</v>
      </c>
      <c r="W86" s="36"/>
      <c r="X86" s="36"/>
      <c r="Y86" s="27">
        <v>0</v>
      </c>
      <c r="Z86" s="36"/>
      <c r="AA86" s="36"/>
      <c r="AB86" s="27">
        <v>0</v>
      </c>
      <c r="AC86" s="265">
        <f t="shared" si="21"/>
        <v>0</v>
      </c>
      <c r="AD86" s="266">
        <f t="shared" si="22"/>
        <v>0</v>
      </c>
      <c r="AE86" s="265">
        <f t="shared" si="23"/>
        <v>0</v>
      </c>
      <c r="AF86" s="271" t="e">
        <f t="shared" si="24"/>
        <v>#DIV/0!</v>
      </c>
      <c r="AG86" s="98"/>
      <c r="AH86" s="80"/>
      <c r="AI86" s="80"/>
    </row>
    <row r="87" spans="1:35" ht="13.5" thickBot="1">
      <c r="A87" s="61" t="s">
        <v>90</v>
      </c>
      <c r="B87" s="62" t="s">
        <v>91</v>
      </c>
      <c r="C87" s="63" t="s">
        <v>143</v>
      </c>
      <c r="D87" s="30" t="s">
        <v>105</v>
      </c>
      <c r="E87" s="99"/>
      <c r="F87" s="100"/>
      <c r="G87" s="28">
        <f>E87*F87</f>
        <v>0</v>
      </c>
      <c r="H87" s="99"/>
      <c r="I87" s="100"/>
      <c r="J87" s="28">
        <f>H87*I87</f>
        <v>0</v>
      </c>
      <c r="K87" s="99"/>
      <c r="L87" s="99"/>
      <c r="M87" s="28">
        <v>0</v>
      </c>
      <c r="N87" s="99"/>
      <c r="O87" s="99"/>
      <c r="P87" s="28">
        <v>0</v>
      </c>
      <c r="Q87" s="99"/>
      <c r="R87" s="99"/>
      <c r="S87" s="28">
        <v>0</v>
      </c>
      <c r="T87" s="99"/>
      <c r="U87" s="99"/>
      <c r="V87" s="28">
        <v>0</v>
      </c>
      <c r="W87" s="99"/>
      <c r="X87" s="99"/>
      <c r="Y87" s="28">
        <v>0</v>
      </c>
      <c r="Z87" s="99"/>
      <c r="AA87" s="99"/>
      <c r="AB87" s="28">
        <v>0</v>
      </c>
      <c r="AC87" s="277">
        <f t="shared" si="21"/>
        <v>0</v>
      </c>
      <c r="AD87" s="278">
        <f t="shared" si="22"/>
        <v>0</v>
      </c>
      <c r="AE87" s="277">
        <f t="shared" si="23"/>
        <v>0</v>
      </c>
      <c r="AF87" s="279" t="e">
        <f t="shared" si="24"/>
        <v>#DIV/0!</v>
      </c>
      <c r="AG87" s="29"/>
      <c r="AH87" s="80"/>
      <c r="AI87" s="80"/>
    </row>
    <row r="88" spans="1:35" ht="13.5" thickBot="1">
      <c r="A88" s="61" t="s">
        <v>90</v>
      </c>
      <c r="B88" s="62" t="s">
        <v>94</v>
      </c>
      <c r="C88" s="63" t="s">
        <v>143</v>
      </c>
      <c r="D88" s="30" t="s">
        <v>105</v>
      </c>
      <c r="E88" s="99"/>
      <c r="F88" s="100"/>
      <c r="G88" s="28">
        <f t="shared" ref="G88:G89" si="27">E88*F88</f>
        <v>0</v>
      </c>
      <c r="H88" s="99"/>
      <c r="I88" s="100"/>
      <c r="J88" s="28">
        <f t="shared" ref="J88:J89" si="28">H88*I88</f>
        <v>0</v>
      </c>
      <c r="K88" s="99"/>
      <c r="L88" s="99"/>
      <c r="M88" s="28">
        <v>0</v>
      </c>
      <c r="N88" s="99"/>
      <c r="O88" s="99"/>
      <c r="P88" s="28">
        <v>0</v>
      </c>
      <c r="Q88" s="99"/>
      <c r="R88" s="99"/>
      <c r="S88" s="28">
        <v>0</v>
      </c>
      <c r="T88" s="99"/>
      <c r="U88" s="99"/>
      <c r="V88" s="28">
        <v>0</v>
      </c>
      <c r="W88" s="99"/>
      <c r="X88" s="99"/>
      <c r="Y88" s="28">
        <v>0</v>
      </c>
      <c r="Z88" s="99"/>
      <c r="AA88" s="99"/>
      <c r="AB88" s="28">
        <v>0</v>
      </c>
      <c r="AC88" s="277">
        <f t="shared" si="21"/>
        <v>0</v>
      </c>
      <c r="AD88" s="278">
        <f t="shared" si="22"/>
        <v>0</v>
      </c>
      <c r="AE88" s="277">
        <f t="shared" si="23"/>
        <v>0</v>
      </c>
      <c r="AF88" s="279" t="e">
        <f t="shared" si="24"/>
        <v>#DIV/0!</v>
      </c>
      <c r="AG88" s="29"/>
      <c r="AH88" s="80"/>
      <c r="AI88" s="80"/>
    </row>
    <row r="89" spans="1:35" ht="13.5" thickBot="1">
      <c r="A89" s="67" t="s">
        <v>90</v>
      </c>
      <c r="B89" s="68" t="s">
        <v>95</v>
      </c>
      <c r="C89" s="70" t="s">
        <v>143</v>
      </c>
      <c r="D89" s="35" t="s">
        <v>105</v>
      </c>
      <c r="E89" s="102"/>
      <c r="F89" s="105"/>
      <c r="G89" s="116">
        <f t="shared" si="27"/>
        <v>0</v>
      </c>
      <c r="H89" s="102"/>
      <c r="I89" s="105"/>
      <c r="J89" s="28">
        <f t="shared" si="28"/>
        <v>0</v>
      </c>
      <c r="K89" s="102"/>
      <c r="L89" s="102"/>
      <c r="M89" s="34">
        <v>0</v>
      </c>
      <c r="N89" s="102"/>
      <c r="O89" s="102"/>
      <c r="P89" s="34">
        <v>0</v>
      </c>
      <c r="Q89" s="102"/>
      <c r="R89" s="102"/>
      <c r="S89" s="34">
        <v>0</v>
      </c>
      <c r="T89" s="102"/>
      <c r="U89" s="102"/>
      <c r="V89" s="34">
        <v>0</v>
      </c>
      <c r="W89" s="102"/>
      <c r="X89" s="102"/>
      <c r="Y89" s="34">
        <v>0</v>
      </c>
      <c r="Z89" s="102"/>
      <c r="AA89" s="102"/>
      <c r="AB89" s="34">
        <v>0</v>
      </c>
      <c r="AC89" s="277">
        <f t="shared" si="21"/>
        <v>0</v>
      </c>
      <c r="AD89" s="278">
        <f t="shared" si="22"/>
        <v>0</v>
      </c>
      <c r="AE89" s="277">
        <f t="shared" si="23"/>
        <v>0</v>
      </c>
      <c r="AF89" s="279" t="e">
        <f t="shared" si="24"/>
        <v>#DIV/0!</v>
      </c>
      <c r="AG89" s="29"/>
      <c r="AH89" s="80"/>
      <c r="AI89" s="80"/>
    </row>
    <row r="90" spans="1:35" ht="14.25" thickTop="1" thickBot="1">
      <c r="A90" s="58" t="s">
        <v>88</v>
      </c>
      <c r="B90" s="59" t="s">
        <v>233</v>
      </c>
      <c r="C90" s="60" t="s">
        <v>144</v>
      </c>
      <c r="D90" s="110"/>
      <c r="E90" s="97"/>
      <c r="F90" s="97"/>
      <c r="G90" s="258">
        <f>G91+G92+G93</f>
        <v>4800</v>
      </c>
      <c r="H90" s="97"/>
      <c r="I90" s="97"/>
      <c r="J90" s="27">
        <f>SUM(J91:J93)</f>
        <v>5098.9799999999996</v>
      </c>
      <c r="K90" s="36"/>
      <c r="L90" s="97"/>
      <c r="M90" s="27">
        <v>0</v>
      </c>
      <c r="N90" s="97"/>
      <c r="O90" s="97"/>
      <c r="P90" s="27">
        <v>0</v>
      </c>
      <c r="Q90" s="36"/>
      <c r="R90" s="97"/>
      <c r="S90" s="27">
        <v>0</v>
      </c>
      <c r="T90" s="97"/>
      <c r="U90" s="97"/>
      <c r="V90" s="27">
        <v>0</v>
      </c>
      <c r="W90" s="36"/>
      <c r="X90" s="97"/>
      <c r="Y90" s="27">
        <v>0</v>
      </c>
      <c r="Z90" s="97"/>
      <c r="AA90" s="97"/>
      <c r="AB90" s="27">
        <v>0</v>
      </c>
      <c r="AC90" s="265">
        <f t="shared" si="21"/>
        <v>4800</v>
      </c>
      <c r="AD90" s="266">
        <f t="shared" si="22"/>
        <v>5098.9799999999996</v>
      </c>
      <c r="AE90" s="265">
        <f t="shared" si="23"/>
        <v>-298.97999999999956</v>
      </c>
      <c r="AF90" s="271">
        <f t="shared" si="24"/>
        <v>-6.2287499999999912E-2</v>
      </c>
      <c r="AG90" s="98"/>
      <c r="AH90" s="80"/>
      <c r="AI90" s="80"/>
    </row>
    <row r="91" spans="1:35" ht="128.25" thickBot="1">
      <c r="A91" s="335" t="s">
        <v>90</v>
      </c>
      <c r="B91" s="336" t="s">
        <v>91</v>
      </c>
      <c r="C91" s="337" t="s">
        <v>254</v>
      </c>
      <c r="D91" s="338" t="s">
        <v>105</v>
      </c>
      <c r="E91" s="338">
        <v>3</v>
      </c>
      <c r="F91" s="339">
        <v>1600</v>
      </c>
      <c r="G91" s="340">
        <f>E91*F91</f>
        <v>4800</v>
      </c>
      <c r="H91" s="99">
        <v>3</v>
      </c>
      <c r="I91" s="100">
        <f>J91/H91</f>
        <v>1699.6599999999999</v>
      </c>
      <c r="J91" s="28">
        <v>5098.9799999999996</v>
      </c>
      <c r="K91" s="99"/>
      <c r="L91" s="99"/>
      <c r="M91" s="28">
        <v>0</v>
      </c>
      <c r="N91" s="99"/>
      <c r="O91" s="99"/>
      <c r="P91" s="28">
        <v>0</v>
      </c>
      <c r="Q91" s="99"/>
      <c r="R91" s="99"/>
      <c r="S91" s="28">
        <v>0</v>
      </c>
      <c r="T91" s="99"/>
      <c r="U91" s="99"/>
      <c r="V91" s="28">
        <v>0</v>
      </c>
      <c r="W91" s="99"/>
      <c r="X91" s="99"/>
      <c r="Y91" s="28">
        <v>0</v>
      </c>
      <c r="Z91" s="99"/>
      <c r="AA91" s="99"/>
      <c r="AB91" s="28">
        <v>0</v>
      </c>
      <c r="AC91" s="277">
        <f t="shared" si="21"/>
        <v>4800</v>
      </c>
      <c r="AD91" s="278">
        <f t="shared" si="22"/>
        <v>5098.9799999999996</v>
      </c>
      <c r="AE91" s="277">
        <f t="shared" si="23"/>
        <v>-298.97999999999956</v>
      </c>
      <c r="AF91" s="279">
        <f t="shared" si="24"/>
        <v>-6.2287499999999912E-2</v>
      </c>
      <c r="AG91" s="310" t="s">
        <v>491</v>
      </c>
      <c r="AH91" s="80"/>
      <c r="AI91" s="80"/>
    </row>
    <row r="92" spans="1:35" ht="13.5" thickBot="1">
      <c r="A92" s="61" t="s">
        <v>90</v>
      </c>
      <c r="B92" s="62" t="s">
        <v>94</v>
      </c>
      <c r="C92" s="171" t="s">
        <v>143</v>
      </c>
      <c r="D92" s="306" t="s">
        <v>105</v>
      </c>
      <c r="E92" s="307"/>
      <c r="F92" s="308"/>
      <c r="G92" s="309">
        <f t="shared" ref="G92:G93" si="29">E92*F92</f>
        <v>0</v>
      </c>
      <c r="H92" s="99"/>
      <c r="I92" s="100"/>
      <c r="J92" s="28">
        <f t="shared" ref="J92:J93" si="30">H92*I92</f>
        <v>0</v>
      </c>
      <c r="K92" s="99"/>
      <c r="L92" s="99"/>
      <c r="M92" s="28">
        <v>0</v>
      </c>
      <c r="N92" s="99"/>
      <c r="O92" s="99"/>
      <c r="P92" s="28">
        <v>0</v>
      </c>
      <c r="Q92" s="99"/>
      <c r="R92" s="99"/>
      <c r="S92" s="28">
        <v>0</v>
      </c>
      <c r="T92" s="99"/>
      <c r="U92" s="99"/>
      <c r="V92" s="28">
        <v>0</v>
      </c>
      <c r="W92" s="99"/>
      <c r="X92" s="99"/>
      <c r="Y92" s="28">
        <v>0</v>
      </c>
      <c r="Z92" s="99"/>
      <c r="AA92" s="99"/>
      <c r="AB92" s="28">
        <v>0</v>
      </c>
      <c r="AC92" s="277">
        <f t="shared" si="21"/>
        <v>0</v>
      </c>
      <c r="AD92" s="278">
        <f t="shared" si="22"/>
        <v>0</v>
      </c>
      <c r="AE92" s="277">
        <f t="shared" si="23"/>
        <v>0</v>
      </c>
      <c r="AF92" s="279" t="e">
        <f t="shared" si="24"/>
        <v>#DIV/0!</v>
      </c>
      <c r="AG92" s="29"/>
      <c r="AH92" s="80"/>
      <c r="AI92" s="80"/>
    </row>
    <row r="93" spans="1:35" ht="13.5" thickBot="1">
      <c r="A93" s="67" t="s">
        <v>90</v>
      </c>
      <c r="B93" s="68" t="s">
        <v>95</v>
      </c>
      <c r="C93" s="70" t="s">
        <v>143</v>
      </c>
      <c r="D93" s="35" t="s">
        <v>105</v>
      </c>
      <c r="E93" s="102"/>
      <c r="F93" s="105"/>
      <c r="G93" s="116">
        <f t="shared" si="29"/>
        <v>0</v>
      </c>
      <c r="H93" s="102"/>
      <c r="I93" s="105"/>
      <c r="J93" s="28">
        <f t="shared" si="30"/>
        <v>0</v>
      </c>
      <c r="K93" s="102"/>
      <c r="L93" s="102"/>
      <c r="M93" s="34">
        <v>0</v>
      </c>
      <c r="N93" s="102"/>
      <c r="O93" s="102"/>
      <c r="P93" s="34">
        <v>0</v>
      </c>
      <c r="Q93" s="102"/>
      <c r="R93" s="102"/>
      <c r="S93" s="34">
        <v>0</v>
      </c>
      <c r="T93" s="102"/>
      <c r="U93" s="102"/>
      <c r="V93" s="34">
        <v>0</v>
      </c>
      <c r="W93" s="102"/>
      <c r="X93" s="102"/>
      <c r="Y93" s="34">
        <v>0</v>
      </c>
      <c r="Z93" s="102"/>
      <c r="AA93" s="102"/>
      <c r="AB93" s="34">
        <v>0</v>
      </c>
      <c r="AC93" s="277">
        <f t="shared" si="21"/>
        <v>0</v>
      </c>
      <c r="AD93" s="278">
        <f t="shared" si="22"/>
        <v>0</v>
      </c>
      <c r="AE93" s="277">
        <f t="shared" si="23"/>
        <v>0</v>
      </c>
      <c r="AF93" s="279" t="e">
        <f t="shared" si="24"/>
        <v>#DIV/0!</v>
      </c>
      <c r="AG93" s="29"/>
      <c r="AH93" s="80"/>
      <c r="AI93" s="80"/>
    </row>
    <row r="94" spans="1:35" ht="14.25" thickTop="1" thickBot="1">
      <c r="A94" s="58" t="s">
        <v>88</v>
      </c>
      <c r="B94" s="59" t="s">
        <v>234</v>
      </c>
      <c r="C94" s="60" t="s">
        <v>145</v>
      </c>
      <c r="D94" s="110"/>
      <c r="E94" s="97"/>
      <c r="F94" s="97"/>
      <c r="G94" s="258">
        <f>G95+G96+G97</f>
        <v>0</v>
      </c>
      <c r="H94" s="97"/>
      <c r="I94" s="97"/>
      <c r="J94" s="27">
        <f>SUM(J95:J97)</f>
        <v>0</v>
      </c>
      <c r="K94" s="36"/>
      <c r="L94" s="97"/>
      <c r="M94" s="27">
        <v>0</v>
      </c>
      <c r="N94" s="97"/>
      <c r="O94" s="97"/>
      <c r="P94" s="27">
        <v>0</v>
      </c>
      <c r="Q94" s="36"/>
      <c r="R94" s="97"/>
      <c r="S94" s="27">
        <v>0</v>
      </c>
      <c r="T94" s="97"/>
      <c r="U94" s="97"/>
      <c r="V94" s="27">
        <v>0</v>
      </c>
      <c r="W94" s="36"/>
      <c r="X94" s="97"/>
      <c r="Y94" s="27">
        <v>0</v>
      </c>
      <c r="Z94" s="97"/>
      <c r="AA94" s="97"/>
      <c r="AB94" s="27">
        <v>0</v>
      </c>
      <c r="AC94" s="265">
        <f t="shared" si="21"/>
        <v>0</v>
      </c>
      <c r="AD94" s="266">
        <f t="shared" si="22"/>
        <v>0</v>
      </c>
      <c r="AE94" s="265">
        <f t="shared" si="23"/>
        <v>0</v>
      </c>
      <c r="AF94" s="271" t="e">
        <f t="shared" si="24"/>
        <v>#DIV/0!</v>
      </c>
      <c r="AG94" s="98"/>
      <c r="AH94" s="80"/>
      <c r="AI94" s="80"/>
    </row>
    <row r="95" spans="1:35" ht="13.5" thickBot="1">
      <c r="A95" s="61" t="s">
        <v>90</v>
      </c>
      <c r="B95" s="62" t="s">
        <v>91</v>
      </c>
      <c r="C95" s="63" t="s">
        <v>143</v>
      </c>
      <c r="D95" s="30" t="s">
        <v>105</v>
      </c>
      <c r="E95" s="99"/>
      <c r="F95" s="100"/>
      <c r="G95" s="28">
        <f>E95*F95</f>
        <v>0</v>
      </c>
      <c r="H95" s="99"/>
      <c r="I95" s="100"/>
      <c r="J95" s="28">
        <f>H95*I95</f>
        <v>0</v>
      </c>
      <c r="K95" s="99"/>
      <c r="L95" s="99"/>
      <c r="M95" s="28">
        <v>0</v>
      </c>
      <c r="N95" s="99"/>
      <c r="O95" s="99"/>
      <c r="P95" s="28">
        <v>0</v>
      </c>
      <c r="Q95" s="99"/>
      <c r="R95" s="99"/>
      <c r="S95" s="28">
        <v>0</v>
      </c>
      <c r="T95" s="99"/>
      <c r="U95" s="99"/>
      <c r="V95" s="28">
        <v>0</v>
      </c>
      <c r="W95" s="99"/>
      <c r="X95" s="99"/>
      <c r="Y95" s="28">
        <v>0</v>
      </c>
      <c r="Z95" s="99"/>
      <c r="AA95" s="99"/>
      <c r="AB95" s="28">
        <v>0</v>
      </c>
      <c r="AC95" s="277">
        <f t="shared" si="21"/>
        <v>0</v>
      </c>
      <c r="AD95" s="278">
        <f t="shared" si="22"/>
        <v>0</v>
      </c>
      <c r="AE95" s="277">
        <f t="shared" si="23"/>
        <v>0</v>
      </c>
      <c r="AF95" s="279" t="e">
        <f t="shared" si="24"/>
        <v>#DIV/0!</v>
      </c>
      <c r="AG95" s="29"/>
      <c r="AH95" s="80"/>
      <c r="AI95" s="80"/>
    </row>
    <row r="96" spans="1:35" ht="13.5" thickBot="1">
      <c r="A96" s="61" t="s">
        <v>90</v>
      </c>
      <c r="B96" s="62" t="s">
        <v>94</v>
      </c>
      <c r="C96" s="63" t="s">
        <v>143</v>
      </c>
      <c r="D96" s="30" t="s">
        <v>105</v>
      </c>
      <c r="E96" s="99"/>
      <c r="F96" s="100"/>
      <c r="G96" s="28">
        <f t="shared" ref="G96:G97" si="31">E96*F96</f>
        <v>0</v>
      </c>
      <c r="H96" s="99"/>
      <c r="I96" s="100"/>
      <c r="J96" s="28">
        <f t="shared" ref="J96:J97" si="32">H96*I96</f>
        <v>0</v>
      </c>
      <c r="K96" s="99"/>
      <c r="L96" s="99"/>
      <c r="M96" s="28">
        <v>0</v>
      </c>
      <c r="N96" s="99"/>
      <c r="O96" s="99"/>
      <c r="P96" s="28">
        <v>0</v>
      </c>
      <c r="Q96" s="99"/>
      <c r="R96" s="99"/>
      <c r="S96" s="28">
        <v>0</v>
      </c>
      <c r="T96" s="99"/>
      <c r="U96" s="99"/>
      <c r="V96" s="28">
        <v>0</v>
      </c>
      <c r="W96" s="99"/>
      <c r="X96" s="99"/>
      <c r="Y96" s="28">
        <v>0</v>
      </c>
      <c r="Z96" s="99"/>
      <c r="AA96" s="99"/>
      <c r="AB96" s="28">
        <v>0</v>
      </c>
      <c r="AC96" s="277">
        <f t="shared" si="21"/>
        <v>0</v>
      </c>
      <c r="AD96" s="278">
        <f t="shared" si="22"/>
        <v>0</v>
      </c>
      <c r="AE96" s="277">
        <f t="shared" si="23"/>
        <v>0</v>
      </c>
      <c r="AF96" s="279" t="e">
        <f t="shared" si="24"/>
        <v>#DIV/0!</v>
      </c>
      <c r="AG96" s="29"/>
      <c r="AH96" s="80"/>
      <c r="AI96" s="80"/>
    </row>
    <row r="97" spans="1:35" ht="13.5" thickBot="1">
      <c r="A97" s="67" t="s">
        <v>90</v>
      </c>
      <c r="B97" s="68" t="s">
        <v>95</v>
      </c>
      <c r="C97" s="70" t="s">
        <v>143</v>
      </c>
      <c r="D97" s="35" t="s">
        <v>105</v>
      </c>
      <c r="E97" s="102"/>
      <c r="F97" s="105"/>
      <c r="G97" s="116">
        <f t="shared" si="31"/>
        <v>0</v>
      </c>
      <c r="H97" s="102"/>
      <c r="I97" s="105"/>
      <c r="J97" s="28">
        <f t="shared" si="32"/>
        <v>0</v>
      </c>
      <c r="K97" s="102"/>
      <c r="L97" s="102"/>
      <c r="M97" s="34">
        <v>0</v>
      </c>
      <c r="N97" s="102"/>
      <c r="O97" s="102"/>
      <c r="P97" s="34">
        <v>0</v>
      </c>
      <c r="Q97" s="102"/>
      <c r="R97" s="102"/>
      <c r="S97" s="34">
        <v>0</v>
      </c>
      <c r="T97" s="102"/>
      <c r="U97" s="102"/>
      <c r="V97" s="34">
        <v>0</v>
      </c>
      <c r="W97" s="102"/>
      <c r="X97" s="102"/>
      <c r="Y97" s="34">
        <v>0</v>
      </c>
      <c r="Z97" s="102"/>
      <c r="AA97" s="102"/>
      <c r="AB97" s="34">
        <v>0</v>
      </c>
      <c r="AC97" s="277">
        <f t="shared" si="21"/>
        <v>0</v>
      </c>
      <c r="AD97" s="278">
        <f t="shared" si="22"/>
        <v>0</v>
      </c>
      <c r="AE97" s="277">
        <f t="shared" si="23"/>
        <v>0</v>
      </c>
      <c r="AF97" s="279" t="e">
        <f t="shared" si="24"/>
        <v>#DIV/0!</v>
      </c>
      <c r="AG97" s="31"/>
      <c r="AH97" s="80"/>
      <c r="AI97" s="80"/>
    </row>
    <row r="98" spans="1:35" ht="14.25" thickTop="1" thickBot="1">
      <c r="A98" s="64" t="s">
        <v>146</v>
      </c>
      <c r="B98" s="65"/>
      <c r="C98" s="66"/>
      <c r="D98" s="111"/>
      <c r="E98" s="104"/>
      <c r="F98" s="104"/>
      <c r="G98" s="251">
        <f>G94+G90+G86</f>
        <v>4800</v>
      </c>
      <c r="H98" s="104"/>
      <c r="I98" s="104"/>
      <c r="J98" s="32">
        <f>J94+J90+J86</f>
        <v>5098.9799999999996</v>
      </c>
      <c r="K98" s="104"/>
      <c r="L98" s="104"/>
      <c r="M98" s="32">
        <v>0</v>
      </c>
      <c r="N98" s="104"/>
      <c r="O98" s="104"/>
      <c r="P98" s="32">
        <v>0</v>
      </c>
      <c r="Q98" s="104"/>
      <c r="R98" s="104"/>
      <c r="S98" s="32">
        <v>0</v>
      </c>
      <c r="T98" s="104"/>
      <c r="U98" s="104"/>
      <c r="V98" s="32">
        <v>0</v>
      </c>
      <c r="W98" s="104"/>
      <c r="X98" s="104"/>
      <c r="Y98" s="32">
        <v>0</v>
      </c>
      <c r="Z98" s="104"/>
      <c r="AA98" s="104"/>
      <c r="AB98" s="32">
        <v>0</v>
      </c>
      <c r="AC98" s="280">
        <f t="shared" si="21"/>
        <v>4800</v>
      </c>
      <c r="AD98" s="281">
        <f t="shared" si="22"/>
        <v>5098.9799999999996</v>
      </c>
      <c r="AE98" s="280">
        <f t="shared" si="23"/>
        <v>-298.97999999999956</v>
      </c>
      <c r="AF98" s="282">
        <f t="shared" si="24"/>
        <v>-6.2287499999999912E-2</v>
      </c>
      <c r="AG98" s="103"/>
      <c r="AH98" s="80"/>
      <c r="AI98" s="80"/>
    </row>
    <row r="99" spans="1:35" ht="14.25" thickTop="1" thickBot="1">
      <c r="A99" s="54" t="s">
        <v>86</v>
      </c>
      <c r="B99" s="55">
        <v>8</v>
      </c>
      <c r="C99" s="56" t="s">
        <v>147</v>
      </c>
      <c r="D99" s="112"/>
      <c r="E99" s="94"/>
      <c r="F99" s="94"/>
      <c r="G99" s="95"/>
      <c r="H99" s="94"/>
      <c r="I99" s="94"/>
      <c r="J99" s="264"/>
      <c r="K99" s="94"/>
      <c r="L99" s="94"/>
      <c r="M99" s="264"/>
      <c r="N99" s="94"/>
      <c r="O99" s="94"/>
      <c r="P99" s="264"/>
      <c r="Q99" s="94"/>
      <c r="R99" s="94"/>
      <c r="S99" s="264"/>
      <c r="T99" s="94"/>
      <c r="U99" s="94"/>
      <c r="V99" s="264"/>
      <c r="W99" s="94"/>
      <c r="X99" s="94"/>
      <c r="Y99" s="264"/>
      <c r="Z99" s="94"/>
      <c r="AA99" s="94"/>
      <c r="AB99" s="264"/>
      <c r="AC99" s="270"/>
      <c r="AD99" s="272"/>
      <c r="AE99" s="270"/>
      <c r="AF99" s="273"/>
      <c r="AG99" s="95"/>
      <c r="AH99" s="80"/>
      <c r="AI99" s="80"/>
    </row>
    <row r="100" spans="1:35" ht="14.25" thickTop="1" thickBot="1">
      <c r="A100" s="58" t="s">
        <v>88</v>
      </c>
      <c r="B100" s="59" t="s">
        <v>235</v>
      </c>
      <c r="C100" s="60" t="s">
        <v>148</v>
      </c>
      <c r="D100" s="110"/>
      <c r="E100" s="36"/>
      <c r="F100" s="36"/>
      <c r="G100" s="27">
        <f>G101+G102+G103+G104+G105+G106+G107+G108+G109+G110</f>
        <v>18050</v>
      </c>
      <c r="H100" s="36"/>
      <c r="I100" s="36"/>
      <c r="J100" s="27">
        <f>SUM(J101:J110)</f>
        <v>16450</v>
      </c>
      <c r="K100" s="36"/>
      <c r="L100" s="36"/>
      <c r="M100" s="27">
        <v>0</v>
      </c>
      <c r="N100" s="36"/>
      <c r="O100" s="36"/>
      <c r="P100" s="27">
        <v>0</v>
      </c>
      <c r="Q100" s="36"/>
      <c r="R100" s="36"/>
      <c r="S100" s="27">
        <v>0</v>
      </c>
      <c r="T100" s="36"/>
      <c r="U100" s="36"/>
      <c r="V100" s="27">
        <v>0</v>
      </c>
      <c r="W100" s="36"/>
      <c r="X100" s="36"/>
      <c r="Y100" s="27">
        <v>0</v>
      </c>
      <c r="Z100" s="36"/>
      <c r="AA100" s="36"/>
      <c r="AB100" s="27">
        <v>0</v>
      </c>
      <c r="AC100" s="265">
        <f t="shared" si="21"/>
        <v>18050</v>
      </c>
      <c r="AD100" s="266">
        <f t="shared" si="22"/>
        <v>16450</v>
      </c>
      <c r="AE100" s="265">
        <f t="shared" si="23"/>
        <v>1600</v>
      </c>
      <c r="AF100" s="271">
        <f t="shared" si="24"/>
        <v>8.8642659279778394E-2</v>
      </c>
      <c r="AG100" s="98"/>
      <c r="AH100" s="80"/>
      <c r="AI100" s="80"/>
    </row>
    <row r="101" spans="1:35" ht="47.25" customHeight="1" thickBot="1">
      <c r="A101" s="61" t="s">
        <v>90</v>
      </c>
      <c r="B101" s="62" t="s">
        <v>91</v>
      </c>
      <c r="C101" s="192" t="s">
        <v>255</v>
      </c>
      <c r="D101" s="235" t="s">
        <v>256</v>
      </c>
      <c r="E101" s="185">
        <v>1</v>
      </c>
      <c r="F101" s="241">
        <v>2000</v>
      </c>
      <c r="G101" s="141">
        <f>E101*F101</f>
        <v>2000</v>
      </c>
      <c r="H101" s="377">
        <v>1</v>
      </c>
      <c r="I101" s="378">
        <v>2000</v>
      </c>
      <c r="J101" s="379">
        <f>H101*I101</f>
        <v>2000</v>
      </c>
      <c r="K101" s="99"/>
      <c r="L101" s="99"/>
      <c r="M101" s="28">
        <v>0</v>
      </c>
      <c r="N101" s="99"/>
      <c r="O101" s="99"/>
      <c r="P101" s="28">
        <v>0</v>
      </c>
      <c r="Q101" s="99"/>
      <c r="R101" s="99"/>
      <c r="S101" s="28">
        <v>0</v>
      </c>
      <c r="T101" s="99"/>
      <c r="U101" s="99"/>
      <c r="V101" s="28">
        <v>0</v>
      </c>
      <c r="W101" s="99"/>
      <c r="X101" s="99"/>
      <c r="Y101" s="28">
        <v>0</v>
      </c>
      <c r="Z101" s="99"/>
      <c r="AA101" s="99"/>
      <c r="AB101" s="28">
        <v>0</v>
      </c>
      <c r="AC101" s="277">
        <f t="shared" si="21"/>
        <v>2000</v>
      </c>
      <c r="AD101" s="278">
        <f t="shared" si="22"/>
        <v>2000</v>
      </c>
      <c r="AE101" s="277">
        <f t="shared" si="23"/>
        <v>0</v>
      </c>
      <c r="AF101" s="279">
        <f t="shared" si="24"/>
        <v>0</v>
      </c>
      <c r="AG101" s="303" t="s">
        <v>515</v>
      </c>
      <c r="AH101" s="80"/>
      <c r="AI101" s="80"/>
    </row>
    <row r="102" spans="1:35" ht="13.5" thickBot="1">
      <c r="A102" s="61" t="s">
        <v>90</v>
      </c>
      <c r="B102" s="62" t="s">
        <v>94</v>
      </c>
      <c r="C102" s="162" t="s">
        <v>149</v>
      </c>
      <c r="D102" s="172" t="s">
        <v>105</v>
      </c>
      <c r="E102" s="159"/>
      <c r="F102" s="243"/>
      <c r="G102" s="28">
        <f t="shared" ref="G102:G110" si="33">E102*F102</f>
        <v>0</v>
      </c>
      <c r="H102" s="99"/>
      <c r="I102" s="100"/>
      <c r="J102" s="28">
        <f t="shared" ref="J102:J110" si="34">H102*I102</f>
        <v>0</v>
      </c>
      <c r="K102" s="99"/>
      <c r="L102" s="99"/>
      <c r="M102" s="28">
        <v>0</v>
      </c>
      <c r="N102" s="99"/>
      <c r="O102" s="99"/>
      <c r="P102" s="28">
        <v>0</v>
      </c>
      <c r="Q102" s="99"/>
      <c r="R102" s="99"/>
      <c r="S102" s="28">
        <v>0</v>
      </c>
      <c r="T102" s="99"/>
      <c r="U102" s="99"/>
      <c r="V102" s="28">
        <v>0</v>
      </c>
      <c r="W102" s="99"/>
      <c r="X102" s="99"/>
      <c r="Y102" s="28">
        <v>0</v>
      </c>
      <c r="Z102" s="99"/>
      <c r="AA102" s="99"/>
      <c r="AB102" s="28">
        <v>0</v>
      </c>
      <c r="AC102" s="277">
        <f t="shared" si="21"/>
        <v>0</v>
      </c>
      <c r="AD102" s="278">
        <f t="shared" si="22"/>
        <v>0</v>
      </c>
      <c r="AE102" s="277">
        <f t="shared" si="23"/>
        <v>0</v>
      </c>
      <c r="AF102" s="279" t="e">
        <f t="shared" si="24"/>
        <v>#DIV/0!</v>
      </c>
      <c r="AG102" s="29"/>
      <c r="AH102" s="80"/>
      <c r="AI102" s="80"/>
    </row>
    <row r="103" spans="1:35" ht="13.5" thickBot="1">
      <c r="A103" s="61" t="s">
        <v>90</v>
      </c>
      <c r="B103" s="62" t="s">
        <v>95</v>
      </c>
      <c r="C103" s="63" t="s">
        <v>150</v>
      </c>
      <c r="D103" s="30" t="s">
        <v>105</v>
      </c>
      <c r="E103" s="99"/>
      <c r="F103" s="100"/>
      <c r="G103" s="28">
        <f t="shared" si="33"/>
        <v>0</v>
      </c>
      <c r="H103" s="99"/>
      <c r="I103" s="100"/>
      <c r="J103" s="28">
        <f t="shared" si="34"/>
        <v>0</v>
      </c>
      <c r="K103" s="99"/>
      <c r="L103" s="99"/>
      <c r="M103" s="28">
        <v>0</v>
      </c>
      <c r="N103" s="99"/>
      <c r="O103" s="99"/>
      <c r="P103" s="28">
        <v>0</v>
      </c>
      <c r="Q103" s="99"/>
      <c r="R103" s="99"/>
      <c r="S103" s="28">
        <v>0</v>
      </c>
      <c r="T103" s="99"/>
      <c r="U103" s="99"/>
      <c r="V103" s="28">
        <v>0</v>
      </c>
      <c r="W103" s="99"/>
      <c r="X103" s="99"/>
      <c r="Y103" s="28">
        <v>0</v>
      </c>
      <c r="Z103" s="99"/>
      <c r="AA103" s="99"/>
      <c r="AB103" s="28">
        <v>0</v>
      </c>
      <c r="AC103" s="277">
        <f t="shared" si="21"/>
        <v>0</v>
      </c>
      <c r="AD103" s="278">
        <f t="shared" si="22"/>
        <v>0</v>
      </c>
      <c r="AE103" s="277">
        <f t="shared" si="23"/>
        <v>0</v>
      </c>
      <c r="AF103" s="279" t="e">
        <f t="shared" si="24"/>
        <v>#DIV/0!</v>
      </c>
      <c r="AG103" s="29"/>
      <c r="AH103" s="80"/>
      <c r="AI103" s="80"/>
    </row>
    <row r="104" spans="1:35" ht="26.25" customHeight="1" thickBot="1">
      <c r="A104" s="335" t="s">
        <v>90</v>
      </c>
      <c r="B104" s="336" t="s">
        <v>151</v>
      </c>
      <c r="C104" s="354" t="s">
        <v>257</v>
      </c>
      <c r="D104" s="355" t="s">
        <v>105</v>
      </c>
      <c r="E104" s="355">
        <v>300</v>
      </c>
      <c r="F104" s="356">
        <v>41</v>
      </c>
      <c r="G104" s="357">
        <f t="shared" si="33"/>
        <v>12300</v>
      </c>
      <c r="H104" s="377">
        <v>303</v>
      </c>
      <c r="I104" s="378">
        <f>J104/H104</f>
        <v>43.564356435643568</v>
      </c>
      <c r="J104" s="379">
        <v>13200</v>
      </c>
      <c r="K104" s="99"/>
      <c r="L104" s="99"/>
      <c r="M104" s="28">
        <v>0</v>
      </c>
      <c r="N104" s="99"/>
      <c r="O104" s="99"/>
      <c r="P104" s="28">
        <v>0</v>
      </c>
      <c r="Q104" s="99"/>
      <c r="R104" s="99"/>
      <c r="S104" s="28">
        <v>0</v>
      </c>
      <c r="T104" s="99"/>
      <c r="U104" s="99"/>
      <c r="V104" s="28">
        <v>0</v>
      </c>
      <c r="W104" s="99"/>
      <c r="X104" s="99"/>
      <c r="Y104" s="28">
        <v>0</v>
      </c>
      <c r="Z104" s="99"/>
      <c r="AA104" s="99"/>
      <c r="AB104" s="28">
        <v>0</v>
      </c>
      <c r="AC104" s="277">
        <f t="shared" si="21"/>
        <v>12300</v>
      </c>
      <c r="AD104" s="278">
        <f t="shared" si="22"/>
        <v>13200</v>
      </c>
      <c r="AE104" s="277">
        <f t="shared" si="23"/>
        <v>-900</v>
      </c>
      <c r="AF104" s="279">
        <f t="shared" si="24"/>
        <v>-7.3170731707317069E-2</v>
      </c>
      <c r="AG104" s="29"/>
      <c r="AH104" s="80"/>
      <c r="AI104" s="80"/>
    </row>
    <row r="105" spans="1:35" ht="13.5" thickBot="1">
      <c r="A105" s="61" t="s">
        <v>90</v>
      </c>
      <c r="B105" s="62" t="s">
        <v>152</v>
      </c>
      <c r="C105" s="171" t="s">
        <v>258</v>
      </c>
      <c r="D105" s="172" t="s">
        <v>105</v>
      </c>
      <c r="E105" s="159">
        <v>50</v>
      </c>
      <c r="F105" s="245">
        <v>75</v>
      </c>
      <c r="G105" s="28">
        <f t="shared" si="33"/>
        <v>3750</v>
      </c>
      <c r="H105" s="377">
        <v>50</v>
      </c>
      <c r="I105" s="378">
        <v>25</v>
      </c>
      <c r="J105" s="379">
        <f t="shared" si="34"/>
        <v>1250</v>
      </c>
      <c r="K105" s="99"/>
      <c r="L105" s="99"/>
      <c r="M105" s="28">
        <v>0</v>
      </c>
      <c r="N105" s="99"/>
      <c r="O105" s="99"/>
      <c r="P105" s="28">
        <v>0</v>
      </c>
      <c r="Q105" s="99"/>
      <c r="R105" s="99"/>
      <c r="S105" s="28">
        <v>0</v>
      </c>
      <c r="T105" s="99"/>
      <c r="U105" s="99"/>
      <c r="V105" s="28">
        <v>0</v>
      </c>
      <c r="W105" s="99"/>
      <c r="X105" s="99"/>
      <c r="Y105" s="28">
        <v>0</v>
      </c>
      <c r="Z105" s="99"/>
      <c r="AA105" s="99"/>
      <c r="AB105" s="28">
        <v>0</v>
      </c>
      <c r="AC105" s="277">
        <f t="shared" si="21"/>
        <v>3750</v>
      </c>
      <c r="AD105" s="278">
        <f t="shared" si="22"/>
        <v>1250</v>
      </c>
      <c r="AE105" s="277">
        <f t="shared" si="23"/>
        <v>2500</v>
      </c>
      <c r="AF105" s="279">
        <f t="shared" si="24"/>
        <v>0.66666666666666663</v>
      </c>
      <c r="AG105" s="29"/>
      <c r="AH105" s="80"/>
      <c r="AI105" s="80"/>
    </row>
    <row r="106" spans="1:35" ht="13.5" thickBot="1">
      <c r="A106" s="61" t="s">
        <v>90</v>
      </c>
      <c r="B106" s="62" t="s">
        <v>153</v>
      </c>
      <c r="C106" s="236"/>
      <c r="D106" s="237" t="s">
        <v>105</v>
      </c>
      <c r="E106" s="185"/>
      <c r="F106" s="246"/>
      <c r="G106" s="140">
        <f t="shared" si="33"/>
        <v>0</v>
      </c>
      <c r="H106" s="99"/>
      <c r="I106" s="100"/>
      <c r="J106" s="28">
        <f t="shared" si="34"/>
        <v>0</v>
      </c>
      <c r="K106" s="99"/>
      <c r="L106" s="99"/>
      <c r="M106" s="28">
        <v>0</v>
      </c>
      <c r="N106" s="99"/>
      <c r="O106" s="99"/>
      <c r="P106" s="28">
        <v>0</v>
      </c>
      <c r="Q106" s="99"/>
      <c r="R106" s="99"/>
      <c r="S106" s="28">
        <v>0</v>
      </c>
      <c r="T106" s="99"/>
      <c r="U106" s="99"/>
      <c r="V106" s="28">
        <v>0</v>
      </c>
      <c r="W106" s="99"/>
      <c r="X106" s="99"/>
      <c r="Y106" s="28">
        <v>0</v>
      </c>
      <c r="Z106" s="99"/>
      <c r="AA106" s="99"/>
      <c r="AB106" s="28">
        <v>0</v>
      </c>
      <c r="AC106" s="277">
        <f t="shared" si="21"/>
        <v>0</v>
      </c>
      <c r="AD106" s="278">
        <f t="shared" si="22"/>
        <v>0</v>
      </c>
      <c r="AE106" s="277">
        <f t="shared" si="23"/>
        <v>0</v>
      </c>
      <c r="AF106" s="279" t="e">
        <f t="shared" si="24"/>
        <v>#DIV/0!</v>
      </c>
      <c r="AG106" s="29"/>
      <c r="AH106" s="80"/>
      <c r="AI106" s="80"/>
    </row>
    <row r="107" spans="1:35" ht="13.5" thickBot="1">
      <c r="A107" s="61" t="s">
        <v>90</v>
      </c>
      <c r="B107" s="62" t="s">
        <v>154</v>
      </c>
      <c r="C107" s="162" t="s">
        <v>155</v>
      </c>
      <c r="D107" s="172" t="s">
        <v>105</v>
      </c>
      <c r="E107" s="170"/>
      <c r="F107" s="245"/>
      <c r="G107" s="28">
        <f t="shared" si="33"/>
        <v>0</v>
      </c>
      <c r="H107" s="99"/>
      <c r="I107" s="100"/>
      <c r="J107" s="28">
        <f t="shared" si="34"/>
        <v>0</v>
      </c>
      <c r="K107" s="99"/>
      <c r="L107" s="99"/>
      <c r="M107" s="28">
        <v>0</v>
      </c>
      <c r="N107" s="99"/>
      <c r="O107" s="99"/>
      <c r="P107" s="28">
        <v>0</v>
      </c>
      <c r="Q107" s="99"/>
      <c r="R107" s="99"/>
      <c r="S107" s="28">
        <v>0</v>
      </c>
      <c r="T107" s="99"/>
      <c r="U107" s="99"/>
      <c r="V107" s="28">
        <v>0</v>
      </c>
      <c r="W107" s="99"/>
      <c r="X107" s="99"/>
      <c r="Y107" s="28">
        <v>0</v>
      </c>
      <c r="Z107" s="99"/>
      <c r="AA107" s="99"/>
      <c r="AB107" s="28">
        <v>0</v>
      </c>
      <c r="AC107" s="277">
        <f t="shared" si="21"/>
        <v>0</v>
      </c>
      <c r="AD107" s="278">
        <f t="shared" si="22"/>
        <v>0</v>
      </c>
      <c r="AE107" s="277">
        <f t="shared" si="23"/>
        <v>0</v>
      </c>
      <c r="AF107" s="279" t="e">
        <f t="shared" si="24"/>
        <v>#DIV/0!</v>
      </c>
      <c r="AG107" s="29"/>
      <c r="AH107" s="80"/>
      <c r="AI107" s="80"/>
    </row>
    <row r="108" spans="1:35" ht="13.5" thickBot="1">
      <c r="A108" s="61" t="s">
        <v>90</v>
      </c>
      <c r="B108" s="62" t="s">
        <v>156</v>
      </c>
      <c r="C108" s="63" t="s">
        <v>157</v>
      </c>
      <c r="D108" s="30" t="s">
        <v>105</v>
      </c>
      <c r="E108" s="99"/>
      <c r="F108" s="100"/>
      <c r="G108" s="28">
        <f t="shared" si="33"/>
        <v>0</v>
      </c>
      <c r="H108" s="99"/>
      <c r="I108" s="100"/>
      <c r="J108" s="28">
        <f t="shared" si="34"/>
        <v>0</v>
      </c>
      <c r="K108" s="99"/>
      <c r="L108" s="99"/>
      <c r="M108" s="28">
        <v>0</v>
      </c>
      <c r="N108" s="99"/>
      <c r="O108" s="99"/>
      <c r="P108" s="28">
        <v>0</v>
      </c>
      <c r="Q108" s="99"/>
      <c r="R108" s="99"/>
      <c r="S108" s="28">
        <v>0</v>
      </c>
      <c r="T108" s="99"/>
      <c r="U108" s="99"/>
      <c r="V108" s="28">
        <v>0</v>
      </c>
      <c r="W108" s="99"/>
      <c r="X108" s="99"/>
      <c r="Y108" s="28">
        <v>0</v>
      </c>
      <c r="Z108" s="99"/>
      <c r="AA108" s="99"/>
      <c r="AB108" s="28">
        <v>0</v>
      </c>
      <c r="AC108" s="277">
        <f t="shared" si="21"/>
        <v>0</v>
      </c>
      <c r="AD108" s="278">
        <f t="shared" si="22"/>
        <v>0</v>
      </c>
      <c r="AE108" s="277">
        <f t="shared" si="23"/>
        <v>0</v>
      </c>
      <c r="AF108" s="279" t="e">
        <f t="shared" si="24"/>
        <v>#DIV/0!</v>
      </c>
      <c r="AG108" s="29"/>
      <c r="AH108" s="80"/>
      <c r="AI108" s="80"/>
    </row>
    <row r="109" spans="1:35" ht="13.5" thickBot="1">
      <c r="A109" s="61" t="s">
        <v>90</v>
      </c>
      <c r="B109" s="62" t="s">
        <v>158</v>
      </c>
      <c r="C109" s="63" t="s">
        <v>159</v>
      </c>
      <c r="D109" s="30" t="s">
        <v>105</v>
      </c>
      <c r="E109" s="99"/>
      <c r="F109" s="100"/>
      <c r="G109" s="28">
        <f t="shared" si="33"/>
        <v>0</v>
      </c>
      <c r="H109" s="99"/>
      <c r="I109" s="100"/>
      <c r="J109" s="28">
        <f t="shared" si="34"/>
        <v>0</v>
      </c>
      <c r="K109" s="99"/>
      <c r="L109" s="99"/>
      <c r="M109" s="28">
        <v>0</v>
      </c>
      <c r="N109" s="99"/>
      <c r="O109" s="99"/>
      <c r="P109" s="28">
        <v>0</v>
      </c>
      <c r="Q109" s="99"/>
      <c r="R109" s="99"/>
      <c r="S109" s="28">
        <v>0</v>
      </c>
      <c r="T109" s="99"/>
      <c r="U109" s="99"/>
      <c r="V109" s="28">
        <v>0</v>
      </c>
      <c r="W109" s="99"/>
      <c r="X109" s="99"/>
      <c r="Y109" s="28">
        <v>0</v>
      </c>
      <c r="Z109" s="99"/>
      <c r="AA109" s="99"/>
      <c r="AB109" s="28">
        <v>0</v>
      </c>
      <c r="AC109" s="277">
        <f t="shared" si="21"/>
        <v>0</v>
      </c>
      <c r="AD109" s="278">
        <f t="shared" si="22"/>
        <v>0</v>
      </c>
      <c r="AE109" s="277">
        <f t="shared" si="23"/>
        <v>0</v>
      </c>
      <c r="AF109" s="279" t="e">
        <f t="shared" si="24"/>
        <v>#DIV/0!</v>
      </c>
      <c r="AG109" s="29"/>
      <c r="AH109" s="80"/>
      <c r="AI109" s="80"/>
    </row>
    <row r="110" spans="1:35" ht="13.5" thickBot="1">
      <c r="A110" s="67" t="s">
        <v>90</v>
      </c>
      <c r="B110" s="68" t="s">
        <v>160</v>
      </c>
      <c r="C110" s="70" t="s">
        <v>161</v>
      </c>
      <c r="D110" s="35" t="s">
        <v>105</v>
      </c>
      <c r="E110" s="102"/>
      <c r="F110" s="105"/>
      <c r="G110" s="116">
        <f t="shared" si="33"/>
        <v>0</v>
      </c>
      <c r="H110" s="102"/>
      <c r="I110" s="105"/>
      <c r="J110" s="28">
        <f t="shared" si="34"/>
        <v>0</v>
      </c>
      <c r="K110" s="102"/>
      <c r="L110" s="102"/>
      <c r="M110" s="34">
        <v>0</v>
      </c>
      <c r="N110" s="102"/>
      <c r="O110" s="102"/>
      <c r="P110" s="34">
        <v>0</v>
      </c>
      <c r="Q110" s="102"/>
      <c r="R110" s="102"/>
      <c r="S110" s="34">
        <v>0</v>
      </c>
      <c r="T110" s="102"/>
      <c r="U110" s="102"/>
      <c r="V110" s="34">
        <v>0</v>
      </c>
      <c r="W110" s="102"/>
      <c r="X110" s="102"/>
      <c r="Y110" s="34">
        <v>0</v>
      </c>
      <c r="Z110" s="102"/>
      <c r="AA110" s="102"/>
      <c r="AB110" s="34">
        <v>0</v>
      </c>
      <c r="AC110" s="277">
        <f t="shared" si="21"/>
        <v>0</v>
      </c>
      <c r="AD110" s="278">
        <f t="shared" si="22"/>
        <v>0</v>
      </c>
      <c r="AE110" s="277">
        <f t="shared" si="23"/>
        <v>0</v>
      </c>
      <c r="AF110" s="279" t="e">
        <f t="shared" si="24"/>
        <v>#DIV/0!</v>
      </c>
      <c r="AG110" s="29"/>
      <c r="AH110" s="80"/>
      <c r="AI110" s="80"/>
    </row>
    <row r="111" spans="1:35" ht="14.25" thickTop="1" thickBot="1">
      <c r="A111" s="64" t="s">
        <v>162</v>
      </c>
      <c r="B111" s="65"/>
      <c r="C111" s="66"/>
      <c r="D111" s="111"/>
      <c r="E111" s="104"/>
      <c r="F111" s="104"/>
      <c r="G111" s="251">
        <f>G100</f>
        <v>18050</v>
      </c>
      <c r="H111" s="104"/>
      <c r="I111" s="104"/>
      <c r="J111" s="32">
        <f>J100</f>
        <v>16450</v>
      </c>
      <c r="K111" s="104"/>
      <c r="L111" s="104"/>
      <c r="M111" s="32">
        <v>0</v>
      </c>
      <c r="N111" s="104"/>
      <c r="O111" s="104"/>
      <c r="P111" s="32">
        <v>0</v>
      </c>
      <c r="Q111" s="104"/>
      <c r="R111" s="104"/>
      <c r="S111" s="32">
        <v>0</v>
      </c>
      <c r="T111" s="104"/>
      <c r="U111" s="104"/>
      <c r="V111" s="32">
        <v>0</v>
      </c>
      <c r="W111" s="104"/>
      <c r="X111" s="104"/>
      <c r="Y111" s="32">
        <v>0</v>
      </c>
      <c r="Z111" s="104"/>
      <c r="AA111" s="104"/>
      <c r="AB111" s="32">
        <v>0</v>
      </c>
      <c r="AC111" s="280">
        <f t="shared" si="21"/>
        <v>18050</v>
      </c>
      <c r="AD111" s="281">
        <f t="shared" si="22"/>
        <v>16450</v>
      </c>
      <c r="AE111" s="280">
        <f t="shared" si="23"/>
        <v>1600</v>
      </c>
      <c r="AF111" s="282">
        <f t="shared" si="24"/>
        <v>8.8642659279778394E-2</v>
      </c>
      <c r="AG111" s="103"/>
      <c r="AH111" s="80"/>
      <c r="AI111" s="80"/>
    </row>
    <row r="112" spans="1:35" ht="14.25" thickTop="1" thickBot="1">
      <c r="A112" s="54" t="s">
        <v>86</v>
      </c>
      <c r="B112" s="55">
        <v>9</v>
      </c>
      <c r="C112" s="56" t="s">
        <v>163</v>
      </c>
      <c r="D112" s="112"/>
      <c r="E112" s="94"/>
      <c r="F112" s="94"/>
      <c r="G112" s="95"/>
      <c r="H112" s="94"/>
      <c r="I112" s="94"/>
      <c r="J112" s="299"/>
      <c r="K112" s="94"/>
      <c r="L112" s="94"/>
      <c r="M112" s="264"/>
      <c r="N112" s="94"/>
      <c r="O112" s="94"/>
      <c r="P112" s="264"/>
      <c r="Q112" s="94"/>
      <c r="R112" s="94"/>
      <c r="S112" s="264"/>
      <c r="T112" s="94"/>
      <c r="U112" s="94"/>
      <c r="V112" s="264"/>
      <c r="W112" s="94"/>
      <c r="X112" s="94"/>
      <c r="Y112" s="264"/>
      <c r="Z112" s="94"/>
      <c r="AA112" s="94"/>
      <c r="AB112" s="264"/>
      <c r="AC112" s="270"/>
      <c r="AD112" s="272"/>
      <c r="AE112" s="270"/>
      <c r="AF112" s="273"/>
      <c r="AG112" s="95"/>
      <c r="AH112" s="80"/>
      <c r="AI112" s="80"/>
    </row>
    <row r="113" spans="1:35" ht="96" customHeight="1" thickTop="1" thickBot="1">
      <c r="A113" s="341" t="s">
        <v>90</v>
      </c>
      <c r="B113" s="343" t="s">
        <v>91</v>
      </c>
      <c r="C113" s="342" t="s">
        <v>259</v>
      </c>
      <c r="D113" s="344" t="s">
        <v>260</v>
      </c>
      <c r="E113" s="345">
        <v>20</v>
      </c>
      <c r="F113" s="346">
        <v>1200</v>
      </c>
      <c r="G113" s="347">
        <f>E113*F113</f>
        <v>24000</v>
      </c>
      <c r="H113" s="99">
        <v>169</v>
      </c>
      <c r="I113" s="100">
        <f>J113/H113</f>
        <v>142.01183431952663</v>
      </c>
      <c r="J113" s="28">
        <v>24000</v>
      </c>
      <c r="K113" s="99"/>
      <c r="L113" s="99"/>
      <c r="M113" s="28">
        <v>0</v>
      </c>
      <c r="N113" s="99"/>
      <c r="O113" s="99"/>
      <c r="P113" s="28">
        <v>0</v>
      </c>
      <c r="Q113" s="99"/>
      <c r="R113" s="99"/>
      <c r="S113" s="28">
        <v>0</v>
      </c>
      <c r="T113" s="99"/>
      <c r="U113" s="99"/>
      <c r="V113" s="28">
        <v>0</v>
      </c>
      <c r="W113" s="99"/>
      <c r="X113" s="99"/>
      <c r="Y113" s="28">
        <v>0</v>
      </c>
      <c r="Z113" s="99"/>
      <c r="AA113" s="99"/>
      <c r="AB113" s="28">
        <v>0</v>
      </c>
      <c r="AC113" s="277">
        <f t="shared" si="21"/>
        <v>24000</v>
      </c>
      <c r="AD113" s="278">
        <f t="shared" si="22"/>
        <v>24000</v>
      </c>
      <c r="AE113" s="277">
        <f t="shared" si="23"/>
        <v>0</v>
      </c>
      <c r="AF113" s="279">
        <f t="shared" si="24"/>
        <v>0</v>
      </c>
      <c r="AG113" s="313" t="s">
        <v>498</v>
      </c>
      <c r="AH113" s="80"/>
      <c r="AI113" s="80"/>
    </row>
    <row r="114" spans="1:35" ht="108" customHeight="1" thickBot="1">
      <c r="A114" s="335" t="s">
        <v>90</v>
      </c>
      <c r="B114" s="348" t="s">
        <v>94</v>
      </c>
      <c r="C114" s="349" t="s">
        <v>261</v>
      </c>
      <c r="D114" s="350" t="s">
        <v>262</v>
      </c>
      <c r="E114" s="351">
        <v>3</v>
      </c>
      <c r="F114" s="352">
        <v>15300</v>
      </c>
      <c r="G114" s="353">
        <f t="shared" ref="G114:G116" si="35">E114*F114</f>
        <v>45900</v>
      </c>
      <c r="H114" s="99">
        <v>3.05</v>
      </c>
      <c r="I114" s="100">
        <f>J114/H114</f>
        <v>15049.180327868853</v>
      </c>
      <c r="J114" s="28">
        <v>45900</v>
      </c>
      <c r="K114" s="99"/>
      <c r="L114" s="99"/>
      <c r="M114" s="28">
        <v>0</v>
      </c>
      <c r="N114" s="99"/>
      <c r="O114" s="99"/>
      <c r="P114" s="28">
        <v>0</v>
      </c>
      <c r="Q114" s="99"/>
      <c r="R114" s="99"/>
      <c r="S114" s="28">
        <v>0</v>
      </c>
      <c r="T114" s="99"/>
      <c r="U114" s="99"/>
      <c r="V114" s="28">
        <v>0</v>
      </c>
      <c r="W114" s="99"/>
      <c r="X114" s="99"/>
      <c r="Y114" s="28">
        <v>0</v>
      </c>
      <c r="Z114" s="99"/>
      <c r="AA114" s="99"/>
      <c r="AB114" s="28">
        <v>0</v>
      </c>
      <c r="AC114" s="277">
        <f t="shared" si="21"/>
        <v>45900</v>
      </c>
      <c r="AD114" s="278">
        <f t="shared" si="22"/>
        <v>45900</v>
      </c>
      <c r="AE114" s="277">
        <f t="shared" si="23"/>
        <v>0</v>
      </c>
      <c r="AF114" s="279">
        <f t="shared" si="24"/>
        <v>0</v>
      </c>
      <c r="AG114" s="303" t="s">
        <v>492</v>
      </c>
      <c r="AH114" s="80"/>
      <c r="AI114" s="80"/>
    </row>
    <row r="115" spans="1:35" ht="13.5" thickBot="1">
      <c r="A115" s="61" t="s">
        <v>90</v>
      </c>
      <c r="B115" s="209" t="s">
        <v>95</v>
      </c>
      <c r="C115" s="210"/>
      <c r="D115" s="208"/>
      <c r="E115" s="177"/>
      <c r="F115" s="249"/>
      <c r="G115" s="140">
        <f t="shared" si="35"/>
        <v>0</v>
      </c>
      <c r="H115" s="99"/>
      <c r="I115" s="100"/>
      <c r="J115" s="28">
        <f t="shared" ref="J115:J116" si="36">H115*I115</f>
        <v>0</v>
      </c>
      <c r="K115" s="99"/>
      <c r="L115" s="99"/>
      <c r="M115" s="28">
        <v>0</v>
      </c>
      <c r="N115" s="99"/>
      <c r="O115" s="99"/>
      <c r="P115" s="28">
        <v>0</v>
      </c>
      <c r="Q115" s="99"/>
      <c r="R115" s="99"/>
      <c r="S115" s="28">
        <v>0</v>
      </c>
      <c r="T115" s="99"/>
      <c r="U115" s="99"/>
      <c r="V115" s="28">
        <v>0</v>
      </c>
      <c r="W115" s="99"/>
      <c r="X115" s="99"/>
      <c r="Y115" s="28">
        <v>0</v>
      </c>
      <c r="Z115" s="99"/>
      <c r="AA115" s="99"/>
      <c r="AB115" s="28">
        <v>0</v>
      </c>
      <c r="AC115" s="277">
        <f t="shared" si="21"/>
        <v>0</v>
      </c>
      <c r="AD115" s="278">
        <f t="shared" si="22"/>
        <v>0</v>
      </c>
      <c r="AE115" s="277">
        <f t="shared" si="23"/>
        <v>0</v>
      </c>
      <c r="AF115" s="279" t="e">
        <f t="shared" si="24"/>
        <v>#DIV/0!</v>
      </c>
      <c r="AG115" s="29"/>
      <c r="AH115" s="80"/>
      <c r="AI115" s="80"/>
    </row>
    <row r="116" spans="1:35" ht="13.5" thickBot="1">
      <c r="A116" s="67" t="s">
        <v>90</v>
      </c>
      <c r="B116" s="212" t="s">
        <v>151</v>
      </c>
      <c r="C116" s="211" t="s">
        <v>164</v>
      </c>
      <c r="D116" s="199"/>
      <c r="E116" s="176"/>
      <c r="F116" s="242"/>
      <c r="G116" s="116">
        <f t="shared" si="35"/>
        <v>0</v>
      </c>
      <c r="H116" s="102"/>
      <c r="I116" s="105"/>
      <c r="J116" s="28">
        <f t="shared" si="36"/>
        <v>0</v>
      </c>
      <c r="K116" s="102"/>
      <c r="L116" s="102"/>
      <c r="M116" s="34">
        <v>0</v>
      </c>
      <c r="N116" s="102"/>
      <c r="O116" s="102"/>
      <c r="P116" s="34">
        <v>0</v>
      </c>
      <c r="Q116" s="102"/>
      <c r="R116" s="102"/>
      <c r="S116" s="34">
        <v>0</v>
      </c>
      <c r="T116" s="102"/>
      <c r="U116" s="102"/>
      <c r="V116" s="34">
        <v>0</v>
      </c>
      <c r="W116" s="102"/>
      <c r="X116" s="102"/>
      <c r="Y116" s="34">
        <v>0</v>
      </c>
      <c r="Z116" s="102"/>
      <c r="AA116" s="102"/>
      <c r="AB116" s="34">
        <v>0</v>
      </c>
      <c r="AC116" s="277">
        <f t="shared" si="21"/>
        <v>0</v>
      </c>
      <c r="AD116" s="278">
        <f t="shared" si="22"/>
        <v>0</v>
      </c>
      <c r="AE116" s="277">
        <f t="shared" si="23"/>
        <v>0</v>
      </c>
      <c r="AF116" s="279" t="e">
        <f t="shared" si="24"/>
        <v>#DIV/0!</v>
      </c>
      <c r="AG116" s="29"/>
      <c r="AH116" s="80"/>
      <c r="AI116" s="80"/>
    </row>
    <row r="117" spans="1:35" ht="14.25" thickTop="1" thickBot="1">
      <c r="A117" s="64" t="s">
        <v>165</v>
      </c>
      <c r="B117" s="65"/>
      <c r="C117" s="66"/>
      <c r="D117" s="111"/>
      <c r="E117" s="33"/>
      <c r="F117" s="250"/>
      <c r="G117" s="251">
        <f>G113+G114+G115+G116</f>
        <v>69900</v>
      </c>
      <c r="H117" s="33"/>
      <c r="I117" s="33"/>
      <c r="J117" s="32">
        <f>SUM(J113:J116)</f>
        <v>69900</v>
      </c>
      <c r="K117" s="33"/>
      <c r="L117" s="33"/>
      <c r="M117" s="32">
        <v>0</v>
      </c>
      <c r="N117" s="33"/>
      <c r="O117" s="33"/>
      <c r="P117" s="32">
        <v>0</v>
      </c>
      <c r="Q117" s="33"/>
      <c r="R117" s="33"/>
      <c r="S117" s="32">
        <v>0</v>
      </c>
      <c r="T117" s="33"/>
      <c r="U117" s="33"/>
      <c r="V117" s="32">
        <v>0</v>
      </c>
      <c r="W117" s="33"/>
      <c r="X117" s="33"/>
      <c r="Y117" s="32">
        <v>0</v>
      </c>
      <c r="Z117" s="33"/>
      <c r="AA117" s="33"/>
      <c r="AB117" s="32">
        <v>0</v>
      </c>
      <c r="AC117" s="280">
        <f t="shared" si="21"/>
        <v>69900</v>
      </c>
      <c r="AD117" s="281">
        <f t="shared" si="22"/>
        <v>69900</v>
      </c>
      <c r="AE117" s="280">
        <f t="shared" si="23"/>
        <v>0</v>
      </c>
      <c r="AF117" s="282">
        <f t="shared" si="24"/>
        <v>0</v>
      </c>
      <c r="AG117" s="103"/>
      <c r="AH117" s="80"/>
      <c r="AI117" s="80"/>
    </row>
    <row r="118" spans="1:35" ht="14.25" thickTop="1" thickBot="1">
      <c r="A118" s="71" t="s">
        <v>86</v>
      </c>
      <c r="B118" s="72">
        <v>10</v>
      </c>
      <c r="C118" s="56" t="s">
        <v>166</v>
      </c>
      <c r="D118" s="112"/>
      <c r="E118" s="94"/>
      <c r="F118" s="94"/>
      <c r="G118" s="95"/>
      <c r="H118" s="94"/>
      <c r="I118" s="94"/>
      <c r="J118" s="264"/>
      <c r="K118" s="94"/>
      <c r="L118" s="94"/>
      <c r="M118" s="264"/>
      <c r="N118" s="94"/>
      <c r="O118" s="94"/>
      <c r="P118" s="264"/>
      <c r="Q118" s="94"/>
      <c r="R118" s="94"/>
      <c r="S118" s="264"/>
      <c r="T118" s="94"/>
      <c r="U118" s="94"/>
      <c r="V118" s="264"/>
      <c r="W118" s="94"/>
      <c r="X118" s="94"/>
      <c r="Y118" s="264"/>
      <c r="Z118" s="94"/>
      <c r="AA118" s="94"/>
      <c r="AB118" s="264"/>
      <c r="AC118" s="270"/>
      <c r="AD118" s="272"/>
      <c r="AE118" s="270"/>
      <c r="AF118" s="273"/>
      <c r="AG118" s="95"/>
      <c r="AH118" s="80"/>
      <c r="AI118" s="80"/>
    </row>
    <row r="119" spans="1:35" ht="78" thickTop="1" thickBot="1">
      <c r="A119" s="73" t="s">
        <v>90</v>
      </c>
      <c r="B119" s="74" t="s">
        <v>91</v>
      </c>
      <c r="C119" s="178" t="s">
        <v>263</v>
      </c>
      <c r="D119" s="204" t="s">
        <v>264</v>
      </c>
      <c r="E119" s="205">
        <v>1</v>
      </c>
      <c r="F119" s="247">
        <v>2000</v>
      </c>
      <c r="G119" s="140">
        <f>E119*F119</f>
        <v>2000</v>
      </c>
      <c r="H119" s="99">
        <v>1</v>
      </c>
      <c r="I119" s="100">
        <v>2000</v>
      </c>
      <c r="J119" s="28">
        <f>H119*I119</f>
        <v>2000</v>
      </c>
      <c r="K119" s="99"/>
      <c r="L119" s="99"/>
      <c r="M119" s="28">
        <v>0</v>
      </c>
      <c r="N119" s="99"/>
      <c r="O119" s="99"/>
      <c r="P119" s="28">
        <v>0</v>
      </c>
      <c r="Q119" s="99"/>
      <c r="R119" s="99"/>
      <c r="S119" s="28">
        <v>0</v>
      </c>
      <c r="T119" s="99"/>
      <c r="U119" s="99"/>
      <c r="V119" s="28">
        <v>0</v>
      </c>
      <c r="W119" s="99"/>
      <c r="X119" s="99"/>
      <c r="Y119" s="28">
        <v>0</v>
      </c>
      <c r="Z119" s="99"/>
      <c r="AA119" s="99"/>
      <c r="AB119" s="28">
        <v>0</v>
      </c>
      <c r="AC119" s="277">
        <f t="shared" si="21"/>
        <v>2000</v>
      </c>
      <c r="AD119" s="278">
        <f t="shared" si="22"/>
        <v>2000</v>
      </c>
      <c r="AE119" s="277">
        <f t="shared" si="23"/>
        <v>0</v>
      </c>
      <c r="AF119" s="279">
        <f t="shared" si="24"/>
        <v>0</v>
      </c>
      <c r="AG119" s="303" t="s">
        <v>493</v>
      </c>
      <c r="AH119" s="80"/>
      <c r="AI119" s="80"/>
    </row>
    <row r="120" spans="1:35" ht="77.25" thickBot="1">
      <c r="A120" s="75" t="s">
        <v>90</v>
      </c>
      <c r="B120" s="76" t="s">
        <v>94</v>
      </c>
      <c r="C120" s="203" t="s">
        <v>265</v>
      </c>
      <c r="D120" s="206" t="s">
        <v>264</v>
      </c>
      <c r="E120" s="207">
        <v>2</v>
      </c>
      <c r="F120" s="252">
        <v>1300</v>
      </c>
      <c r="G120" s="136">
        <f>E120*F120</f>
        <v>2600</v>
      </c>
      <c r="H120" s="102">
        <v>2</v>
      </c>
      <c r="I120" s="105">
        <v>1300</v>
      </c>
      <c r="J120" s="28">
        <f>H120*I120</f>
        <v>2600</v>
      </c>
      <c r="K120" s="102"/>
      <c r="L120" s="102"/>
      <c r="M120" s="34">
        <v>0</v>
      </c>
      <c r="N120" s="102"/>
      <c r="O120" s="102"/>
      <c r="P120" s="34">
        <v>0</v>
      </c>
      <c r="Q120" s="102"/>
      <c r="R120" s="102"/>
      <c r="S120" s="34">
        <v>0</v>
      </c>
      <c r="T120" s="102"/>
      <c r="U120" s="102"/>
      <c r="V120" s="34">
        <v>0</v>
      </c>
      <c r="W120" s="102"/>
      <c r="X120" s="102"/>
      <c r="Y120" s="34">
        <v>0</v>
      </c>
      <c r="Z120" s="102"/>
      <c r="AA120" s="102"/>
      <c r="AB120" s="34">
        <v>0</v>
      </c>
      <c r="AC120" s="277">
        <f t="shared" si="21"/>
        <v>2600</v>
      </c>
      <c r="AD120" s="278">
        <f t="shared" si="22"/>
        <v>2600</v>
      </c>
      <c r="AE120" s="277">
        <f t="shared" si="23"/>
        <v>0</v>
      </c>
      <c r="AF120" s="279">
        <f t="shared" si="24"/>
        <v>0</v>
      </c>
      <c r="AG120" s="303" t="s">
        <v>494</v>
      </c>
      <c r="AH120" s="80"/>
      <c r="AI120" s="80"/>
    </row>
    <row r="121" spans="1:35" ht="14.25" thickTop="1" thickBot="1">
      <c r="A121" s="64" t="s">
        <v>167</v>
      </c>
      <c r="B121" s="65"/>
      <c r="C121" s="133"/>
      <c r="D121" s="202"/>
      <c r="E121" s="201"/>
      <c r="F121" s="200"/>
      <c r="G121" s="251">
        <f>G119+G120</f>
        <v>4600</v>
      </c>
      <c r="H121" s="104"/>
      <c r="I121" s="104"/>
      <c r="J121" s="32">
        <f>SUM(J119:J120)</f>
        <v>4600</v>
      </c>
      <c r="K121" s="104"/>
      <c r="L121" s="104"/>
      <c r="M121" s="32">
        <v>0</v>
      </c>
      <c r="N121" s="104"/>
      <c r="O121" s="104"/>
      <c r="P121" s="32">
        <v>0</v>
      </c>
      <c r="Q121" s="104"/>
      <c r="R121" s="104"/>
      <c r="S121" s="32">
        <v>0</v>
      </c>
      <c r="T121" s="104"/>
      <c r="U121" s="104"/>
      <c r="V121" s="32">
        <v>0</v>
      </c>
      <c r="W121" s="104"/>
      <c r="X121" s="104"/>
      <c r="Y121" s="32">
        <v>0</v>
      </c>
      <c r="Z121" s="104"/>
      <c r="AA121" s="104"/>
      <c r="AB121" s="32">
        <v>0</v>
      </c>
      <c r="AC121" s="280">
        <f t="shared" si="21"/>
        <v>4600</v>
      </c>
      <c r="AD121" s="281">
        <f t="shared" si="22"/>
        <v>4600</v>
      </c>
      <c r="AE121" s="280">
        <f t="shared" si="23"/>
        <v>0</v>
      </c>
      <c r="AF121" s="282">
        <f t="shared" si="24"/>
        <v>0</v>
      </c>
      <c r="AG121" s="103"/>
      <c r="AH121" s="80"/>
      <c r="AI121" s="80"/>
    </row>
    <row r="122" spans="1:35" ht="52.5" thickTop="1" thickBot="1">
      <c r="A122" s="71" t="s">
        <v>86</v>
      </c>
      <c r="B122" s="72">
        <v>11</v>
      </c>
      <c r="C122" s="56" t="s">
        <v>168</v>
      </c>
      <c r="D122" s="112"/>
      <c r="E122" s="94"/>
      <c r="F122" s="94"/>
      <c r="G122" s="95"/>
      <c r="H122" s="94"/>
      <c r="I122" s="94"/>
      <c r="J122" s="264"/>
      <c r="K122" s="94"/>
      <c r="L122" s="94"/>
      <c r="M122" s="264"/>
      <c r="N122" s="94"/>
      <c r="O122" s="94"/>
      <c r="P122" s="264"/>
      <c r="Q122" s="94"/>
      <c r="R122" s="94"/>
      <c r="S122" s="264"/>
      <c r="T122" s="94"/>
      <c r="U122" s="94"/>
      <c r="V122" s="264"/>
      <c r="W122" s="94"/>
      <c r="X122" s="94"/>
      <c r="Y122" s="264"/>
      <c r="Z122" s="94"/>
      <c r="AA122" s="94"/>
      <c r="AB122" s="264"/>
      <c r="AC122" s="270"/>
      <c r="AD122" s="272"/>
      <c r="AE122" s="270"/>
      <c r="AF122" s="273"/>
      <c r="AG122" s="95"/>
      <c r="AH122" s="80"/>
      <c r="AI122" s="80"/>
    </row>
    <row r="123" spans="1:35" ht="39" thickBot="1">
      <c r="A123" s="73" t="s">
        <v>90</v>
      </c>
      <c r="B123" s="74" t="s">
        <v>91</v>
      </c>
      <c r="C123" s="63" t="s">
        <v>169</v>
      </c>
      <c r="D123" s="30" t="s">
        <v>170</v>
      </c>
      <c r="E123" s="99"/>
      <c r="F123" s="100"/>
      <c r="G123" s="28">
        <f>E123*F123</f>
        <v>0</v>
      </c>
      <c r="H123" s="99"/>
      <c r="I123" s="100"/>
      <c r="J123" s="28">
        <f>H123*I123</f>
        <v>0</v>
      </c>
      <c r="K123" s="99"/>
      <c r="L123" s="99"/>
      <c r="M123" s="28">
        <v>0</v>
      </c>
      <c r="N123" s="99"/>
      <c r="O123" s="99"/>
      <c r="P123" s="28">
        <v>0</v>
      </c>
      <c r="Q123" s="99"/>
      <c r="R123" s="99"/>
      <c r="S123" s="28">
        <v>0</v>
      </c>
      <c r="T123" s="99"/>
      <c r="U123" s="99"/>
      <c r="V123" s="28">
        <v>0</v>
      </c>
      <c r="W123" s="99"/>
      <c r="X123" s="99"/>
      <c r="Y123" s="28">
        <v>0</v>
      </c>
      <c r="Z123" s="99"/>
      <c r="AA123" s="99"/>
      <c r="AB123" s="28">
        <v>0</v>
      </c>
      <c r="AC123" s="277">
        <f t="shared" si="21"/>
        <v>0</v>
      </c>
      <c r="AD123" s="278">
        <f t="shared" si="22"/>
        <v>0</v>
      </c>
      <c r="AE123" s="277">
        <f t="shared" si="23"/>
        <v>0</v>
      </c>
      <c r="AF123" s="279" t="e">
        <f t="shared" si="24"/>
        <v>#DIV/0!</v>
      </c>
      <c r="AG123" s="29"/>
      <c r="AH123" s="80"/>
      <c r="AI123" s="80"/>
    </row>
    <row r="124" spans="1:35" ht="39" thickBot="1">
      <c r="A124" s="75" t="s">
        <v>90</v>
      </c>
      <c r="B124" s="76" t="s">
        <v>94</v>
      </c>
      <c r="C124" s="70" t="s">
        <v>169</v>
      </c>
      <c r="D124" s="35" t="s">
        <v>170</v>
      </c>
      <c r="E124" s="102"/>
      <c r="F124" s="105"/>
      <c r="G124" s="28">
        <f>E124*F124</f>
        <v>0</v>
      </c>
      <c r="H124" s="102"/>
      <c r="I124" s="105"/>
      <c r="J124" s="28">
        <f>H124*I124</f>
        <v>0</v>
      </c>
      <c r="K124" s="102"/>
      <c r="L124" s="102"/>
      <c r="M124" s="34">
        <v>0</v>
      </c>
      <c r="N124" s="102"/>
      <c r="O124" s="102"/>
      <c r="P124" s="34">
        <v>0</v>
      </c>
      <c r="Q124" s="102"/>
      <c r="R124" s="102"/>
      <c r="S124" s="34">
        <v>0</v>
      </c>
      <c r="T124" s="102"/>
      <c r="U124" s="102"/>
      <c r="V124" s="34">
        <v>0</v>
      </c>
      <c r="W124" s="102"/>
      <c r="X124" s="102"/>
      <c r="Y124" s="34">
        <v>0</v>
      </c>
      <c r="Z124" s="102"/>
      <c r="AA124" s="102"/>
      <c r="AB124" s="34">
        <v>0</v>
      </c>
      <c r="AC124" s="277">
        <f t="shared" si="21"/>
        <v>0</v>
      </c>
      <c r="AD124" s="278">
        <f t="shared" si="22"/>
        <v>0</v>
      </c>
      <c r="AE124" s="277">
        <f t="shared" si="23"/>
        <v>0</v>
      </c>
      <c r="AF124" s="279" t="e">
        <f t="shared" si="24"/>
        <v>#DIV/0!</v>
      </c>
      <c r="AG124" s="29"/>
      <c r="AH124" s="80"/>
      <c r="AI124" s="80"/>
    </row>
    <row r="125" spans="1:35" ht="14.25" thickTop="1" thickBot="1">
      <c r="A125" s="418" t="s">
        <v>171</v>
      </c>
      <c r="B125" s="419"/>
      <c r="C125" s="420"/>
      <c r="D125" s="113"/>
      <c r="E125" s="37"/>
      <c r="F125" s="37"/>
      <c r="G125" s="260">
        <f>G123+G124</f>
        <v>0</v>
      </c>
      <c r="H125" s="37"/>
      <c r="I125" s="37"/>
      <c r="J125" s="260">
        <v>0</v>
      </c>
      <c r="K125" s="37"/>
      <c r="L125" s="37"/>
      <c r="M125" s="260">
        <v>0</v>
      </c>
      <c r="N125" s="37"/>
      <c r="O125" s="37"/>
      <c r="P125" s="260">
        <v>0</v>
      </c>
      <c r="Q125" s="37"/>
      <c r="R125" s="37"/>
      <c r="S125" s="260">
        <v>0</v>
      </c>
      <c r="T125" s="37"/>
      <c r="U125" s="37"/>
      <c r="V125" s="260">
        <v>0</v>
      </c>
      <c r="W125" s="37"/>
      <c r="X125" s="37"/>
      <c r="Y125" s="260">
        <v>0</v>
      </c>
      <c r="Z125" s="37"/>
      <c r="AA125" s="37"/>
      <c r="AB125" s="260">
        <v>0</v>
      </c>
      <c r="AC125" s="280">
        <f t="shared" si="21"/>
        <v>0</v>
      </c>
      <c r="AD125" s="281">
        <f t="shared" si="22"/>
        <v>0</v>
      </c>
      <c r="AE125" s="280">
        <f t="shared" si="23"/>
        <v>0</v>
      </c>
      <c r="AF125" s="282" t="e">
        <f t="shared" si="24"/>
        <v>#DIV/0!</v>
      </c>
      <c r="AG125" s="107"/>
      <c r="AH125" s="80"/>
      <c r="AI125" s="80"/>
    </row>
    <row r="126" spans="1:35" ht="14.25" thickTop="1" thickBot="1">
      <c r="A126" s="54" t="s">
        <v>86</v>
      </c>
      <c r="B126" s="55">
        <v>12</v>
      </c>
      <c r="C126" s="56" t="s">
        <v>172</v>
      </c>
      <c r="D126" s="112"/>
      <c r="E126" s="94"/>
      <c r="F126" s="94"/>
      <c r="G126" s="95"/>
      <c r="H126" s="94"/>
      <c r="I126" s="94"/>
      <c r="J126" s="299"/>
      <c r="K126" s="94"/>
      <c r="L126" s="94"/>
      <c r="M126" s="264"/>
      <c r="N126" s="94"/>
      <c r="O126" s="94"/>
      <c r="P126" s="264"/>
      <c r="Q126" s="94"/>
      <c r="R126" s="94"/>
      <c r="S126" s="264"/>
      <c r="T126" s="94"/>
      <c r="U126" s="94"/>
      <c r="V126" s="264"/>
      <c r="W126" s="94"/>
      <c r="X126" s="94"/>
      <c r="Y126" s="264"/>
      <c r="Z126" s="94"/>
      <c r="AA126" s="94"/>
      <c r="AB126" s="264"/>
      <c r="AC126" s="270"/>
      <c r="AD126" s="272"/>
      <c r="AE126" s="270"/>
      <c r="AF126" s="273"/>
      <c r="AG126" s="95"/>
      <c r="AH126" s="80"/>
      <c r="AI126" s="80"/>
    </row>
    <row r="127" spans="1:35" ht="118.5" customHeight="1" thickTop="1" thickBot="1">
      <c r="A127" s="317" t="s">
        <v>90</v>
      </c>
      <c r="B127" s="318" t="s">
        <v>95</v>
      </c>
      <c r="C127" s="319" t="s">
        <v>266</v>
      </c>
      <c r="D127" s="320" t="s">
        <v>173</v>
      </c>
      <c r="E127" s="321">
        <v>24</v>
      </c>
      <c r="F127" s="329">
        <v>260</v>
      </c>
      <c r="G127" s="328">
        <f>E127*F127</f>
        <v>6240</v>
      </c>
      <c r="H127" s="99">
        <v>77</v>
      </c>
      <c r="I127" s="100">
        <f>J127/H127</f>
        <v>121.45454545454545</v>
      </c>
      <c r="J127" s="28">
        <v>9352</v>
      </c>
      <c r="K127" s="99"/>
      <c r="L127" s="99"/>
      <c r="M127" s="28">
        <v>0</v>
      </c>
      <c r="N127" s="99"/>
      <c r="O127" s="99"/>
      <c r="P127" s="28">
        <v>0</v>
      </c>
      <c r="Q127" s="99"/>
      <c r="R127" s="99"/>
      <c r="S127" s="28">
        <v>0</v>
      </c>
      <c r="T127" s="99"/>
      <c r="U127" s="99"/>
      <c r="V127" s="28">
        <v>0</v>
      </c>
      <c r="W127" s="99"/>
      <c r="X127" s="99"/>
      <c r="Y127" s="28">
        <v>0</v>
      </c>
      <c r="Z127" s="99"/>
      <c r="AA127" s="99"/>
      <c r="AB127" s="28">
        <v>0</v>
      </c>
      <c r="AC127" s="277">
        <f t="shared" si="21"/>
        <v>6240</v>
      </c>
      <c r="AD127" s="278">
        <f t="shared" si="22"/>
        <v>9352</v>
      </c>
      <c r="AE127" s="277">
        <f t="shared" si="23"/>
        <v>-3112</v>
      </c>
      <c r="AF127" s="279">
        <f t="shared" si="24"/>
        <v>-0.49871794871794872</v>
      </c>
      <c r="AG127" s="313" t="s">
        <v>500</v>
      </c>
      <c r="AH127" s="80"/>
      <c r="AI127" s="80"/>
    </row>
    <row r="128" spans="1:35" ht="114.75" customHeight="1" thickBot="1">
      <c r="A128" s="316" t="s">
        <v>90</v>
      </c>
      <c r="B128" s="322" t="s">
        <v>151</v>
      </c>
      <c r="C128" s="323" t="s">
        <v>267</v>
      </c>
      <c r="D128" s="324" t="s">
        <v>173</v>
      </c>
      <c r="E128" s="325">
        <v>24</v>
      </c>
      <c r="F128" s="326">
        <v>260</v>
      </c>
      <c r="G128" s="327">
        <f>E128*F128</f>
        <v>6240</v>
      </c>
      <c r="H128" s="99">
        <v>77</v>
      </c>
      <c r="I128" s="100">
        <f>J128/H128</f>
        <v>121.25974025974025</v>
      </c>
      <c r="J128" s="28">
        <v>9337</v>
      </c>
      <c r="K128" s="99"/>
      <c r="L128" s="99"/>
      <c r="M128" s="28"/>
      <c r="N128" s="99"/>
      <c r="O128" s="99"/>
      <c r="P128" s="28"/>
      <c r="Q128" s="99"/>
      <c r="R128" s="99"/>
      <c r="S128" s="28"/>
      <c r="T128" s="99"/>
      <c r="U128" s="99"/>
      <c r="V128" s="28"/>
      <c r="W128" s="99"/>
      <c r="X128" s="99"/>
      <c r="Y128" s="28"/>
      <c r="Z128" s="99"/>
      <c r="AA128" s="99"/>
      <c r="AB128" s="28"/>
      <c r="AC128" s="277">
        <f t="shared" si="21"/>
        <v>6240</v>
      </c>
      <c r="AD128" s="278">
        <f t="shared" si="22"/>
        <v>9337</v>
      </c>
      <c r="AE128" s="277">
        <f t="shared" si="23"/>
        <v>-3097</v>
      </c>
      <c r="AF128" s="279">
        <f t="shared" si="24"/>
        <v>-0.49631410256410258</v>
      </c>
      <c r="AG128" s="313" t="s">
        <v>501</v>
      </c>
      <c r="AH128" s="80"/>
      <c r="AI128" s="80"/>
    </row>
    <row r="129" spans="1:35" ht="14.25" thickTop="1" thickBot="1">
      <c r="A129" s="400" t="s">
        <v>174</v>
      </c>
      <c r="B129" s="401"/>
      <c r="C129" s="402"/>
      <c r="D129" s="113"/>
      <c r="E129" s="37"/>
      <c r="F129" s="37"/>
      <c r="G129" s="261">
        <f>G127+G128</f>
        <v>12480</v>
      </c>
      <c r="H129" s="37"/>
      <c r="I129" s="37"/>
      <c r="J129" s="260">
        <f>SUM(J127:J128)</f>
        <v>18689</v>
      </c>
      <c r="K129" s="37"/>
      <c r="L129" s="37"/>
      <c r="M129" s="260">
        <v>0</v>
      </c>
      <c r="N129" s="37"/>
      <c r="O129" s="37"/>
      <c r="P129" s="260">
        <v>0</v>
      </c>
      <c r="Q129" s="37"/>
      <c r="R129" s="37"/>
      <c r="S129" s="260">
        <v>0</v>
      </c>
      <c r="T129" s="37"/>
      <c r="U129" s="37"/>
      <c r="V129" s="260">
        <v>0</v>
      </c>
      <c r="W129" s="37"/>
      <c r="X129" s="37"/>
      <c r="Y129" s="260">
        <v>0</v>
      </c>
      <c r="Z129" s="37"/>
      <c r="AA129" s="37"/>
      <c r="AB129" s="260">
        <v>0</v>
      </c>
      <c r="AC129" s="280">
        <f t="shared" si="21"/>
        <v>12480</v>
      </c>
      <c r="AD129" s="281">
        <f t="shared" si="22"/>
        <v>18689</v>
      </c>
      <c r="AE129" s="280">
        <f t="shared" si="23"/>
        <v>-6209</v>
      </c>
      <c r="AF129" s="282">
        <f t="shared" si="24"/>
        <v>-0.49751602564102565</v>
      </c>
      <c r="AG129" s="107"/>
      <c r="AH129" s="80"/>
      <c r="AI129" s="80"/>
    </row>
    <row r="130" spans="1:35" ht="13.5" thickBot="1">
      <c r="A130" s="180" t="s">
        <v>86</v>
      </c>
      <c r="B130" s="181">
        <v>13</v>
      </c>
      <c r="C130" s="182" t="s">
        <v>175</v>
      </c>
      <c r="D130" s="112"/>
      <c r="E130" s="94"/>
      <c r="F130" s="94"/>
      <c r="G130" s="95"/>
      <c r="H130" s="94"/>
      <c r="I130" s="94"/>
      <c r="J130" s="264"/>
      <c r="K130" s="94"/>
      <c r="L130" s="94"/>
      <c r="M130" s="264"/>
      <c r="N130" s="94"/>
      <c r="O130" s="94"/>
      <c r="P130" s="264"/>
      <c r="Q130" s="94"/>
      <c r="R130" s="94"/>
      <c r="S130" s="264"/>
      <c r="T130" s="94"/>
      <c r="U130" s="94"/>
      <c r="V130" s="264"/>
      <c r="W130" s="94"/>
      <c r="X130" s="94"/>
      <c r="Y130" s="264"/>
      <c r="Z130" s="94"/>
      <c r="AA130" s="94"/>
      <c r="AB130" s="264"/>
      <c r="AC130" s="270"/>
      <c r="AD130" s="272"/>
      <c r="AE130" s="270"/>
      <c r="AF130" s="273"/>
      <c r="AG130" s="95"/>
      <c r="AH130" s="80"/>
      <c r="AI130" s="80"/>
    </row>
    <row r="131" spans="1:35" ht="14.25" thickTop="1" thickBot="1">
      <c r="A131" s="61" t="s">
        <v>90</v>
      </c>
      <c r="B131" s="62" t="s">
        <v>91</v>
      </c>
      <c r="C131" s="197" t="s">
        <v>176</v>
      </c>
      <c r="D131" s="196" t="s">
        <v>264</v>
      </c>
      <c r="E131" s="193">
        <v>5</v>
      </c>
      <c r="F131" s="247">
        <v>3600</v>
      </c>
      <c r="G131" s="248">
        <f>E131*F131</f>
        <v>18000</v>
      </c>
      <c r="H131" s="99">
        <v>5</v>
      </c>
      <c r="I131" s="100">
        <v>3600</v>
      </c>
      <c r="J131" s="28">
        <f>H131*I131</f>
        <v>18000</v>
      </c>
      <c r="K131" s="99"/>
      <c r="L131" s="99"/>
      <c r="M131" s="28">
        <v>0</v>
      </c>
      <c r="N131" s="99"/>
      <c r="O131" s="99"/>
      <c r="P131" s="28">
        <v>0</v>
      </c>
      <c r="Q131" s="99"/>
      <c r="R131" s="99"/>
      <c r="S131" s="28">
        <v>0</v>
      </c>
      <c r="T131" s="99"/>
      <c r="U131" s="99"/>
      <c r="V131" s="28">
        <v>0</v>
      </c>
      <c r="W131" s="99"/>
      <c r="X131" s="99"/>
      <c r="Y131" s="28">
        <v>0</v>
      </c>
      <c r="Z131" s="99"/>
      <c r="AA131" s="99"/>
      <c r="AB131" s="28">
        <v>0</v>
      </c>
      <c r="AC131" s="277">
        <f t="shared" si="21"/>
        <v>18000</v>
      </c>
      <c r="AD131" s="278">
        <f t="shared" si="22"/>
        <v>18000</v>
      </c>
      <c r="AE131" s="277">
        <f t="shared" si="23"/>
        <v>0</v>
      </c>
      <c r="AF131" s="279">
        <f t="shared" si="24"/>
        <v>0</v>
      </c>
      <c r="AG131" s="303" t="s">
        <v>514</v>
      </c>
      <c r="AH131" s="80"/>
      <c r="AI131" s="80"/>
    </row>
    <row r="132" spans="1:35" ht="13.5" thickBot="1">
      <c r="A132" s="61" t="s">
        <v>90</v>
      </c>
      <c r="B132" s="62" t="s">
        <v>94</v>
      </c>
      <c r="C132" s="195" t="s">
        <v>178</v>
      </c>
      <c r="D132" s="179" t="s">
        <v>264</v>
      </c>
      <c r="E132" s="187">
        <v>3</v>
      </c>
      <c r="F132" s="254">
        <v>4600</v>
      </c>
      <c r="G132" s="141">
        <f t="shared" ref="G132:G134" si="37">E132*F132</f>
        <v>13800</v>
      </c>
      <c r="H132" s="99">
        <v>3</v>
      </c>
      <c r="I132" s="100">
        <v>4600</v>
      </c>
      <c r="J132" s="28">
        <f t="shared" ref="J132:J134" si="38">H132*I132</f>
        <v>13800</v>
      </c>
      <c r="K132" s="99"/>
      <c r="L132" s="99"/>
      <c r="M132" s="28">
        <v>0</v>
      </c>
      <c r="N132" s="99"/>
      <c r="O132" s="99"/>
      <c r="P132" s="28">
        <v>0</v>
      </c>
      <c r="Q132" s="99"/>
      <c r="R132" s="99"/>
      <c r="S132" s="28">
        <v>0</v>
      </c>
      <c r="T132" s="99"/>
      <c r="U132" s="99"/>
      <c r="V132" s="28">
        <v>0</v>
      </c>
      <c r="W132" s="99"/>
      <c r="X132" s="99"/>
      <c r="Y132" s="28">
        <v>0</v>
      </c>
      <c r="Z132" s="99"/>
      <c r="AA132" s="99"/>
      <c r="AB132" s="28">
        <v>0</v>
      </c>
      <c r="AC132" s="277">
        <f t="shared" si="21"/>
        <v>13800</v>
      </c>
      <c r="AD132" s="278">
        <f t="shared" si="22"/>
        <v>13800</v>
      </c>
      <c r="AE132" s="277">
        <f t="shared" si="23"/>
        <v>0</v>
      </c>
      <c r="AF132" s="279">
        <f t="shared" si="24"/>
        <v>0</v>
      </c>
      <c r="AG132" s="303" t="s">
        <v>495</v>
      </c>
      <c r="AH132" s="80"/>
      <c r="AI132" s="80"/>
    </row>
    <row r="133" spans="1:35" ht="13.5" thickBot="1">
      <c r="A133" s="61" t="s">
        <v>90</v>
      </c>
      <c r="B133" s="62" t="s">
        <v>95</v>
      </c>
      <c r="C133" s="195" t="s">
        <v>179</v>
      </c>
      <c r="D133" s="194" t="s">
        <v>264</v>
      </c>
      <c r="E133" s="177">
        <v>1</v>
      </c>
      <c r="F133" s="253">
        <v>15800</v>
      </c>
      <c r="G133" s="141">
        <f t="shared" si="37"/>
        <v>15800</v>
      </c>
      <c r="H133" s="99">
        <v>1</v>
      </c>
      <c r="I133" s="100">
        <v>15800</v>
      </c>
      <c r="J133" s="28">
        <f t="shared" si="38"/>
        <v>15800</v>
      </c>
      <c r="K133" s="99"/>
      <c r="L133" s="99"/>
      <c r="M133" s="28">
        <v>0</v>
      </c>
      <c r="N133" s="99"/>
      <c r="O133" s="99"/>
      <c r="P133" s="28">
        <v>0</v>
      </c>
      <c r="Q133" s="99"/>
      <c r="R133" s="99"/>
      <c r="S133" s="28">
        <v>0</v>
      </c>
      <c r="T133" s="99"/>
      <c r="U133" s="99"/>
      <c r="V133" s="28">
        <v>0</v>
      </c>
      <c r="W133" s="99"/>
      <c r="X133" s="99"/>
      <c r="Y133" s="28">
        <v>0</v>
      </c>
      <c r="Z133" s="99"/>
      <c r="AA133" s="99"/>
      <c r="AB133" s="28">
        <v>0</v>
      </c>
      <c r="AC133" s="277">
        <f t="shared" si="21"/>
        <v>15800</v>
      </c>
      <c r="AD133" s="278">
        <f t="shared" si="22"/>
        <v>15800</v>
      </c>
      <c r="AE133" s="277">
        <f t="shared" si="23"/>
        <v>0</v>
      </c>
      <c r="AF133" s="279">
        <f t="shared" si="24"/>
        <v>0</v>
      </c>
      <c r="AG133" s="303" t="s">
        <v>496</v>
      </c>
      <c r="AH133" s="80"/>
      <c r="AI133" s="80"/>
    </row>
    <row r="134" spans="1:35" ht="26.25" thickBot="1">
      <c r="A134" s="67" t="s">
        <v>90</v>
      </c>
      <c r="B134" s="68" t="s">
        <v>151</v>
      </c>
      <c r="C134" s="198" t="s">
        <v>180</v>
      </c>
      <c r="D134" s="199" t="s">
        <v>177</v>
      </c>
      <c r="E134" s="169"/>
      <c r="F134" s="242"/>
      <c r="G134" s="239">
        <f t="shared" si="37"/>
        <v>0</v>
      </c>
      <c r="H134" s="102"/>
      <c r="I134" s="105"/>
      <c r="J134" s="28">
        <f t="shared" si="38"/>
        <v>0</v>
      </c>
      <c r="K134" s="102"/>
      <c r="L134" s="102"/>
      <c r="M134" s="34">
        <v>0</v>
      </c>
      <c r="N134" s="102"/>
      <c r="O134" s="102"/>
      <c r="P134" s="34">
        <v>0</v>
      </c>
      <c r="Q134" s="102"/>
      <c r="R134" s="102"/>
      <c r="S134" s="34">
        <v>0</v>
      </c>
      <c r="T134" s="102"/>
      <c r="U134" s="102"/>
      <c r="V134" s="34">
        <v>0</v>
      </c>
      <c r="W134" s="102"/>
      <c r="X134" s="102"/>
      <c r="Y134" s="34">
        <v>0</v>
      </c>
      <c r="Z134" s="102"/>
      <c r="AA134" s="102"/>
      <c r="AB134" s="34">
        <v>0</v>
      </c>
      <c r="AC134" s="277">
        <f t="shared" si="21"/>
        <v>0</v>
      </c>
      <c r="AD134" s="278">
        <f t="shared" si="22"/>
        <v>0</v>
      </c>
      <c r="AE134" s="277">
        <f t="shared" si="23"/>
        <v>0</v>
      </c>
      <c r="AF134" s="279" t="e">
        <f t="shared" si="24"/>
        <v>#DIV/0!</v>
      </c>
      <c r="AG134" s="31"/>
      <c r="AH134" s="80"/>
      <c r="AI134" s="80"/>
    </row>
    <row r="135" spans="1:35" ht="14.25" thickTop="1" thickBot="1">
      <c r="A135" s="403" t="s">
        <v>181</v>
      </c>
      <c r="B135" s="404"/>
      <c r="C135" s="405"/>
      <c r="D135" s="111"/>
      <c r="E135" s="37"/>
      <c r="F135" s="37"/>
      <c r="G135" s="262">
        <f>G131+G132+G133+G134</f>
        <v>47600</v>
      </c>
      <c r="H135" s="37"/>
      <c r="I135" s="37"/>
      <c r="J135" s="260">
        <f>SUM(J131:J134)</f>
        <v>47600</v>
      </c>
      <c r="K135" s="37"/>
      <c r="L135" s="37"/>
      <c r="M135" s="260">
        <v>0</v>
      </c>
      <c r="N135" s="37"/>
      <c r="O135" s="37"/>
      <c r="P135" s="260">
        <v>0</v>
      </c>
      <c r="Q135" s="37"/>
      <c r="R135" s="37"/>
      <c r="S135" s="260">
        <v>0</v>
      </c>
      <c r="T135" s="37"/>
      <c r="U135" s="37"/>
      <c r="V135" s="260">
        <v>0</v>
      </c>
      <c r="W135" s="37"/>
      <c r="X135" s="37"/>
      <c r="Y135" s="260">
        <v>0</v>
      </c>
      <c r="Z135" s="37"/>
      <c r="AA135" s="37"/>
      <c r="AB135" s="260">
        <v>0</v>
      </c>
      <c r="AC135" s="280">
        <f t="shared" si="21"/>
        <v>47600</v>
      </c>
      <c r="AD135" s="281">
        <f t="shared" si="22"/>
        <v>47600</v>
      </c>
      <c r="AE135" s="280">
        <f t="shared" si="23"/>
        <v>0</v>
      </c>
      <c r="AF135" s="282">
        <f t="shared" si="24"/>
        <v>0</v>
      </c>
      <c r="AG135" s="107"/>
      <c r="AH135" s="80"/>
      <c r="AI135" s="80"/>
    </row>
    <row r="136" spans="1:35" ht="14.25" thickTop="1" thickBot="1">
      <c r="A136" s="54" t="s">
        <v>86</v>
      </c>
      <c r="B136" s="55">
        <v>14</v>
      </c>
      <c r="C136" s="56" t="s">
        <v>182</v>
      </c>
      <c r="D136" s="112"/>
      <c r="E136" s="94"/>
      <c r="F136" s="94"/>
      <c r="G136" s="95"/>
      <c r="H136" s="94"/>
      <c r="I136" s="94"/>
      <c r="J136" s="299"/>
      <c r="K136" s="94"/>
      <c r="L136" s="94"/>
      <c r="M136" s="264"/>
      <c r="N136" s="94"/>
      <c r="O136" s="94"/>
      <c r="P136" s="264"/>
      <c r="Q136" s="94"/>
      <c r="R136" s="94"/>
      <c r="S136" s="264"/>
      <c r="T136" s="94"/>
      <c r="U136" s="94"/>
      <c r="V136" s="264"/>
      <c r="W136" s="94"/>
      <c r="X136" s="94"/>
      <c r="Y136" s="264"/>
      <c r="Z136" s="94"/>
      <c r="AA136" s="94"/>
      <c r="AB136" s="264"/>
      <c r="AC136" s="270"/>
      <c r="AD136" s="272"/>
      <c r="AE136" s="270"/>
      <c r="AF136" s="273"/>
      <c r="AG136" s="95"/>
      <c r="AH136" s="80"/>
      <c r="AI136" s="80"/>
    </row>
    <row r="137" spans="1:35" ht="27" thickTop="1" thickBot="1">
      <c r="A137" s="58" t="s">
        <v>88</v>
      </c>
      <c r="B137" s="59" t="s">
        <v>236</v>
      </c>
      <c r="C137" s="60" t="s">
        <v>183</v>
      </c>
      <c r="D137" s="110"/>
      <c r="E137" s="36"/>
      <c r="F137" s="36"/>
      <c r="G137" s="27">
        <f>G138+G139+G140</f>
        <v>31060</v>
      </c>
      <c r="H137" s="97"/>
      <c r="I137" s="97"/>
      <c r="J137" s="27">
        <f>SUM(J138:J140)</f>
        <v>21342</v>
      </c>
      <c r="K137" s="36"/>
      <c r="L137" s="36"/>
      <c r="M137" s="27">
        <v>0</v>
      </c>
      <c r="N137" s="36"/>
      <c r="O137" s="36"/>
      <c r="P137" s="27">
        <v>0</v>
      </c>
      <c r="Q137" s="36"/>
      <c r="R137" s="36"/>
      <c r="S137" s="27">
        <v>0</v>
      </c>
      <c r="T137" s="36"/>
      <c r="U137" s="36"/>
      <c r="V137" s="27">
        <v>0</v>
      </c>
      <c r="W137" s="36"/>
      <c r="X137" s="36"/>
      <c r="Y137" s="27">
        <v>0</v>
      </c>
      <c r="Z137" s="36"/>
      <c r="AA137" s="36"/>
      <c r="AB137" s="27">
        <v>0</v>
      </c>
      <c r="AC137" s="265">
        <f t="shared" si="21"/>
        <v>31060</v>
      </c>
      <c r="AD137" s="266">
        <f t="shared" si="22"/>
        <v>21342</v>
      </c>
      <c r="AE137" s="265">
        <f t="shared" si="23"/>
        <v>9718</v>
      </c>
      <c r="AF137" s="271">
        <f t="shared" si="24"/>
        <v>0.31287830006439149</v>
      </c>
      <c r="AG137" s="98"/>
      <c r="AH137" s="80"/>
      <c r="AI137" s="80"/>
    </row>
    <row r="138" spans="1:35" ht="39" thickBot="1">
      <c r="A138" s="61" t="s">
        <v>90</v>
      </c>
      <c r="B138" s="62" t="s">
        <v>91</v>
      </c>
      <c r="C138" s="192" t="s">
        <v>268</v>
      </c>
      <c r="D138" s="191" t="s">
        <v>105</v>
      </c>
      <c r="E138" s="185">
        <v>1</v>
      </c>
      <c r="F138" s="241">
        <v>3000</v>
      </c>
      <c r="G138" s="141">
        <f>E138*F138</f>
        <v>3000</v>
      </c>
      <c r="H138" s="99">
        <v>1</v>
      </c>
      <c r="I138" s="100">
        <v>3000</v>
      </c>
      <c r="J138" s="28">
        <f>H138*I138</f>
        <v>3000</v>
      </c>
      <c r="K138" s="99"/>
      <c r="L138" s="99"/>
      <c r="M138" s="28">
        <v>0</v>
      </c>
      <c r="N138" s="99"/>
      <c r="O138" s="99"/>
      <c r="P138" s="28">
        <v>0</v>
      </c>
      <c r="Q138" s="99"/>
      <c r="R138" s="99"/>
      <c r="S138" s="28">
        <v>0</v>
      </c>
      <c r="T138" s="99"/>
      <c r="U138" s="99"/>
      <c r="V138" s="28">
        <v>0</v>
      </c>
      <c r="W138" s="99"/>
      <c r="X138" s="99"/>
      <c r="Y138" s="28">
        <v>0</v>
      </c>
      <c r="Z138" s="99"/>
      <c r="AA138" s="99"/>
      <c r="AB138" s="28">
        <v>0</v>
      </c>
      <c r="AC138" s="277">
        <f t="shared" si="21"/>
        <v>3000</v>
      </c>
      <c r="AD138" s="278">
        <f t="shared" si="22"/>
        <v>3000</v>
      </c>
      <c r="AE138" s="277">
        <f t="shared" si="23"/>
        <v>0</v>
      </c>
      <c r="AF138" s="279">
        <f t="shared" si="24"/>
        <v>0</v>
      </c>
      <c r="AG138" s="303" t="s">
        <v>497</v>
      </c>
      <c r="AH138" s="80"/>
      <c r="AI138" s="80"/>
    </row>
    <row r="139" spans="1:35" ht="48" customHeight="1" thickBot="1">
      <c r="A139" s="61" t="s">
        <v>90</v>
      </c>
      <c r="B139" s="62" t="s">
        <v>94</v>
      </c>
      <c r="C139" s="189" t="s">
        <v>269</v>
      </c>
      <c r="D139" s="190" t="s">
        <v>270</v>
      </c>
      <c r="E139" s="188">
        <v>46</v>
      </c>
      <c r="F139" s="255">
        <v>610</v>
      </c>
      <c r="G139" s="141">
        <f t="shared" ref="G139:G140" si="39">E139*F139</f>
        <v>28060</v>
      </c>
      <c r="H139" s="99">
        <v>101.9</v>
      </c>
      <c r="I139" s="100">
        <v>180</v>
      </c>
      <c r="J139" s="28">
        <f t="shared" ref="J139:J140" si="40">H139*I139</f>
        <v>18342</v>
      </c>
      <c r="K139" s="99"/>
      <c r="L139" s="99"/>
      <c r="M139" s="28">
        <v>0</v>
      </c>
      <c r="N139" s="99"/>
      <c r="O139" s="99"/>
      <c r="P139" s="28">
        <v>0</v>
      </c>
      <c r="Q139" s="99"/>
      <c r="R139" s="99"/>
      <c r="S139" s="28">
        <v>0</v>
      </c>
      <c r="T139" s="99"/>
      <c r="U139" s="99"/>
      <c r="V139" s="28">
        <v>0</v>
      </c>
      <c r="W139" s="99"/>
      <c r="X139" s="99"/>
      <c r="Y139" s="28">
        <v>0</v>
      </c>
      <c r="Z139" s="99"/>
      <c r="AA139" s="99"/>
      <c r="AB139" s="28">
        <v>0</v>
      </c>
      <c r="AC139" s="277">
        <f t="shared" si="21"/>
        <v>28060</v>
      </c>
      <c r="AD139" s="278">
        <f t="shared" si="22"/>
        <v>18342</v>
      </c>
      <c r="AE139" s="277">
        <f t="shared" si="23"/>
        <v>9718</v>
      </c>
      <c r="AF139" s="279">
        <f t="shared" si="24"/>
        <v>0.34632929436920884</v>
      </c>
      <c r="AG139" s="313" t="s">
        <v>502</v>
      </c>
      <c r="AH139" s="80"/>
      <c r="AI139" s="80"/>
    </row>
    <row r="140" spans="1:35" ht="13.5" thickBot="1">
      <c r="A140" s="67" t="s">
        <v>90</v>
      </c>
      <c r="B140" s="68" t="s">
        <v>95</v>
      </c>
      <c r="C140" s="165" t="s">
        <v>184</v>
      </c>
      <c r="D140" s="168" t="s">
        <v>105</v>
      </c>
      <c r="E140" s="169"/>
      <c r="F140" s="242"/>
      <c r="G140" s="116">
        <f t="shared" si="39"/>
        <v>0</v>
      </c>
      <c r="H140" s="102"/>
      <c r="I140" s="105"/>
      <c r="J140" s="28">
        <f t="shared" si="40"/>
        <v>0</v>
      </c>
      <c r="K140" s="102"/>
      <c r="L140" s="102"/>
      <c r="M140" s="34">
        <v>0</v>
      </c>
      <c r="N140" s="102"/>
      <c r="O140" s="102"/>
      <c r="P140" s="34">
        <v>0</v>
      </c>
      <c r="Q140" s="102"/>
      <c r="R140" s="102"/>
      <c r="S140" s="34">
        <v>0</v>
      </c>
      <c r="T140" s="102"/>
      <c r="U140" s="102"/>
      <c r="V140" s="34">
        <v>0</v>
      </c>
      <c r="W140" s="102"/>
      <c r="X140" s="102"/>
      <c r="Y140" s="34">
        <v>0</v>
      </c>
      <c r="Z140" s="102"/>
      <c r="AA140" s="102"/>
      <c r="AB140" s="34">
        <v>0</v>
      </c>
      <c r="AC140" s="277">
        <f t="shared" si="21"/>
        <v>0</v>
      </c>
      <c r="AD140" s="278">
        <f t="shared" si="22"/>
        <v>0</v>
      </c>
      <c r="AE140" s="277">
        <f t="shared" si="23"/>
        <v>0</v>
      </c>
      <c r="AF140" s="279" t="e">
        <f t="shared" si="24"/>
        <v>#DIV/0!</v>
      </c>
      <c r="AG140" s="31"/>
      <c r="AH140" s="80"/>
      <c r="AI140" s="80"/>
    </row>
    <row r="141" spans="1:35" ht="27" thickTop="1" thickBot="1">
      <c r="A141" s="58" t="s">
        <v>88</v>
      </c>
      <c r="B141" s="59" t="s">
        <v>237</v>
      </c>
      <c r="C141" s="60" t="s">
        <v>185</v>
      </c>
      <c r="D141" s="110"/>
      <c r="E141" s="97"/>
      <c r="F141" s="97"/>
      <c r="G141" s="258">
        <f>G142+G143+G144</f>
        <v>7000</v>
      </c>
      <c r="H141" s="97"/>
      <c r="I141" s="97"/>
      <c r="J141" s="27">
        <f>SUM(J142:J144)</f>
        <v>2051.25</v>
      </c>
      <c r="K141" s="36"/>
      <c r="L141" s="97"/>
      <c r="M141" s="27">
        <v>0</v>
      </c>
      <c r="N141" s="97"/>
      <c r="O141" s="97"/>
      <c r="P141" s="27">
        <v>0</v>
      </c>
      <c r="Q141" s="36"/>
      <c r="R141" s="97"/>
      <c r="S141" s="27">
        <v>0</v>
      </c>
      <c r="T141" s="97"/>
      <c r="U141" s="97"/>
      <c r="V141" s="27">
        <v>0</v>
      </c>
      <c r="W141" s="36"/>
      <c r="X141" s="97"/>
      <c r="Y141" s="27">
        <v>0</v>
      </c>
      <c r="Z141" s="97"/>
      <c r="AA141" s="97"/>
      <c r="AB141" s="27">
        <v>0</v>
      </c>
      <c r="AC141" s="265">
        <f t="shared" ref="AC141:AC159" si="41">G141+M141+S141+Y141</f>
        <v>7000</v>
      </c>
      <c r="AD141" s="266">
        <f t="shared" ref="AD141:AD159" si="42">J141+P141+V141+AB141</f>
        <v>2051.25</v>
      </c>
      <c r="AE141" s="265">
        <f t="shared" ref="AE141:AE159" si="43">AC141-AD141</f>
        <v>4948.75</v>
      </c>
      <c r="AF141" s="271">
        <f t="shared" ref="AF141:AF159" si="44">AE141/AC141</f>
        <v>0.70696428571428571</v>
      </c>
      <c r="AG141" s="98"/>
      <c r="AH141" s="80"/>
      <c r="AI141" s="80"/>
    </row>
    <row r="142" spans="1:35" ht="59.25" customHeight="1" thickBot="1">
      <c r="A142" s="61" t="s">
        <v>90</v>
      </c>
      <c r="B142" s="62" t="s">
        <v>91</v>
      </c>
      <c r="C142" s="122" t="s">
        <v>271</v>
      </c>
      <c r="D142" s="184" t="s">
        <v>105</v>
      </c>
      <c r="E142" s="173">
        <v>200</v>
      </c>
      <c r="F142" s="244">
        <v>35</v>
      </c>
      <c r="G142" s="141">
        <f>E142*F142</f>
        <v>7000</v>
      </c>
      <c r="H142" s="377">
        <v>3</v>
      </c>
      <c r="I142" s="378">
        <v>683.75</v>
      </c>
      <c r="J142" s="379">
        <f>H142*I142</f>
        <v>2051.25</v>
      </c>
      <c r="K142" s="99"/>
      <c r="L142" s="99"/>
      <c r="M142" s="28">
        <v>0</v>
      </c>
      <c r="N142" s="99"/>
      <c r="O142" s="99"/>
      <c r="P142" s="28">
        <v>0</v>
      </c>
      <c r="Q142" s="99"/>
      <c r="R142" s="99"/>
      <c r="S142" s="28">
        <v>0</v>
      </c>
      <c r="T142" s="99"/>
      <c r="U142" s="99"/>
      <c r="V142" s="28">
        <v>0</v>
      </c>
      <c r="W142" s="99"/>
      <c r="X142" s="99"/>
      <c r="Y142" s="28">
        <v>0</v>
      </c>
      <c r="Z142" s="99"/>
      <c r="AA142" s="99"/>
      <c r="AB142" s="28">
        <v>0</v>
      </c>
      <c r="AC142" s="277">
        <f t="shared" si="41"/>
        <v>7000</v>
      </c>
      <c r="AD142" s="278">
        <f t="shared" si="42"/>
        <v>2051.25</v>
      </c>
      <c r="AE142" s="277">
        <f t="shared" si="43"/>
        <v>4948.75</v>
      </c>
      <c r="AF142" s="279">
        <f t="shared" si="44"/>
        <v>0.70696428571428571</v>
      </c>
      <c r="AG142" s="313" t="s">
        <v>503</v>
      </c>
      <c r="AH142" s="80"/>
      <c r="AI142" s="80"/>
    </row>
    <row r="143" spans="1:35" ht="13.5" thickBot="1">
      <c r="A143" s="61" t="s">
        <v>90</v>
      </c>
      <c r="B143" s="62" t="s">
        <v>94</v>
      </c>
      <c r="C143" s="171" t="s">
        <v>186</v>
      </c>
      <c r="D143" s="161" t="s">
        <v>105</v>
      </c>
      <c r="E143" s="159"/>
      <c r="F143" s="245"/>
      <c r="G143" s="28">
        <f t="shared" ref="G143:G144" si="45">E143*F143</f>
        <v>0</v>
      </c>
      <c r="H143" s="99"/>
      <c r="I143" s="100"/>
      <c r="J143" s="28">
        <f t="shared" ref="J143:J144" si="46">H143*I143</f>
        <v>0</v>
      </c>
      <c r="K143" s="99"/>
      <c r="L143" s="99"/>
      <c r="M143" s="28">
        <v>0</v>
      </c>
      <c r="N143" s="99"/>
      <c r="O143" s="99"/>
      <c r="P143" s="28">
        <v>0</v>
      </c>
      <c r="Q143" s="99"/>
      <c r="R143" s="99"/>
      <c r="S143" s="28">
        <v>0</v>
      </c>
      <c r="T143" s="99"/>
      <c r="U143" s="99"/>
      <c r="V143" s="28">
        <v>0</v>
      </c>
      <c r="W143" s="99"/>
      <c r="X143" s="99"/>
      <c r="Y143" s="28">
        <v>0</v>
      </c>
      <c r="Z143" s="99"/>
      <c r="AA143" s="99"/>
      <c r="AB143" s="28">
        <v>0</v>
      </c>
      <c r="AC143" s="277">
        <f t="shared" si="41"/>
        <v>0</v>
      </c>
      <c r="AD143" s="278">
        <f t="shared" si="42"/>
        <v>0</v>
      </c>
      <c r="AE143" s="277">
        <f t="shared" si="43"/>
        <v>0</v>
      </c>
      <c r="AF143" s="279" t="e">
        <f t="shared" si="44"/>
        <v>#DIV/0!</v>
      </c>
      <c r="AG143" s="29"/>
      <c r="AH143" s="80"/>
      <c r="AI143" s="80"/>
    </row>
    <row r="144" spans="1:35" ht="13.5" thickBot="1">
      <c r="A144" s="67" t="s">
        <v>90</v>
      </c>
      <c r="B144" s="68" t="s">
        <v>95</v>
      </c>
      <c r="C144" s="70" t="s">
        <v>186</v>
      </c>
      <c r="D144" s="35" t="s">
        <v>105</v>
      </c>
      <c r="E144" s="102"/>
      <c r="F144" s="105"/>
      <c r="G144" s="239">
        <f t="shared" si="45"/>
        <v>0</v>
      </c>
      <c r="H144" s="102"/>
      <c r="I144" s="105"/>
      <c r="J144" s="28">
        <f t="shared" si="46"/>
        <v>0</v>
      </c>
      <c r="K144" s="102"/>
      <c r="L144" s="102"/>
      <c r="M144" s="34">
        <v>0</v>
      </c>
      <c r="N144" s="102"/>
      <c r="O144" s="102"/>
      <c r="P144" s="34">
        <v>0</v>
      </c>
      <c r="Q144" s="102"/>
      <c r="R144" s="102"/>
      <c r="S144" s="34">
        <v>0</v>
      </c>
      <c r="T144" s="102"/>
      <c r="U144" s="102"/>
      <c r="V144" s="34">
        <v>0</v>
      </c>
      <c r="W144" s="102"/>
      <c r="X144" s="102"/>
      <c r="Y144" s="34">
        <v>0</v>
      </c>
      <c r="Z144" s="102"/>
      <c r="AA144" s="102"/>
      <c r="AB144" s="34">
        <v>0</v>
      </c>
      <c r="AC144" s="277">
        <f t="shared" si="41"/>
        <v>0</v>
      </c>
      <c r="AD144" s="278">
        <f t="shared" si="42"/>
        <v>0</v>
      </c>
      <c r="AE144" s="277">
        <f t="shared" si="43"/>
        <v>0</v>
      </c>
      <c r="AF144" s="279" t="e">
        <f t="shared" si="44"/>
        <v>#DIV/0!</v>
      </c>
      <c r="AG144" s="31"/>
      <c r="AH144" s="80"/>
      <c r="AI144" s="80"/>
    </row>
    <row r="145" spans="1:35" ht="14.25" thickTop="1" thickBot="1">
      <c r="A145" s="58" t="s">
        <v>88</v>
      </c>
      <c r="B145" s="59" t="s">
        <v>238</v>
      </c>
      <c r="C145" s="60" t="s">
        <v>187</v>
      </c>
      <c r="D145" s="110"/>
      <c r="E145" s="97"/>
      <c r="F145" s="97"/>
      <c r="G145" s="257">
        <f>G146+G147+G148+G149+G150</f>
        <v>172600</v>
      </c>
      <c r="H145" s="97"/>
      <c r="I145" s="97"/>
      <c r="J145" s="27">
        <f>SUM(J146:J150)</f>
        <v>194600</v>
      </c>
      <c r="K145" s="36"/>
      <c r="L145" s="97"/>
      <c r="M145" s="27">
        <v>0</v>
      </c>
      <c r="N145" s="97"/>
      <c r="O145" s="97"/>
      <c r="P145" s="27">
        <v>0</v>
      </c>
      <c r="Q145" s="36"/>
      <c r="R145" s="97"/>
      <c r="S145" s="27">
        <v>0</v>
      </c>
      <c r="T145" s="97"/>
      <c r="U145" s="97"/>
      <c r="V145" s="27">
        <v>0</v>
      </c>
      <c r="W145" s="36"/>
      <c r="X145" s="97"/>
      <c r="Y145" s="27">
        <v>0</v>
      </c>
      <c r="Z145" s="97"/>
      <c r="AA145" s="97"/>
      <c r="AB145" s="27">
        <v>0</v>
      </c>
      <c r="AC145" s="265">
        <f t="shared" si="41"/>
        <v>172600</v>
      </c>
      <c r="AD145" s="266">
        <f t="shared" si="42"/>
        <v>194600</v>
      </c>
      <c r="AE145" s="265">
        <f t="shared" si="43"/>
        <v>-22000</v>
      </c>
      <c r="AF145" s="271">
        <f t="shared" si="44"/>
        <v>-0.12746234067207415</v>
      </c>
      <c r="AG145" s="98"/>
      <c r="AH145" s="80"/>
      <c r="AI145" s="80"/>
    </row>
    <row r="146" spans="1:35" ht="13.5" thickBot="1">
      <c r="A146" s="61" t="s">
        <v>90</v>
      </c>
      <c r="B146" s="62" t="s">
        <v>91</v>
      </c>
      <c r="C146" s="63" t="s">
        <v>188</v>
      </c>
      <c r="D146" s="30" t="s">
        <v>189</v>
      </c>
      <c r="E146" s="99"/>
      <c r="F146" s="100"/>
      <c r="G146" s="28">
        <f>E146*F146</f>
        <v>0</v>
      </c>
      <c r="H146" s="99"/>
      <c r="I146" s="100"/>
      <c r="J146" s="28">
        <f>H146*I146</f>
        <v>0</v>
      </c>
      <c r="K146" s="99"/>
      <c r="L146" s="99"/>
      <c r="M146" s="28">
        <v>0</v>
      </c>
      <c r="N146" s="99"/>
      <c r="O146" s="99"/>
      <c r="P146" s="28">
        <v>0</v>
      </c>
      <c r="Q146" s="99"/>
      <c r="R146" s="99"/>
      <c r="S146" s="28">
        <v>0</v>
      </c>
      <c r="T146" s="99"/>
      <c r="U146" s="99"/>
      <c r="V146" s="28">
        <v>0</v>
      </c>
      <c r="W146" s="99"/>
      <c r="X146" s="99"/>
      <c r="Y146" s="28">
        <v>0</v>
      </c>
      <c r="Z146" s="99"/>
      <c r="AA146" s="99"/>
      <c r="AB146" s="28">
        <v>0</v>
      </c>
      <c r="AC146" s="277">
        <f t="shared" si="41"/>
        <v>0</v>
      </c>
      <c r="AD146" s="278">
        <f t="shared" si="42"/>
        <v>0</v>
      </c>
      <c r="AE146" s="277">
        <f t="shared" si="43"/>
        <v>0</v>
      </c>
      <c r="AF146" s="279" t="e">
        <f t="shared" si="44"/>
        <v>#DIV/0!</v>
      </c>
      <c r="AG146" s="29"/>
      <c r="AH146" s="80"/>
      <c r="AI146" s="80"/>
    </row>
    <row r="147" spans="1:35" ht="13.5" thickBot="1">
      <c r="A147" s="61" t="s">
        <v>90</v>
      </c>
      <c r="B147" s="62" t="s">
        <v>94</v>
      </c>
      <c r="C147" s="63" t="s">
        <v>190</v>
      </c>
      <c r="D147" s="30" t="s">
        <v>189</v>
      </c>
      <c r="E147" s="99"/>
      <c r="F147" s="100"/>
      <c r="G147" s="28">
        <f t="shared" ref="G147:G150" si="47">E147*F147</f>
        <v>0</v>
      </c>
      <c r="H147" s="99"/>
      <c r="I147" s="100"/>
      <c r="J147" s="28">
        <f t="shared" ref="J147:J150" si="48">H147*I147</f>
        <v>0</v>
      </c>
      <c r="K147" s="99"/>
      <c r="L147" s="99"/>
      <c r="M147" s="28">
        <v>0</v>
      </c>
      <c r="N147" s="99"/>
      <c r="O147" s="99"/>
      <c r="P147" s="28">
        <v>0</v>
      </c>
      <c r="Q147" s="99"/>
      <c r="R147" s="99"/>
      <c r="S147" s="28">
        <v>0</v>
      </c>
      <c r="T147" s="99"/>
      <c r="U147" s="99"/>
      <c r="V147" s="28">
        <v>0</v>
      </c>
      <c r="W147" s="99"/>
      <c r="X147" s="99"/>
      <c r="Y147" s="28">
        <v>0</v>
      </c>
      <c r="Z147" s="99"/>
      <c r="AA147" s="99"/>
      <c r="AB147" s="28">
        <v>0</v>
      </c>
      <c r="AC147" s="277">
        <f t="shared" si="41"/>
        <v>0</v>
      </c>
      <c r="AD147" s="278">
        <f t="shared" si="42"/>
        <v>0</v>
      </c>
      <c r="AE147" s="277">
        <f t="shared" si="43"/>
        <v>0</v>
      </c>
      <c r="AF147" s="279" t="e">
        <f t="shared" si="44"/>
        <v>#DIV/0!</v>
      </c>
      <c r="AG147" s="29"/>
      <c r="AH147" s="80"/>
      <c r="AI147" s="80"/>
    </row>
    <row r="148" spans="1:35" ht="44.25" customHeight="1" thickBot="1">
      <c r="A148" s="61" t="s">
        <v>90</v>
      </c>
      <c r="B148" s="62" t="s">
        <v>95</v>
      </c>
      <c r="C148" s="122" t="s">
        <v>272</v>
      </c>
      <c r="D148" s="184" t="s">
        <v>273</v>
      </c>
      <c r="E148" s="185">
        <v>1</v>
      </c>
      <c r="F148" s="244">
        <v>12600</v>
      </c>
      <c r="G148" s="141">
        <f t="shared" si="47"/>
        <v>12600</v>
      </c>
      <c r="H148" s="377">
        <v>1</v>
      </c>
      <c r="I148" s="378">
        <v>12600</v>
      </c>
      <c r="J148" s="379">
        <f t="shared" si="48"/>
        <v>12600</v>
      </c>
      <c r="K148" s="99"/>
      <c r="L148" s="99"/>
      <c r="M148" s="28">
        <v>0</v>
      </c>
      <c r="N148" s="99"/>
      <c r="O148" s="99"/>
      <c r="P148" s="28">
        <v>0</v>
      </c>
      <c r="Q148" s="99"/>
      <c r="R148" s="99"/>
      <c r="S148" s="28">
        <v>0</v>
      </c>
      <c r="T148" s="99"/>
      <c r="U148" s="99"/>
      <c r="V148" s="28">
        <v>0</v>
      </c>
      <c r="W148" s="99"/>
      <c r="X148" s="99"/>
      <c r="Y148" s="28">
        <v>0</v>
      </c>
      <c r="Z148" s="99"/>
      <c r="AA148" s="99"/>
      <c r="AB148" s="28">
        <v>0</v>
      </c>
      <c r="AC148" s="277">
        <f t="shared" si="41"/>
        <v>12600</v>
      </c>
      <c r="AD148" s="278">
        <f t="shared" si="42"/>
        <v>12600</v>
      </c>
      <c r="AE148" s="277">
        <f t="shared" si="43"/>
        <v>0</v>
      </c>
      <c r="AF148" s="279">
        <f t="shared" si="44"/>
        <v>0</v>
      </c>
      <c r="AG148" s="313" t="s">
        <v>516</v>
      </c>
      <c r="AH148" s="80"/>
      <c r="AI148" s="80"/>
    </row>
    <row r="149" spans="1:35" ht="105" customHeight="1" thickBot="1">
      <c r="A149" s="61" t="s">
        <v>90</v>
      </c>
      <c r="B149" s="62" t="s">
        <v>151</v>
      </c>
      <c r="C149" s="174" t="s">
        <v>274</v>
      </c>
      <c r="D149" s="186" t="s">
        <v>273</v>
      </c>
      <c r="E149" s="187">
        <v>500</v>
      </c>
      <c r="F149" s="253">
        <v>320</v>
      </c>
      <c r="G149" s="141">
        <f t="shared" si="47"/>
        <v>160000</v>
      </c>
      <c r="H149" s="99">
        <v>500</v>
      </c>
      <c r="I149" s="100">
        <v>364</v>
      </c>
      <c r="J149" s="28">
        <f t="shared" si="48"/>
        <v>182000</v>
      </c>
      <c r="K149" s="99"/>
      <c r="L149" s="99"/>
      <c r="M149" s="28">
        <v>0</v>
      </c>
      <c r="N149" s="99"/>
      <c r="O149" s="99"/>
      <c r="P149" s="28">
        <v>0</v>
      </c>
      <c r="Q149" s="99"/>
      <c r="R149" s="99"/>
      <c r="S149" s="28">
        <v>0</v>
      </c>
      <c r="T149" s="99"/>
      <c r="U149" s="99"/>
      <c r="V149" s="28">
        <v>0</v>
      </c>
      <c r="W149" s="99"/>
      <c r="X149" s="99"/>
      <c r="Y149" s="28">
        <v>0</v>
      </c>
      <c r="Z149" s="99"/>
      <c r="AA149" s="99"/>
      <c r="AB149" s="28">
        <v>0</v>
      </c>
      <c r="AC149" s="277">
        <f t="shared" si="41"/>
        <v>160000</v>
      </c>
      <c r="AD149" s="278">
        <f t="shared" si="42"/>
        <v>182000</v>
      </c>
      <c r="AE149" s="277">
        <f t="shared" si="43"/>
        <v>-22000</v>
      </c>
      <c r="AF149" s="279">
        <f t="shared" si="44"/>
        <v>-0.13750000000000001</v>
      </c>
      <c r="AG149" s="313" t="s">
        <v>505</v>
      </c>
      <c r="AH149" s="80"/>
      <c r="AI149" s="80"/>
    </row>
    <row r="150" spans="1:35" ht="26.25" thickBot="1">
      <c r="A150" s="67" t="s">
        <v>90</v>
      </c>
      <c r="B150" s="68" t="s">
        <v>152</v>
      </c>
      <c r="C150" s="165" t="s">
        <v>191</v>
      </c>
      <c r="D150" s="175" t="s">
        <v>189</v>
      </c>
      <c r="E150" s="176"/>
      <c r="F150" s="242"/>
      <c r="G150" s="28">
        <f t="shared" si="47"/>
        <v>0</v>
      </c>
      <c r="H150" s="102"/>
      <c r="I150" s="105"/>
      <c r="J150" s="28">
        <f t="shared" si="48"/>
        <v>0</v>
      </c>
      <c r="K150" s="102"/>
      <c r="L150" s="102"/>
      <c r="M150" s="34">
        <v>0</v>
      </c>
      <c r="N150" s="102"/>
      <c r="O150" s="102"/>
      <c r="P150" s="34">
        <v>0</v>
      </c>
      <c r="Q150" s="102"/>
      <c r="R150" s="102"/>
      <c r="S150" s="34">
        <v>0</v>
      </c>
      <c r="T150" s="102"/>
      <c r="U150" s="102"/>
      <c r="V150" s="34">
        <v>0</v>
      </c>
      <c r="W150" s="102"/>
      <c r="X150" s="102"/>
      <c r="Y150" s="34">
        <v>0</v>
      </c>
      <c r="Z150" s="102"/>
      <c r="AA150" s="102"/>
      <c r="AB150" s="34">
        <v>0</v>
      </c>
      <c r="AC150" s="277">
        <f t="shared" si="41"/>
        <v>0</v>
      </c>
      <c r="AD150" s="278">
        <f t="shared" si="42"/>
        <v>0</v>
      </c>
      <c r="AE150" s="277">
        <f t="shared" si="43"/>
        <v>0</v>
      </c>
      <c r="AF150" s="279" t="e">
        <f t="shared" si="44"/>
        <v>#DIV/0!</v>
      </c>
      <c r="AG150" s="31"/>
      <c r="AH150" s="80"/>
      <c r="AI150" s="80"/>
    </row>
    <row r="151" spans="1:35" ht="14.25" thickTop="1" thickBot="1">
      <c r="A151" s="58" t="s">
        <v>88</v>
      </c>
      <c r="B151" s="59" t="s">
        <v>239</v>
      </c>
      <c r="C151" s="60" t="s">
        <v>182</v>
      </c>
      <c r="D151" s="110"/>
      <c r="E151" s="97"/>
      <c r="F151" s="97"/>
      <c r="G151" s="27">
        <f>G152+G153+G154+G155+G156+G157</f>
        <v>0</v>
      </c>
      <c r="H151" s="97"/>
      <c r="I151" s="97"/>
      <c r="J151" s="27">
        <f>SUM(J152:J157)</f>
        <v>35878.769999999997</v>
      </c>
      <c r="K151" s="36"/>
      <c r="L151" s="97"/>
      <c r="M151" s="27">
        <v>0</v>
      </c>
      <c r="N151" s="97"/>
      <c r="O151" s="97"/>
      <c r="P151" s="27">
        <v>0</v>
      </c>
      <c r="Q151" s="36"/>
      <c r="R151" s="97"/>
      <c r="S151" s="27">
        <v>0</v>
      </c>
      <c r="T151" s="97"/>
      <c r="U151" s="97"/>
      <c r="V151" s="27">
        <v>0</v>
      </c>
      <c r="W151" s="36"/>
      <c r="X151" s="97"/>
      <c r="Y151" s="27">
        <v>0</v>
      </c>
      <c r="Z151" s="97"/>
      <c r="AA151" s="97"/>
      <c r="AB151" s="27">
        <v>0</v>
      </c>
      <c r="AC151" s="265">
        <f t="shared" si="41"/>
        <v>0</v>
      </c>
      <c r="AD151" s="266">
        <f t="shared" si="42"/>
        <v>35878.769999999997</v>
      </c>
      <c r="AE151" s="265">
        <f t="shared" si="43"/>
        <v>-35878.769999999997</v>
      </c>
      <c r="AF151" s="271" t="e">
        <f t="shared" si="44"/>
        <v>#DIV/0!</v>
      </c>
      <c r="AG151" s="98"/>
      <c r="AH151" s="80"/>
      <c r="AI151" s="80"/>
    </row>
    <row r="152" spans="1:35" ht="13.5" thickBot="1">
      <c r="A152" s="61" t="s">
        <v>90</v>
      </c>
      <c r="B152" s="62" t="s">
        <v>91</v>
      </c>
      <c r="C152" s="63" t="s">
        <v>192</v>
      </c>
      <c r="D152" s="30"/>
      <c r="E152" s="99"/>
      <c r="F152" s="100"/>
      <c r="G152" s="28">
        <f>E152*F152</f>
        <v>0</v>
      </c>
      <c r="H152" s="99"/>
      <c r="I152" s="100"/>
      <c r="J152" s="28">
        <f>H152*I152</f>
        <v>0</v>
      </c>
      <c r="K152" s="99"/>
      <c r="L152" s="99"/>
      <c r="M152" s="28">
        <v>0</v>
      </c>
      <c r="N152" s="99"/>
      <c r="O152" s="99"/>
      <c r="P152" s="28">
        <v>0</v>
      </c>
      <c r="Q152" s="99"/>
      <c r="R152" s="99"/>
      <c r="S152" s="28">
        <v>0</v>
      </c>
      <c r="T152" s="99"/>
      <c r="U152" s="99"/>
      <c r="V152" s="28">
        <v>0</v>
      </c>
      <c r="W152" s="99"/>
      <c r="X152" s="99"/>
      <c r="Y152" s="28">
        <v>0</v>
      </c>
      <c r="Z152" s="99"/>
      <c r="AA152" s="99"/>
      <c r="AB152" s="28">
        <v>0</v>
      </c>
      <c r="AC152" s="277">
        <f t="shared" si="41"/>
        <v>0</v>
      </c>
      <c r="AD152" s="278">
        <f t="shared" si="42"/>
        <v>0</v>
      </c>
      <c r="AE152" s="277">
        <f t="shared" si="43"/>
        <v>0</v>
      </c>
      <c r="AF152" s="279" t="e">
        <f t="shared" si="44"/>
        <v>#DIV/0!</v>
      </c>
      <c r="AG152" s="29"/>
      <c r="AH152" s="80"/>
      <c r="AI152" s="80"/>
    </row>
    <row r="153" spans="1:35" ht="13.5" thickBot="1">
      <c r="A153" s="61" t="s">
        <v>90</v>
      </c>
      <c r="B153" s="62" t="s">
        <v>94</v>
      </c>
      <c r="C153" s="63" t="s">
        <v>193</v>
      </c>
      <c r="D153" s="30"/>
      <c r="E153" s="99"/>
      <c r="F153" s="100"/>
      <c r="G153" s="28">
        <f t="shared" ref="G153:G157" si="49">E153*F153</f>
        <v>0</v>
      </c>
      <c r="H153" s="99"/>
      <c r="I153" s="100"/>
      <c r="J153" s="28">
        <f t="shared" ref="J153:J156" si="50">H153*I153</f>
        <v>0</v>
      </c>
      <c r="K153" s="99"/>
      <c r="L153" s="99"/>
      <c r="M153" s="28">
        <v>0</v>
      </c>
      <c r="N153" s="99"/>
      <c r="O153" s="99"/>
      <c r="P153" s="28">
        <v>0</v>
      </c>
      <c r="Q153" s="99"/>
      <c r="R153" s="99"/>
      <c r="S153" s="28">
        <v>0</v>
      </c>
      <c r="T153" s="99"/>
      <c r="U153" s="99"/>
      <c r="V153" s="28">
        <v>0</v>
      </c>
      <c r="W153" s="99"/>
      <c r="X153" s="99"/>
      <c r="Y153" s="28">
        <v>0</v>
      </c>
      <c r="Z153" s="99"/>
      <c r="AA153" s="99"/>
      <c r="AB153" s="28">
        <v>0</v>
      </c>
      <c r="AC153" s="277">
        <f t="shared" si="41"/>
        <v>0</v>
      </c>
      <c r="AD153" s="278">
        <f t="shared" si="42"/>
        <v>0</v>
      </c>
      <c r="AE153" s="277">
        <f t="shared" si="43"/>
        <v>0</v>
      </c>
      <c r="AF153" s="279" t="e">
        <f t="shared" si="44"/>
        <v>#DIV/0!</v>
      </c>
      <c r="AG153" s="29"/>
      <c r="AH153" s="80"/>
      <c r="AI153" s="80"/>
    </row>
    <row r="154" spans="1:35" ht="13.5" thickBot="1">
      <c r="A154" s="61" t="s">
        <v>90</v>
      </c>
      <c r="B154" s="62" t="s">
        <v>95</v>
      </c>
      <c r="C154" s="63" t="s">
        <v>194</v>
      </c>
      <c r="D154" s="30"/>
      <c r="E154" s="99"/>
      <c r="F154" s="100"/>
      <c r="G154" s="28">
        <f t="shared" si="49"/>
        <v>0</v>
      </c>
      <c r="H154" s="99"/>
      <c r="I154" s="100"/>
      <c r="J154" s="28">
        <f t="shared" si="50"/>
        <v>0</v>
      </c>
      <c r="K154" s="99"/>
      <c r="L154" s="99"/>
      <c r="M154" s="28">
        <v>0</v>
      </c>
      <c r="N154" s="99"/>
      <c r="O154" s="99"/>
      <c r="P154" s="28">
        <v>0</v>
      </c>
      <c r="Q154" s="99"/>
      <c r="R154" s="99"/>
      <c r="S154" s="28">
        <v>0</v>
      </c>
      <c r="T154" s="99"/>
      <c r="U154" s="99"/>
      <c r="V154" s="28">
        <v>0</v>
      </c>
      <c r="W154" s="99"/>
      <c r="X154" s="99"/>
      <c r="Y154" s="28">
        <v>0</v>
      </c>
      <c r="Z154" s="99"/>
      <c r="AA154" s="99"/>
      <c r="AB154" s="28">
        <v>0</v>
      </c>
      <c r="AC154" s="277">
        <f t="shared" si="41"/>
        <v>0</v>
      </c>
      <c r="AD154" s="278">
        <f t="shared" si="42"/>
        <v>0</v>
      </c>
      <c r="AE154" s="277">
        <f t="shared" si="43"/>
        <v>0</v>
      </c>
      <c r="AF154" s="279" t="e">
        <f t="shared" si="44"/>
        <v>#DIV/0!</v>
      </c>
      <c r="AG154" s="29"/>
      <c r="AH154" s="80"/>
      <c r="AI154" s="80"/>
    </row>
    <row r="155" spans="1:35" ht="26.25" thickBot="1">
      <c r="A155" s="61" t="s">
        <v>90</v>
      </c>
      <c r="B155" s="62" t="s">
        <v>151</v>
      </c>
      <c r="C155" s="63" t="s">
        <v>195</v>
      </c>
      <c r="D155" s="30"/>
      <c r="E155" s="99"/>
      <c r="F155" s="100"/>
      <c r="G155" s="28">
        <f t="shared" si="49"/>
        <v>0</v>
      </c>
      <c r="H155" s="99"/>
      <c r="I155" s="100"/>
      <c r="J155" s="28">
        <f t="shared" si="50"/>
        <v>0</v>
      </c>
      <c r="K155" s="99"/>
      <c r="L155" s="99"/>
      <c r="M155" s="28">
        <v>0</v>
      </c>
      <c r="N155" s="99"/>
      <c r="O155" s="99"/>
      <c r="P155" s="28">
        <v>0</v>
      </c>
      <c r="Q155" s="99"/>
      <c r="R155" s="99"/>
      <c r="S155" s="28">
        <v>0</v>
      </c>
      <c r="T155" s="99"/>
      <c r="U155" s="99"/>
      <c r="V155" s="28">
        <v>0</v>
      </c>
      <c r="W155" s="99"/>
      <c r="X155" s="99"/>
      <c r="Y155" s="28">
        <v>0</v>
      </c>
      <c r="Z155" s="99"/>
      <c r="AA155" s="99"/>
      <c r="AB155" s="28">
        <v>0</v>
      </c>
      <c r="AC155" s="277">
        <f t="shared" si="41"/>
        <v>0</v>
      </c>
      <c r="AD155" s="278">
        <f t="shared" si="42"/>
        <v>0</v>
      </c>
      <c r="AE155" s="277">
        <f t="shared" si="43"/>
        <v>0</v>
      </c>
      <c r="AF155" s="279" t="e">
        <f t="shared" si="44"/>
        <v>#DIV/0!</v>
      </c>
      <c r="AG155" s="29"/>
      <c r="AH155" s="80"/>
      <c r="AI155" s="80"/>
    </row>
    <row r="156" spans="1:35" ht="13.5" thickBot="1">
      <c r="A156" s="61" t="s">
        <v>90</v>
      </c>
      <c r="B156" s="62" t="s">
        <v>152</v>
      </c>
      <c r="C156" s="63" t="s">
        <v>196</v>
      </c>
      <c r="D156" s="30"/>
      <c r="E156" s="99"/>
      <c r="F156" s="100"/>
      <c r="G156" s="28">
        <f t="shared" si="49"/>
        <v>0</v>
      </c>
      <c r="H156" s="99"/>
      <c r="I156" s="100"/>
      <c r="J156" s="28">
        <f t="shared" si="50"/>
        <v>0</v>
      </c>
      <c r="K156" s="99"/>
      <c r="L156" s="99"/>
      <c r="M156" s="28">
        <v>0</v>
      </c>
      <c r="N156" s="99"/>
      <c r="O156" s="99"/>
      <c r="P156" s="28">
        <v>0</v>
      </c>
      <c r="Q156" s="99"/>
      <c r="R156" s="99"/>
      <c r="S156" s="28">
        <v>0</v>
      </c>
      <c r="T156" s="99"/>
      <c r="U156" s="99"/>
      <c r="V156" s="28">
        <v>0</v>
      </c>
      <c r="W156" s="99"/>
      <c r="X156" s="99"/>
      <c r="Y156" s="28">
        <v>0</v>
      </c>
      <c r="Z156" s="99"/>
      <c r="AA156" s="99"/>
      <c r="AB156" s="28">
        <v>0</v>
      </c>
      <c r="AC156" s="277">
        <f t="shared" si="41"/>
        <v>0</v>
      </c>
      <c r="AD156" s="278">
        <f t="shared" si="42"/>
        <v>0</v>
      </c>
      <c r="AE156" s="277">
        <f t="shared" si="43"/>
        <v>0</v>
      </c>
      <c r="AF156" s="279" t="e">
        <f t="shared" si="44"/>
        <v>#DIV/0!</v>
      </c>
      <c r="AG156" s="29"/>
      <c r="AH156" s="80"/>
      <c r="AI156" s="80"/>
    </row>
    <row r="157" spans="1:35" ht="64.5" thickBot="1">
      <c r="A157" s="67" t="s">
        <v>90</v>
      </c>
      <c r="B157" s="68" t="s">
        <v>153</v>
      </c>
      <c r="C157" s="70" t="s">
        <v>250</v>
      </c>
      <c r="D157" s="35"/>
      <c r="E157" s="102"/>
      <c r="F157" s="105"/>
      <c r="G157" s="116">
        <f t="shared" si="49"/>
        <v>0</v>
      </c>
      <c r="H157" s="380">
        <v>5</v>
      </c>
      <c r="I157" s="381">
        <f>J157/H157</f>
        <v>7175.753999999999</v>
      </c>
      <c r="J157" s="379">
        <v>35878.769999999997</v>
      </c>
      <c r="K157" s="102"/>
      <c r="L157" s="102"/>
      <c r="M157" s="34">
        <v>0</v>
      </c>
      <c r="N157" s="102"/>
      <c r="O157" s="102"/>
      <c r="P157" s="34">
        <v>0</v>
      </c>
      <c r="Q157" s="102"/>
      <c r="R157" s="102"/>
      <c r="S157" s="34">
        <v>0</v>
      </c>
      <c r="T157" s="102"/>
      <c r="U157" s="102"/>
      <c r="V157" s="34">
        <v>0</v>
      </c>
      <c r="W157" s="102"/>
      <c r="X157" s="102"/>
      <c r="Y157" s="34">
        <v>0</v>
      </c>
      <c r="Z157" s="102"/>
      <c r="AA157" s="102"/>
      <c r="AB157" s="34">
        <v>0</v>
      </c>
      <c r="AC157" s="277">
        <f t="shared" si="41"/>
        <v>0</v>
      </c>
      <c r="AD157" s="278">
        <f t="shared" si="42"/>
        <v>35878.769999999997</v>
      </c>
      <c r="AE157" s="277">
        <f t="shared" si="43"/>
        <v>-35878.769999999997</v>
      </c>
      <c r="AF157" s="279" t="e">
        <f t="shared" si="44"/>
        <v>#DIV/0!</v>
      </c>
      <c r="AG157" s="314" t="s">
        <v>504</v>
      </c>
      <c r="AH157" s="80"/>
      <c r="AI157" s="80"/>
    </row>
    <row r="158" spans="1:35" ht="14.25" thickTop="1" thickBot="1">
      <c r="A158" s="403" t="s">
        <v>197</v>
      </c>
      <c r="B158" s="404"/>
      <c r="C158" s="405"/>
      <c r="D158" s="113"/>
      <c r="E158" s="37"/>
      <c r="F158" s="37"/>
      <c r="G158" s="261">
        <f>G151+G145+G141+G137</f>
        <v>210660</v>
      </c>
      <c r="H158" s="37"/>
      <c r="I158" s="37"/>
      <c r="J158" s="260">
        <f>J151+J145+J141+J137</f>
        <v>253872.02</v>
      </c>
      <c r="K158" s="37"/>
      <c r="L158" s="37"/>
      <c r="M158" s="260">
        <v>0</v>
      </c>
      <c r="N158" s="37"/>
      <c r="O158" s="37"/>
      <c r="P158" s="260">
        <v>0</v>
      </c>
      <c r="Q158" s="37"/>
      <c r="R158" s="37"/>
      <c r="S158" s="260">
        <v>0</v>
      </c>
      <c r="T158" s="37"/>
      <c r="U158" s="37"/>
      <c r="V158" s="260">
        <v>0</v>
      </c>
      <c r="W158" s="37"/>
      <c r="X158" s="37"/>
      <c r="Y158" s="260">
        <v>0</v>
      </c>
      <c r="Z158" s="37"/>
      <c r="AA158" s="37"/>
      <c r="AB158" s="260">
        <v>0</v>
      </c>
      <c r="AC158" s="280">
        <f t="shared" si="41"/>
        <v>210660</v>
      </c>
      <c r="AD158" s="281">
        <f t="shared" si="42"/>
        <v>253872.02</v>
      </c>
      <c r="AE158" s="280">
        <f t="shared" si="43"/>
        <v>-43212.01999999999</v>
      </c>
      <c r="AF158" s="282">
        <f t="shared" si="44"/>
        <v>-0.20512683945694479</v>
      </c>
      <c r="AG158" s="107"/>
      <c r="AH158" s="80"/>
      <c r="AI158" s="80"/>
    </row>
    <row r="159" spans="1:35" ht="14.25" thickTop="1" thickBot="1">
      <c r="A159" s="77" t="s">
        <v>198</v>
      </c>
      <c r="B159" s="51"/>
      <c r="C159" s="53"/>
      <c r="D159" s="114"/>
      <c r="E159" s="108"/>
      <c r="F159" s="108"/>
      <c r="G159" s="38">
        <f>G28+G32+G46+G56+G78+G84+G98+G111+G117+G121+G125+G129+G135+G158</f>
        <v>539385</v>
      </c>
      <c r="H159" s="108"/>
      <c r="I159" s="108"/>
      <c r="J159" s="263">
        <f>J158+J135+J129+J125+J121+J117+J111+J98+J84+J78+J56+J46+J32+J28</f>
        <v>539385</v>
      </c>
      <c r="K159" s="108"/>
      <c r="L159" s="108"/>
      <c r="M159" s="263">
        <v>0</v>
      </c>
      <c r="N159" s="108"/>
      <c r="O159" s="108"/>
      <c r="P159" s="263">
        <v>0</v>
      </c>
      <c r="Q159" s="108"/>
      <c r="R159" s="108"/>
      <c r="S159" s="263">
        <v>0</v>
      </c>
      <c r="T159" s="108"/>
      <c r="U159" s="108"/>
      <c r="V159" s="263">
        <v>0</v>
      </c>
      <c r="W159" s="108"/>
      <c r="X159" s="108"/>
      <c r="Y159" s="263">
        <v>0</v>
      </c>
      <c r="Z159" s="108"/>
      <c r="AA159" s="108"/>
      <c r="AB159" s="263">
        <v>0</v>
      </c>
      <c r="AC159" s="274">
        <f t="shared" si="41"/>
        <v>539385</v>
      </c>
      <c r="AD159" s="275">
        <f t="shared" si="42"/>
        <v>539385</v>
      </c>
      <c r="AE159" s="274">
        <f t="shared" si="43"/>
        <v>0</v>
      </c>
      <c r="AF159" s="276">
        <f t="shared" si="44"/>
        <v>0</v>
      </c>
      <c r="AG159" s="108"/>
      <c r="AH159" s="80"/>
      <c r="AI159" s="80"/>
    </row>
    <row r="160" spans="1:35" ht="14.25" thickTop="1" thickBot="1">
      <c r="A160" s="406"/>
      <c r="B160" s="407"/>
      <c r="C160" s="408"/>
      <c r="D160" s="115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267"/>
      <c r="AD160" s="267"/>
      <c r="AE160" s="267"/>
      <c r="AF160" s="267"/>
      <c r="AG160" s="109"/>
      <c r="AH160" s="80"/>
      <c r="AI160" s="80"/>
    </row>
    <row r="161" spans="1:35" ht="14.25" thickTop="1" thickBot="1">
      <c r="A161" s="409" t="s">
        <v>199</v>
      </c>
      <c r="B161" s="410"/>
      <c r="C161" s="411"/>
      <c r="D161" s="114"/>
      <c r="E161" s="108"/>
      <c r="F161" s="108"/>
      <c r="G161" s="300">
        <f>Фінансування!C20-Витрати!G159</f>
        <v>0</v>
      </c>
      <c r="H161" s="108"/>
      <c r="I161" s="108"/>
      <c r="J161" s="301">
        <f>Фінансування!C21-Витрати!J159</f>
        <v>0</v>
      </c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268">
        <v>0</v>
      </c>
      <c r="AD161" s="268">
        <v>0</v>
      </c>
      <c r="AE161" s="268"/>
      <c r="AF161" s="268"/>
      <c r="AG161" s="108"/>
      <c r="AH161" s="80"/>
      <c r="AI161" s="80"/>
    </row>
    <row r="162" spans="1:35" ht="14.25" thickTop="1" thickBot="1">
      <c r="A162" s="82"/>
      <c r="B162" s="82"/>
      <c r="C162" s="82"/>
      <c r="D162" s="82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269"/>
      <c r="AD162" s="269"/>
      <c r="AE162" s="269"/>
      <c r="AF162" s="269"/>
      <c r="AG162" s="80"/>
      <c r="AH162" s="80"/>
      <c r="AI162" s="80"/>
    </row>
    <row r="163" spans="1:35" ht="13.5" thickBot="1">
      <c r="A163" s="82"/>
      <c r="B163" s="82"/>
      <c r="C163" s="82"/>
      <c r="D163" s="82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269"/>
      <c r="AD163" s="269"/>
      <c r="AE163" s="269"/>
      <c r="AF163" s="269"/>
      <c r="AG163" s="80"/>
      <c r="AH163" s="80"/>
      <c r="AI163" s="80"/>
    </row>
    <row r="164" spans="1:35" ht="13.5" thickBot="1">
      <c r="A164" s="82"/>
      <c r="B164" s="82"/>
      <c r="C164" s="82"/>
      <c r="D164" s="82"/>
      <c r="E164" s="80"/>
      <c r="F164" s="80"/>
      <c r="G164" s="80"/>
      <c r="H164" s="31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269"/>
      <c r="AD164" s="269"/>
      <c r="AE164" s="269"/>
      <c r="AF164" s="269"/>
      <c r="AG164" s="80"/>
      <c r="AH164" s="80"/>
      <c r="AI164" s="80"/>
    </row>
    <row r="165" spans="1:35" ht="13.5" thickBot="1">
      <c r="A165" s="82"/>
      <c r="B165" s="82"/>
      <c r="C165" s="82"/>
      <c r="D165" s="82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269"/>
      <c r="AD165" s="269"/>
      <c r="AE165" s="269"/>
      <c r="AF165" s="269"/>
      <c r="AG165" s="80"/>
      <c r="AH165" s="80"/>
      <c r="AI165" s="80"/>
    </row>
    <row r="166" spans="1:35" ht="13.5" thickBot="1">
      <c r="A166" s="82"/>
      <c r="B166" s="82"/>
      <c r="C166" s="82" t="s">
        <v>200</v>
      </c>
      <c r="D166" s="91"/>
      <c r="E166" s="92"/>
      <c r="F166" s="80"/>
      <c r="G166" s="92"/>
      <c r="H166" s="92"/>
      <c r="I166" s="92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269"/>
      <c r="AD166" s="269"/>
      <c r="AE166" s="269"/>
      <c r="AF166" s="269"/>
      <c r="AG166" s="80"/>
      <c r="AH166" s="80"/>
      <c r="AI166" s="80"/>
    </row>
    <row r="167" spans="1:35" ht="13.5" thickBot="1">
      <c r="A167" s="82"/>
      <c r="B167" s="82"/>
      <c r="C167" s="82"/>
      <c r="D167" s="82" t="s">
        <v>26</v>
      </c>
      <c r="E167" s="80"/>
      <c r="F167" s="80"/>
      <c r="G167" s="80" t="s">
        <v>27</v>
      </c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269"/>
      <c r="AD167" s="269"/>
      <c r="AE167" s="269"/>
      <c r="AF167" s="269"/>
      <c r="AG167" s="80"/>
      <c r="AH167" s="80"/>
      <c r="AI167" s="80"/>
    </row>
    <row r="168" spans="1:35" ht="13.5" thickBot="1">
      <c r="A168" s="82"/>
      <c r="B168" s="82"/>
      <c r="C168" s="82"/>
      <c r="D168" s="82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269"/>
      <c r="AD168" s="269"/>
      <c r="AE168" s="269"/>
      <c r="AF168" s="269"/>
      <c r="AG168" s="80"/>
      <c r="AH168" s="80"/>
      <c r="AI168" s="80"/>
    </row>
    <row r="169" spans="1:35" ht="13.5" thickBot="1">
      <c r="A169" s="82"/>
      <c r="B169" s="82"/>
      <c r="C169" s="82"/>
      <c r="D169" s="82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269"/>
      <c r="AD169" s="269"/>
      <c r="AE169" s="269"/>
      <c r="AF169" s="269"/>
      <c r="AG169" s="80"/>
      <c r="AH169" s="80"/>
      <c r="AI169" s="80"/>
    </row>
    <row r="170" spans="1:35" ht="13.5" thickBot="1">
      <c r="A170" s="82"/>
      <c r="B170" s="82"/>
      <c r="C170" s="82"/>
      <c r="D170" s="82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269"/>
      <c r="AD170" s="269"/>
      <c r="AE170" s="269"/>
      <c r="AF170" s="269"/>
      <c r="AG170" s="80"/>
      <c r="AH170" s="80"/>
      <c r="AI170" s="80"/>
    </row>
    <row r="171" spans="1:35" ht="13.5" thickBot="1">
      <c r="A171" s="82"/>
      <c r="B171" s="82"/>
      <c r="C171" s="82"/>
      <c r="D171" s="82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269"/>
      <c r="AD171" s="269"/>
      <c r="AE171" s="269"/>
      <c r="AF171" s="269"/>
      <c r="AG171" s="80"/>
      <c r="AH171" s="80"/>
      <c r="AI171" s="80"/>
    </row>
    <row r="172" spans="1:35" ht="13.5" thickBot="1">
      <c r="A172" s="82"/>
      <c r="B172" s="82"/>
      <c r="C172" s="82"/>
      <c r="D172" s="82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269"/>
      <c r="AD172" s="269"/>
      <c r="AE172" s="269"/>
      <c r="AF172" s="269"/>
      <c r="AG172" s="80"/>
      <c r="AH172" s="80"/>
      <c r="AI172" s="80"/>
    </row>
    <row r="173" spans="1:35" ht="13.5" thickBot="1">
      <c r="A173" s="82"/>
      <c r="B173" s="82"/>
      <c r="C173" s="82"/>
      <c r="D173" s="82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269"/>
      <c r="AD173" s="269"/>
      <c r="AE173" s="269"/>
      <c r="AF173" s="269"/>
      <c r="AG173" s="80"/>
      <c r="AH173" s="80"/>
      <c r="AI173" s="80"/>
    </row>
    <row r="174" spans="1:35" ht="13.5" thickBot="1">
      <c r="A174" s="82"/>
      <c r="B174" s="82"/>
      <c r="C174" s="82"/>
      <c r="D174" s="82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269"/>
      <c r="AD174" s="269"/>
      <c r="AE174" s="269"/>
      <c r="AF174" s="269"/>
      <c r="AG174" s="80"/>
      <c r="AH174" s="80"/>
      <c r="AI174" s="80"/>
    </row>
    <row r="175" spans="1:35" ht="13.5" thickBot="1">
      <c r="A175" s="82"/>
      <c r="B175" s="82"/>
      <c r="C175" s="82"/>
      <c r="D175" s="82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269"/>
      <c r="AD175" s="269"/>
      <c r="AE175" s="269"/>
      <c r="AF175" s="269"/>
      <c r="AG175" s="80"/>
      <c r="AH175" s="80"/>
      <c r="AI175" s="80"/>
    </row>
    <row r="176" spans="1:35" ht="13.5" thickBot="1">
      <c r="A176" s="82"/>
      <c r="B176" s="82"/>
      <c r="C176" s="82"/>
      <c r="D176" s="82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269"/>
      <c r="AD176" s="269"/>
      <c r="AE176" s="269"/>
      <c r="AF176" s="269"/>
      <c r="AG176" s="80"/>
      <c r="AH176" s="80"/>
      <c r="AI176" s="80"/>
    </row>
    <row r="177" spans="1:35" ht="13.5" thickBot="1">
      <c r="A177" s="82"/>
      <c r="B177" s="82"/>
      <c r="C177" s="82"/>
      <c r="D177" s="82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269"/>
      <c r="AD177" s="269"/>
      <c r="AE177" s="269"/>
      <c r="AF177" s="269"/>
      <c r="AG177" s="80"/>
      <c r="AH177" s="80"/>
      <c r="AI177" s="80"/>
    </row>
    <row r="178" spans="1:35" ht="13.5" thickBot="1">
      <c r="A178" s="82"/>
      <c r="B178" s="82"/>
      <c r="C178" s="82"/>
      <c r="D178" s="82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269"/>
      <c r="AD178" s="269"/>
      <c r="AE178" s="269"/>
      <c r="AF178" s="269"/>
      <c r="AG178" s="80"/>
      <c r="AH178" s="80"/>
      <c r="AI178" s="80"/>
    </row>
    <row r="179" spans="1:35" ht="13.5" thickBot="1">
      <c r="A179" s="82"/>
      <c r="B179" s="82"/>
      <c r="C179" s="82"/>
      <c r="D179" s="82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3.5" thickBot="1">
      <c r="A180" s="82"/>
      <c r="B180" s="82"/>
      <c r="C180" s="82"/>
      <c r="D180" s="82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3.5" thickBot="1">
      <c r="A181" s="82"/>
      <c r="B181" s="82"/>
      <c r="C181" s="82"/>
      <c r="D181" s="82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3.5" thickBot="1">
      <c r="A182" s="82"/>
      <c r="B182" s="82"/>
      <c r="C182" s="82"/>
      <c r="D182" s="82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3.5" thickBot="1">
      <c r="A183" s="82"/>
      <c r="B183" s="82"/>
      <c r="C183" s="82"/>
      <c r="D183" s="82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3.5" thickBot="1">
      <c r="A184" s="82"/>
      <c r="B184" s="82"/>
      <c r="C184" s="82"/>
      <c r="D184" s="82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3.5" thickBot="1">
      <c r="A185" s="82"/>
      <c r="B185" s="82"/>
      <c r="C185" s="82"/>
      <c r="D185" s="82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3.5" thickBot="1">
      <c r="A186" s="82"/>
      <c r="B186" s="82"/>
      <c r="C186" s="82"/>
      <c r="D186" s="82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3.5" thickBot="1">
      <c r="A187" s="82"/>
      <c r="B187" s="82"/>
      <c r="C187" s="82"/>
      <c r="D187" s="82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3.5" thickBot="1">
      <c r="A188" s="82"/>
      <c r="B188" s="82"/>
      <c r="C188" s="82"/>
      <c r="D188" s="82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3.5" thickBot="1">
      <c r="A189" s="82"/>
      <c r="B189" s="82"/>
      <c r="C189" s="82"/>
      <c r="D189" s="82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3.5" thickBot="1">
      <c r="A190" s="82"/>
      <c r="B190" s="82"/>
      <c r="C190" s="82"/>
      <c r="D190" s="82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3.5" thickBot="1">
      <c r="A191" s="82"/>
      <c r="B191" s="82"/>
      <c r="C191" s="82"/>
      <c r="D191" s="82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3.5" thickBot="1">
      <c r="A192" s="82"/>
      <c r="B192" s="82"/>
      <c r="C192" s="82"/>
      <c r="D192" s="82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3.5" thickBot="1">
      <c r="A193" s="82"/>
      <c r="B193" s="82"/>
      <c r="C193" s="82"/>
      <c r="D193" s="82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3.5" thickBot="1">
      <c r="A194" s="82"/>
      <c r="B194" s="82"/>
      <c r="C194" s="82"/>
      <c r="D194" s="82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3.5" thickBot="1">
      <c r="A195" s="82"/>
      <c r="B195" s="82"/>
      <c r="C195" s="82"/>
      <c r="D195" s="82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3.5" thickBot="1">
      <c r="A196" s="82"/>
      <c r="B196" s="82"/>
      <c r="C196" s="82"/>
      <c r="D196" s="82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3.5" thickBot="1">
      <c r="A197" s="82"/>
      <c r="B197" s="82"/>
      <c r="C197" s="82"/>
      <c r="D197" s="82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3.5" thickBot="1">
      <c r="A198" s="82"/>
      <c r="B198" s="82"/>
      <c r="C198" s="82"/>
      <c r="D198" s="82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3.5" thickBot="1">
      <c r="A199" s="82"/>
      <c r="B199" s="82"/>
      <c r="C199" s="82"/>
      <c r="D199" s="82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3.5" thickBot="1">
      <c r="A200" s="82"/>
      <c r="B200" s="82"/>
      <c r="C200" s="82"/>
      <c r="D200" s="82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3.5" thickBot="1">
      <c r="A201" s="82"/>
      <c r="B201" s="82"/>
      <c r="C201" s="82"/>
      <c r="D201" s="82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3.5" thickBot="1">
      <c r="A202" s="82"/>
      <c r="B202" s="82"/>
      <c r="C202" s="82"/>
      <c r="D202" s="82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3.5" thickBot="1">
      <c r="A203" s="82"/>
      <c r="B203" s="82"/>
      <c r="C203" s="82"/>
      <c r="D203" s="82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3.5" thickBot="1">
      <c r="A204" s="82"/>
      <c r="B204" s="82"/>
      <c r="C204" s="82"/>
      <c r="D204" s="82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3.5" thickBot="1">
      <c r="A205" s="82"/>
      <c r="B205" s="82"/>
      <c r="C205" s="82"/>
      <c r="D205" s="82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3.5" thickBot="1">
      <c r="A206" s="82"/>
      <c r="B206" s="82"/>
      <c r="C206" s="82"/>
      <c r="D206" s="82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3.5" thickBot="1">
      <c r="A207" s="82"/>
      <c r="B207" s="82"/>
      <c r="C207" s="82"/>
      <c r="D207" s="82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3.5" thickBot="1">
      <c r="A208" s="82"/>
      <c r="B208" s="82"/>
      <c r="C208" s="82"/>
      <c r="D208" s="82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3.5" thickBot="1">
      <c r="A209" s="82"/>
      <c r="B209" s="82"/>
      <c r="C209" s="82"/>
      <c r="D209" s="82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3.5" thickBot="1">
      <c r="A210" s="82"/>
      <c r="B210" s="82"/>
      <c r="C210" s="82"/>
      <c r="D210" s="82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3.5" thickBot="1">
      <c r="A211" s="82"/>
      <c r="B211" s="82"/>
      <c r="C211" s="82"/>
      <c r="D211" s="82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3.5" thickBot="1">
      <c r="A212" s="82"/>
      <c r="B212" s="82"/>
      <c r="C212" s="82"/>
      <c r="D212" s="82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3.5" thickBot="1">
      <c r="A213" s="82"/>
      <c r="B213" s="82"/>
      <c r="C213" s="82"/>
      <c r="D213" s="82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3.5" thickBot="1">
      <c r="A214" s="82"/>
      <c r="B214" s="82"/>
      <c r="C214" s="82"/>
      <c r="D214" s="82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3.5" thickBot="1">
      <c r="A215" s="82"/>
      <c r="B215" s="82"/>
      <c r="C215" s="82"/>
      <c r="D215" s="82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3.5" thickBot="1">
      <c r="A216" s="82"/>
      <c r="B216" s="82"/>
      <c r="C216" s="82"/>
      <c r="D216" s="82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3.5" thickBot="1">
      <c r="A217" s="82"/>
      <c r="B217" s="82"/>
      <c r="C217" s="82"/>
      <c r="D217" s="82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3.5" thickBot="1">
      <c r="A218" s="82"/>
      <c r="B218" s="82"/>
      <c r="C218" s="82"/>
      <c r="D218" s="82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3.5" thickBot="1">
      <c r="A219" s="82"/>
      <c r="B219" s="82"/>
      <c r="C219" s="82"/>
      <c r="D219" s="82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3.5" thickBot="1">
      <c r="A220" s="82"/>
      <c r="B220" s="82"/>
      <c r="C220" s="82"/>
      <c r="D220" s="82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3.5" thickBot="1">
      <c r="A221" s="82"/>
      <c r="B221" s="82"/>
      <c r="C221" s="82"/>
      <c r="D221" s="82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3.5" thickBot="1">
      <c r="A222" s="82"/>
      <c r="B222" s="82"/>
      <c r="C222" s="82"/>
      <c r="D222" s="82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3.5" thickBot="1">
      <c r="A223" s="82"/>
      <c r="B223" s="82"/>
      <c r="C223" s="82"/>
      <c r="D223" s="82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3.5" thickBot="1">
      <c r="A224" s="82"/>
      <c r="B224" s="82"/>
      <c r="C224" s="82"/>
      <c r="D224" s="82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3.5" thickBot="1">
      <c r="A225" s="82"/>
      <c r="B225" s="82"/>
      <c r="C225" s="82"/>
      <c r="D225" s="82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3.5" thickBot="1">
      <c r="A226" s="82"/>
      <c r="B226" s="82"/>
      <c r="C226" s="82"/>
      <c r="D226" s="82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3.5" thickBot="1">
      <c r="A227" s="82"/>
      <c r="B227" s="82"/>
      <c r="C227" s="82"/>
      <c r="D227" s="82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3.5" thickBot="1">
      <c r="A228" s="82"/>
      <c r="B228" s="82"/>
      <c r="C228" s="82"/>
      <c r="D228" s="82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3.5" thickBot="1">
      <c r="A229" s="82"/>
      <c r="B229" s="82"/>
      <c r="C229" s="82"/>
      <c r="D229" s="82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3.5" thickBot="1">
      <c r="A230" s="82"/>
      <c r="B230" s="82"/>
      <c r="C230" s="82"/>
      <c r="D230" s="82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3.5" thickBot="1">
      <c r="A231" s="82"/>
      <c r="B231" s="82"/>
      <c r="C231" s="82"/>
      <c r="D231" s="82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3.5" thickBot="1">
      <c r="A232" s="82"/>
      <c r="B232" s="82"/>
      <c r="C232" s="82"/>
      <c r="D232" s="82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3.5" thickBot="1">
      <c r="A233" s="82"/>
      <c r="B233" s="82"/>
      <c r="C233" s="82"/>
      <c r="D233" s="82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3.5" thickBot="1">
      <c r="A234" s="82"/>
      <c r="B234" s="82"/>
      <c r="C234" s="82"/>
      <c r="D234" s="82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3.5" thickBot="1">
      <c r="A235" s="82"/>
      <c r="B235" s="82"/>
      <c r="C235" s="82"/>
      <c r="D235" s="82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3.5" thickBot="1">
      <c r="A236" s="82"/>
      <c r="B236" s="82"/>
      <c r="C236" s="82"/>
      <c r="D236" s="82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3.5" thickBot="1">
      <c r="A237" s="82"/>
      <c r="B237" s="82"/>
      <c r="C237" s="82"/>
      <c r="D237" s="82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3.5" thickBot="1">
      <c r="A238" s="82"/>
      <c r="B238" s="82"/>
      <c r="C238" s="82"/>
      <c r="D238" s="82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3.5" thickBot="1">
      <c r="A239" s="82"/>
      <c r="B239" s="82"/>
      <c r="C239" s="82"/>
      <c r="D239" s="82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3.5" thickBot="1">
      <c r="A240" s="82"/>
      <c r="B240" s="82"/>
      <c r="C240" s="82"/>
      <c r="D240" s="82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3.5" thickBot="1">
      <c r="A241" s="82"/>
      <c r="B241" s="82"/>
      <c r="C241" s="82"/>
      <c r="D241" s="82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3.5" thickBot="1">
      <c r="A242" s="82"/>
      <c r="B242" s="82"/>
      <c r="C242" s="82"/>
      <c r="D242" s="82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3.5" thickBot="1">
      <c r="A243" s="82"/>
      <c r="B243" s="82"/>
      <c r="C243" s="82"/>
      <c r="D243" s="82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3.5" thickBot="1">
      <c r="A244" s="82"/>
      <c r="B244" s="82"/>
      <c r="C244" s="82"/>
      <c r="D244" s="82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3.5" thickBot="1">
      <c r="A245" s="82"/>
      <c r="B245" s="82"/>
      <c r="C245" s="82"/>
      <c r="D245" s="82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3.5" thickBot="1">
      <c r="A246" s="82"/>
      <c r="B246" s="82"/>
      <c r="C246" s="82"/>
      <c r="D246" s="82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3.5" thickBot="1">
      <c r="A247" s="82"/>
      <c r="B247" s="82"/>
      <c r="C247" s="82"/>
      <c r="D247" s="82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3.5" thickBot="1">
      <c r="A248" s="82"/>
      <c r="B248" s="82"/>
      <c r="C248" s="82"/>
      <c r="D248" s="82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3.5" thickBot="1">
      <c r="A249" s="82"/>
      <c r="B249" s="82"/>
      <c r="C249" s="82"/>
      <c r="D249" s="82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3.5" thickBot="1">
      <c r="A250" s="82"/>
      <c r="B250" s="82"/>
      <c r="C250" s="82"/>
      <c r="D250" s="82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3.5" thickBot="1">
      <c r="A251" s="82"/>
      <c r="B251" s="82"/>
      <c r="C251" s="82"/>
      <c r="D251" s="82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3.5" thickBot="1">
      <c r="A252" s="82"/>
      <c r="B252" s="82"/>
      <c r="C252" s="82"/>
      <c r="D252" s="82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3.5" thickBot="1">
      <c r="A253" s="82"/>
      <c r="B253" s="82"/>
      <c r="C253" s="82"/>
      <c r="D253" s="82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3.5" thickBot="1">
      <c r="A254" s="82"/>
      <c r="B254" s="82"/>
      <c r="C254" s="82"/>
      <c r="D254" s="82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3.5" thickBot="1">
      <c r="A255" s="82"/>
      <c r="B255" s="82"/>
      <c r="C255" s="82"/>
      <c r="D255" s="82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3.5" thickBot="1">
      <c r="A256" s="82"/>
      <c r="B256" s="82"/>
      <c r="C256" s="82"/>
      <c r="D256" s="82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3.5" thickBot="1">
      <c r="A257" s="82"/>
      <c r="B257" s="82"/>
      <c r="C257" s="82"/>
      <c r="D257" s="82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3.5" thickBot="1">
      <c r="A258" s="82"/>
      <c r="B258" s="82"/>
      <c r="C258" s="82"/>
      <c r="D258" s="82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3.5" thickBot="1">
      <c r="A259" s="82"/>
      <c r="B259" s="82"/>
      <c r="C259" s="82"/>
      <c r="D259" s="82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3.5" thickBot="1">
      <c r="A260" s="82"/>
      <c r="B260" s="82"/>
      <c r="C260" s="82"/>
      <c r="D260" s="82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3.5" thickBot="1">
      <c r="A261" s="82"/>
      <c r="B261" s="82"/>
      <c r="C261" s="82"/>
      <c r="D261" s="82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3.5" thickBot="1">
      <c r="A262" s="82"/>
      <c r="B262" s="82"/>
      <c r="C262" s="82"/>
      <c r="D262" s="82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3.5" thickBot="1">
      <c r="A263" s="82"/>
      <c r="B263" s="82"/>
      <c r="C263" s="82"/>
      <c r="D263" s="82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3.5" thickBot="1">
      <c r="A264" s="82"/>
      <c r="B264" s="82"/>
      <c r="C264" s="82"/>
      <c r="D264" s="82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3.5" thickBot="1">
      <c r="A265" s="82"/>
      <c r="B265" s="82"/>
      <c r="C265" s="82"/>
      <c r="D265" s="82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3.5" thickBot="1">
      <c r="A266" s="82"/>
      <c r="B266" s="82"/>
      <c r="C266" s="82"/>
      <c r="D266" s="82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3.5" thickBot="1">
      <c r="A267" s="82"/>
      <c r="B267" s="82"/>
      <c r="C267" s="82"/>
      <c r="D267" s="82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3.5" thickBot="1">
      <c r="A268" s="82"/>
      <c r="B268" s="82"/>
      <c r="C268" s="82"/>
      <c r="D268" s="82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3.5" thickBot="1">
      <c r="A269" s="82"/>
      <c r="B269" s="82"/>
      <c r="C269" s="82"/>
      <c r="D269" s="82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3.5" thickBot="1">
      <c r="A270" s="82"/>
      <c r="B270" s="82"/>
      <c r="C270" s="82"/>
      <c r="D270" s="82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3.5" thickBot="1">
      <c r="A271" s="82"/>
      <c r="B271" s="82"/>
      <c r="C271" s="82"/>
      <c r="D271" s="82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3.5" thickBot="1">
      <c r="A272" s="82"/>
      <c r="B272" s="82"/>
      <c r="C272" s="82"/>
      <c r="D272" s="82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3.5" thickBot="1">
      <c r="A273" s="82"/>
      <c r="B273" s="82"/>
      <c r="C273" s="82"/>
      <c r="D273" s="82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3.5" thickBot="1">
      <c r="A274" s="82"/>
      <c r="B274" s="82"/>
      <c r="C274" s="82"/>
      <c r="D274" s="82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3.5" thickBot="1">
      <c r="A275" s="82"/>
      <c r="B275" s="82"/>
      <c r="C275" s="82"/>
      <c r="D275" s="82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3.5" thickBot="1">
      <c r="A276" s="82"/>
      <c r="B276" s="82"/>
      <c r="C276" s="82"/>
      <c r="D276" s="82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3.5" thickBot="1">
      <c r="A277" s="82"/>
      <c r="B277" s="82"/>
      <c r="C277" s="82"/>
      <c r="D277" s="82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3.5" thickBot="1">
      <c r="A278" s="82"/>
      <c r="B278" s="82"/>
      <c r="C278" s="82"/>
      <c r="D278" s="82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3.5" thickBot="1">
      <c r="A279" s="82"/>
      <c r="B279" s="82"/>
      <c r="C279" s="82"/>
      <c r="D279" s="82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3.5" thickBot="1">
      <c r="A280" s="82"/>
      <c r="B280" s="82"/>
      <c r="C280" s="82"/>
      <c r="D280" s="82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3.5" thickBot="1">
      <c r="A281" s="82"/>
      <c r="B281" s="82"/>
      <c r="C281" s="82"/>
      <c r="D281" s="82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3.5" thickBot="1">
      <c r="A282" s="82"/>
      <c r="B282" s="82"/>
      <c r="C282" s="82"/>
      <c r="D282" s="82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3.5" thickBot="1">
      <c r="A283" s="82"/>
      <c r="B283" s="82"/>
      <c r="C283" s="82"/>
      <c r="D283" s="82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3.5" thickBot="1">
      <c r="A284" s="82"/>
      <c r="B284" s="82"/>
      <c r="C284" s="82"/>
      <c r="D284" s="82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3.5" thickBot="1">
      <c r="A285" s="82"/>
      <c r="B285" s="82"/>
      <c r="C285" s="82"/>
      <c r="D285" s="82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3.5" thickBot="1">
      <c r="A286" s="82"/>
      <c r="B286" s="82"/>
      <c r="C286" s="82"/>
      <c r="D286" s="82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3.5" thickBot="1">
      <c r="A287" s="82"/>
      <c r="B287" s="82"/>
      <c r="C287" s="82"/>
      <c r="D287" s="82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3.5" thickBot="1">
      <c r="A288" s="82"/>
      <c r="B288" s="82"/>
      <c r="C288" s="82"/>
      <c r="D288" s="82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3.5" thickBot="1">
      <c r="A289" s="82"/>
      <c r="B289" s="82"/>
      <c r="C289" s="82"/>
      <c r="D289" s="82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3.5" thickBot="1">
      <c r="A290" s="82"/>
      <c r="B290" s="82"/>
      <c r="C290" s="82"/>
      <c r="D290" s="82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3.5" thickBot="1">
      <c r="A291" s="82"/>
      <c r="B291" s="82"/>
      <c r="C291" s="82"/>
      <c r="D291" s="82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3.5" thickBot="1">
      <c r="A292" s="82"/>
      <c r="B292" s="82"/>
      <c r="C292" s="82"/>
      <c r="D292" s="82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3.5" thickBot="1">
      <c r="A293" s="82"/>
      <c r="B293" s="82"/>
      <c r="C293" s="82"/>
      <c r="D293" s="82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3.5" thickBot="1">
      <c r="A294" s="82"/>
      <c r="B294" s="82"/>
      <c r="C294" s="82"/>
      <c r="D294" s="82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3.5" thickBot="1">
      <c r="A295" s="82"/>
      <c r="B295" s="82"/>
      <c r="C295" s="82"/>
      <c r="D295" s="82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3.5" thickBot="1">
      <c r="A296" s="82"/>
      <c r="B296" s="82"/>
      <c r="C296" s="82"/>
      <c r="D296" s="82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3.5" thickBot="1">
      <c r="A297" s="82"/>
      <c r="B297" s="82"/>
      <c r="C297" s="82"/>
      <c r="D297" s="82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3.5" thickBot="1">
      <c r="A298" s="82"/>
      <c r="B298" s="82"/>
      <c r="C298" s="82"/>
      <c r="D298" s="82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3.5" thickBot="1">
      <c r="A299" s="82"/>
      <c r="B299" s="82"/>
      <c r="C299" s="82"/>
      <c r="D299" s="82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3.5" thickBot="1">
      <c r="A300" s="82"/>
      <c r="B300" s="82"/>
      <c r="C300" s="82"/>
      <c r="D300" s="82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3.5" thickBot="1">
      <c r="A301" s="82"/>
      <c r="B301" s="82"/>
      <c r="C301" s="82"/>
      <c r="D301" s="82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3.5" thickBot="1">
      <c r="A302" s="82"/>
      <c r="B302" s="82"/>
      <c r="C302" s="82"/>
      <c r="D302" s="82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3.5" thickBot="1">
      <c r="A303" s="82"/>
      <c r="B303" s="82"/>
      <c r="C303" s="82"/>
      <c r="D303" s="82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3.5" thickBot="1">
      <c r="A304" s="82"/>
      <c r="B304" s="82"/>
      <c r="C304" s="82"/>
      <c r="D304" s="82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3.5" thickBot="1">
      <c r="A305" s="82"/>
      <c r="B305" s="82"/>
      <c r="C305" s="82"/>
      <c r="D305" s="82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3.5" thickBot="1">
      <c r="A306" s="82"/>
      <c r="B306" s="82"/>
      <c r="C306" s="82"/>
      <c r="D306" s="82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3.5" thickBot="1">
      <c r="A307" s="82"/>
      <c r="B307" s="82"/>
      <c r="C307" s="82"/>
      <c r="D307" s="82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3.5" thickBot="1">
      <c r="A308" s="82"/>
      <c r="B308" s="82"/>
      <c r="C308" s="82"/>
      <c r="D308" s="82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3.5" thickBot="1">
      <c r="A309" s="82"/>
      <c r="B309" s="82"/>
      <c r="C309" s="82"/>
      <c r="D309" s="82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3.5" thickBot="1">
      <c r="A310" s="82"/>
      <c r="B310" s="82"/>
      <c r="C310" s="82"/>
      <c r="D310" s="82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3.5" thickBot="1">
      <c r="A311" s="82"/>
      <c r="B311" s="82"/>
      <c r="C311" s="82"/>
      <c r="D311" s="82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3.5" thickBot="1">
      <c r="A312" s="82"/>
      <c r="B312" s="82"/>
      <c r="C312" s="82"/>
      <c r="D312" s="82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3.5" thickBot="1">
      <c r="A313" s="82"/>
      <c r="B313" s="82"/>
      <c r="C313" s="82"/>
      <c r="D313" s="82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3.5" thickBot="1">
      <c r="A314" s="82"/>
      <c r="B314" s="82"/>
      <c r="C314" s="82"/>
      <c r="D314" s="82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3.5" thickBot="1">
      <c r="A315" s="82"/>
      <c r="B315" s="82"/>
      <c r="C315" s="82"/>
      <c r="D315" s="82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3.5" thickBot="1">
      <c r="A316" s="82"/>
      <c r="B316" s="82"/>
      <c r="C316" s="82"/>
      <c r="D316" s="82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3.5" thickBot="1">
      <c r="A317" s="82"/>
      <c r="B317" s="82"/>
      <c r="C317" s="82"/>
      <c r="D317" s="82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3.5" thickBot="1">
      <c r="A318" s="82"/>
      <c r="B318" s="82"/>
      <c r="C318" s="82"/>
      <c r="D318" s="82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3.5" thickBot="1">
      <c r="A319" s="82"/>
      <c r="B319" s="82"/>
      <c r="C319" s="82"/>
      <c r="D319" s="82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3.5" thickBot="1">
      <c r="A320" s="82"/>
      <c r="B320" s="82"/>
      <c r="C320" s="82"/>
      <c r="D320" s="82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3.5" thickBot="1">
      <c r="A321" s="82"/>
      <c r="B321" s="82"/>
      <c r="C321" s="82"/>
      <c r="D321" s="82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3.5" thickBot="1">
      <c r="A322" s="82"/>
      <c r="B322" s="82"/>
      <c r="C322" s="82"/>
      <c r="D322" s="82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3.5" thickBot="1">
      <c r="A323" s="82"/>
      <c r="B323" s="82"/>
      <c r="C323" s="82"/>
      <c r="D323" s="82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3.5" thickBot="1">
      <c r="A324" s="82"/>
      <c r="B324" s="82"/>
      <c r="C324" s="82"/>
      <c r="D324" s="82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3.5" thickBot="1">
      <c r="A325" s="82"/>
      <c r="B325" s="82"/>
      <c r="C325" s="82"/>
      <c r="D325" s="82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3.5" thickBot="1">
      <c r="A326" s="82"/>
      <c r="B326" s="82"/>
      <c r="C326" s="82"/>
      <c r="D326" s="82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3.5" thickBot="1">
      <c r="A327" s="82"/>
      <c r="B327" s="82"/>
      <c r="C327" s="82"/>
      <c r="D327" s="82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3.5" thickBot="1">
      <c r="A328" s="82"/>
      <c r="B328" s="82"/>
      <c r="C328" s="82"/>
      <c r="D328" s="82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3.5" thickBot="1">
      <c r="A329" s="82"/>
      <c r="B329" s="82"/>
      <c r="C329" s="82"/>
      <c r="D329" s="82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3.5" thickBot="1">
      <c r="A330" s="82"/>
      <c r="B330" s="82"/>
      <c r="C330" s="82"/>
      <c r="D330" s="82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3.5" thickBot="1">
      <c r="A331" s="82"/>
      <c r="B331" s="82"/>
      <c r="C331" s="82"/>
      <c r="D331" s="82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3.5" thickBot="1">
      <c r="A332" s="82"/>
      <c r="B332" s="82"/>
      <c r="C332" s="82"/>
      <c r="D332" s="82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3.5" thickBot="1">
      <c r="A333" s="82"/>
      <c r="B333" s="82"/>
      <c r="C333" s="82"/>
      <c r="D333" s="82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3.5" thickBot="1">
      <c r="A334" s="82"/>
      <c r="B334" s="82"/>
      <c r="C334" s="82"/>
      <c r="D334" s="82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3.5" thickBot="1">
      <c r="A335" s="82"/>
      <c r="B335" s="82"/>
      <c r="C335" s="82"/>
      <c r="D335" s="82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3.5" thickBot="1">
      <c r="A336" s="82"/>
      <c r="B336" s="82"/>
      <c r="C336" s="82"/>
      <c r="D336" s="82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3.5" thickBot="1">
      <c r="A337" s="82"/>
      <c r="B337" s="82"/>
      <c r="C337" s="82"/>
      <c r="D337" s="82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3.5" thickBot="1">
      <c r="A338" s="82"/>
      <c r="B338" s="82"/>
      <c r="C338" s="82"/>
      <c r="D338" s="82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3.5" thickBot="1">
      <c r="A339" s="82"/>
      <c r="B339" s="82"/>
      <c r="C339" s="82"/>
      <c r="D339" s="82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3.5" thickBot="1">
      <c r="A340" s="82"/>
      <c r="B340" s="82"/>
      <c r="C340" s="82"/>
      <c r="D340" s="82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3.5" thickBot="1">
      <c r="A341" s="82"/>
      <c r="B341" s="82"/>
      <c r="C341" s="82"/>
      <c r="D341" s="82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3.5" thickBot="1">
      <c r="A342" s="82"/>
      <c r="B342" s="82"/>
      <c r="C342" s="82"/>
      <c r="D342" s="82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3.5" thickBot="1">
      <c r="A343" s="82"/>
      <c r="B343" s="82"/>
      <c r="C343" s="82"/>
      <c r="D343" s="82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3.5" thickBot="1">
      <c r="A344" s="82"/>
      <c r="B344" s="82"/>
      <c r="C344" s="82"/>
      <c r="D344" s="82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3.5" thickBot="1">
      <c r="A345" s="82"/>
      <c r="B345" s="82"/>
      <c r="C345" s="82"/>
      <c r="D345" s="82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3.5" thickBot="1">
      <c r="A346" s="82"/>
      <c r="B346" s="82"/>
      <c r="C346" s="82"/>
      <c r="D346" s="82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3.5" thickBot="1">
      <c r="A347" s="82"/>
      <c r="B347" s="82"/>
      <c r="C347" s="82"/>
      <c r="D347" s="82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3.5" thickBot="1">
      <c r="A348" s="82"/>
      <c r="B348" s="82"/>
      <c r="C348" s="82"/>
      <c r="D348" s="82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3.5" thickBot="1">
      <c r="A349" s="82"/>
      <c r="B349" s="82"/>
      <c r="C349" s="82"/>
      <c r="D349" s="82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3.5" thickBot="1">
      <c r="A350" s="82"/>
      <c r="B350" s="82"/>
      <c r="C350" s="82"/>
      <c r="D350" s="82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3.5" thickBot="1">
      <c r="A351" s="82"/>
      <c r="B351" s="82"/>
      <c r="C351" s="82"/>
      <c r="D351" s="82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3.5" thickBot="1">
      <c r="A352" s="82"/>
      <c r="B352" s="82"/>
      <c r="C352" s="82"/>
      <c r="D352" s="82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3.5" thickBot="1">
      <c r="A353" s="82"/>
      <c r="B353" s="82"/>
      <c r="C353" s="82"/>
      <c r="D353" s="82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3.5" thickBot="1">
      <c r="A354" s="82"/>
      <c r="B354" s="82"/>
      <c r="C354" s="82"/>
      <c r="D354" s="82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3.5" thickBot="1">
      <c r="A355" s="82"/>
      <c r="B355" s="82"/>
      <c r="C355" s="82"/>
      <c r="D355" s="82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3.5" thickBot="1">
      <c r="A356" s="82"/>
      <c r="B356" s="82"/>
      <c r="C356" s="82"/>
      <c r="D356" s="82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3.5" thickBot="1">
      <c r="A357" s="82"/>
      <c r="B357" s="82"/>
      <c r="C357" s="82"/>
      <c r="D357" s="82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3.5" thickBot="1">
      <c r="A358" s="82"/>
      <c r="B358" s="82"/>
      <c r="C358" s="82"/>
      <c r="D358" s="82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3.5" thickBot="1">
      <c r="A359" s="82"/>
      <c r="B359" s="82"/>
      <c r="C359" s="82"/>
      <c r="D359" s="82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3.5" thickBot="1">
      <c r="A360" s="82"/>
      <c r="B360" s="82"/>
      <c r="C360" s="82"/>
      <c r="D360" s="82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3.5" thickBot="1">
      <c r="A361" s="82"/>
      <c r="B361" s="82"/>
      <c r="C361" s="82"/>
      <c r="D361" s="82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3.5" thickBot="1">
      <c r="A362" s="82"/>
      <c r="B362" s="82"/>
      <c r="C362" s="82"/>
      <c r="D362" s="82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3.5" thickBot="1">
      <c r="A363" s="82"/>
      <c r="B363" s="82"/>
      <c r="C363" s="82"/>
      <c r="D363" s="82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3.5" thickBot="1">
      <c r="A364" s="82"/>
      <c r="B364" s="82"/>
      <c r="C364" s="82"/>
      <c r="D364" s="82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3.5" thickBot="1">
      <c r="A365" s="82"/>
      <c r="B365" s="82"/>
      <c r="C365" s="82"/>
      <c r="D365" s="82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3.5" thickBot="1">
      <c r="A366" s="82"/>
      <c r="B366" s="82"/>
      <c r="C366" s="82"/>
      <c r="D366" s="82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3.5" thickBot="1">
      <c r="A367" s="82"/>
      <c r="B367" s="82"/>
      <c r="C367" s="82"/>
      <c r="D367" s="82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3.5" thickBot="1">
      <c r="A368" s="82"/>
      <c r="B368" s="82"/>
      <c r="C368" s="82"/>
      <c r="D368" s="82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3.5" thickBot="1">
      <c r="A369" s="82"/>
      <c r="B369" s="82"/>
      <c r="C369" s="82"/>
      <c r="D369" s="82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3.5" thickBot="1">
      <c r="A370" s="82"/>
      <c r="B370" s="82"/>
      <c r="C370" s="82"/>
      <c r="D370" s="82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3.5" thickBot="1">
      <c r="A371" s="82"/>
      <c r="B371" s="82"/>
      <c r="C371" s="82"/>
      <c r="D371" s="82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3.5" thickBot="1">
      <c r="A372" s="82"/>
      <c r="B372" s="82"/>
      <c r="C372" s="82"/>
      <c r="D372" s="82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3.5" thickBot="1">
      <c r="A373" s="82"/>
      <c r="B373" s="82"/>
      <c r="C373" s="82"/>
      <c r="D373" s="82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3.5" thickBot="1">
      <c r="A374" s="82"/>
      <c r="B374" s="82"/>
      <c r="C374" s="82"/>
      <c r="D374" s="82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3.5" thickBot="1">
      <c r="A375" s="82"/>
      <c r="B375" s="82"/>
      <c r="C375" s="82"/>
      <c r="D375" s="82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3.5" thickBot="1">
      <c r="A376" s="82"/>
      <c r="B376" s="82"/>
      <c r="C376" s="82"/>
      <c r="D376" s="82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3.5" thickBot="1">
      <c r="A377" s="82"/>
      <c r="B377" s="82"/>
      <c r="C377" s="82"/>
      <c r="D377" s="82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3.5" thickBot="1">
      <c r="A378" s="82"/>
      <c r="B378" s="82"/>
      <c r="C378" s="82"/>
      <c r="D378" s="82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3.5" thickBot="1">
      <c r="A379" s="82"/>
      <c r="B379" s="82"/>
      <c r="C379" s="82"/>
      <c r="D379" s="82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3.5" thickBot="1">
      <c r="A380" s="82"/>
      <c r="B380" s="82"/>
      <c r="C380" s="82"/>
      <c r="D380" s="82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3.5" thickBot="1">
      <c r="A381" s="82"/>
      <c r="B381" s="82"/>
      <c r="C381" s="82"/>
      <c r="D381" s="82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3.5" thickBot="1">
      <c r="A382" s="82"/>
      <c r="B382" s="82"/>
      <c r="C382" s="82"/>
      <c r="D382" s="82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3.5" thickBot="1">
      <c r="A383" s="82"/>
      <c r="B383" s="82"/>
      <c r="C383" s="82"/>
      <c r="D383" s="82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3.5" thickBot="1">
      <c r="A384" s="82"/>
      <c r="B384" s="82"/>
      <c r="C384" s="82"/>
      <c r="D384" s="82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3.5" thickBot="1">
      <c r="A385" s="82"/>
      <c r="B385" s="82"/>
      <c r="C385" s="82"/>
      <c r="D385" s="82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3.5" thickBot="1">
      <c r="A386" s="82"/>
      <c r="B386" s="82"/>
      <c r="C386" s="82"/>
      <c r="D386" s="82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3.5" thickBot="1">
      <c r="A387" s="82"/>
      <c r="B387" s="82"/>
      <c r="C387" s="82"/>
      <c r="D387" s="82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3.5" thickBot="1">
      <c r="A388" s="82"/>
      <c r="B388" s="82"/>
      <c r="C388" s="82"/>
      <c r="D388" s="82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3.5" thickBot="1">
      <c r="A389" s="82"/>
      <c r="B389" s="82"/>
      <c r="C389" s="82"/>
      <c r="D389" s="82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3.5" thickBot="1">
      <c r="A390" s="82"/>
      <c r="B390" s="82"/>
      <c r="C390" s="82"/>
      <c r="D390" s="82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3.5" thickBot="1">
      <c r="A391" s="82"/>
      <c r="B391" s="82"/>
      <c r="C391" s="82"/>
      <c r="D391" s="82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3.5" thickBot="1">
      <c r="A392" s="82"/>
      <c r="B392" s="82"/>
      <c r="C392" s="82"/>
      <c r="D392" s="82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3.5" thickBot="1">
      <c r="A393" s="82"/>
      <c r="B393" s="82"/>
      <c r="C393" s="82"/>
      <c r="D393" s="82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3.5" thickBot="1">
      <c r="A394" s="82"/>
      <c r="B394" s="82"/>
      <c r="C394" s="82"/>
      <c r="D394" s="82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3.5" thickBot="1">
      <c r="A395" s="82"/>
      <c r="B395" s="82"/>
      <c r="C395" s="82"/>
      <c r="D395" s="82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3.5" thickBot="1">
      <c r="A396" s="82"/>
      <c r="B396" s="82"/>
      <c r="C396" s="82"/>
      <c r="D396" s="82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3.5" thickBot="1">
      <c r="A397" s="82"/>
      <c r="B397" s="82"/>
      <c r="C397" s="82"/>
      <c r="D397" s="82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3.5" thickBot="1">
      <c r="A398" s="82"/>
      <c r="B398" s="82"/>
      <c r="C398" s="82"/>
      <c r="D398" s="82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3.5" thickBot="1">
      <c r="A399" s="82"/>
      <c r="B399" s="82"/>
      <c r="C399" s="82"/>
      <c r="D399" s="82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3.5" thickBot="1">
      <c r="A400" s="82"/>
      <c r="B400" s="82"/>
      <c r="C400" s="82"/>
      <c r="D400" s="82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3.5" thickBot="1">
      <c r="A401" s="82"/>
      <c r="B401" s="82"/>
      <c r="C401" s="82"/>
      <c r="D401" s="82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3.5" thickBot="1">
      <c r="A402" s="82"/>
      <c r="B402" s="82"/>
      <c r="C402" s="82"/>
      <c r="D402" s="82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3.5" thickBot="1">
      <c r="A403" s="82"/>
      <c r="B403" s="82"/>
      <c r="C403" s="82"/>
      <c r="D403" s="82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3.5" thickBot="1">
      <c r="A404" s="82"/>
      <c r="B404" s="82"/>
      <c r="C404" s="82"/>
      <c r="D404" s="82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</row>
    <row r="405" spans="1:35" ht="13.5" thickBot="1">
      <c r="A405" s="82"/>
      <c r="B405" s="82"/>
      <c r="C405" s="82"/>
      <c r="D405" s="82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</row>
    <row r="406" spans="1:35" ht="13.5" thickBot="1">
      <c r="A406" s="82"/>
      <c r="B406" s="82"/>
      <c r="C406" s="82"/>
      <c r="D406" s="82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</row>
    <row r="407" spans="1:35" ht="13.5" thickBot="1">
      <c r="A407" s="82"/>
      <c r="B407" s="82"/>
      <c r="C407" s="82"/>
      <c r="D407" s="82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</row>
    <row r="408" spans="1:35" ht="13.5" thickBot="1">
      <c r="A408" s="82"/>
      <c r="B408" s="82"/>
      <c r="C408" s="82"/>
      <c r="D408" s="82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</row>
    <row r="409" spans="1:35" ht="13.5" thickBot="1">
      <c r="A409" s="82"/>
      <c r="B409" s="82"/>
      <c r="C409" s="82"/>
      <c r="D409" s="82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</row>
    <row r="410" spans="1:35" ht="13.5" thickBot="1">
      <c r="A410" s="82"/>
      <c r="B410" s="82"/>
      <c r="C410" s="82"/>
      <c r="D410" s="82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</row>
    <row r="411" spans="1:35" ht="13.5" thickBot="1">
      <c r="A411" s="82"/>
      <c r="B411" s="82"/>
      <c r="C411" s="82"/>
      <c r="D411" s="82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</row>
    <row r="412" spans="1:35" ht="13.5" thickBot="1">
      <c r="A412" s="82"/>
      <c r="B412" s="82"/>
      <c r="C412" s="82"/>
      <c r="D412" s="82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</row>
    <row r="413" spans="1:35" ht="13.5" thickBot="1">
      <c r="A413" s="82"/>
      <c r="B413" s="82"/>
      <c r="C413" s="82"/>
      <c r="D413" s="82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</row>
    <row r="414" spans="1:35" ht="13.5" thickBot="1">
      <c r="A414" s="82"/>
      <c r="B414" s="82"/>
      <c r="C414" s="82"/>
      <c r="D414" s="82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</row>
    <row r="415" spans="1:35" ht="13.5" thickBot="1">
      <c r="A415" s="82"/>
      <c r="B415" s="82"/>
      <c r="C415" s="82"/>
      <c r="D415" s="82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</row>
    <row r="416" spans="1:35" ht="13.5" thickBot="1">
      <c r="A416" s="82"/>
      <c r="B416" s="82"/>
      <c r="C416" s="82"/>
      <c r="D416" s="82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</row>
    <row r="417" spans="1:35" ht="13.5" thickBot="1">
      <c r="A417" s="82"/>
      <c r="B417" s="82"/>
      <c r="C417" s="82"/>
      <c r="D417" s="82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</row>
    <row r="418" spans="1:35" ht="13.5" thickBot="1">
      <c r="A418" s="82"/>
      <c r="B418" s="82"/>
      <c r="C418" s="82"/>
      <c r="D418" s="82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</row>
    <row r="419" spans="1:35" ht="13.5" thickBot="1">
      <c r="A419" s="82"/>
      <c r="B419" s="82"/>
      <c r="C419" s="82"/>
      <c r="D419" s="82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</row>
    <row r="420" spans="1:35" ht="13.5" thickBot="1">
      <c r="A420" s="82"/>
      <c r="B420" s="82"/>
      <c r="C420" s="82"/>
      <c r="D420" s="82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</row>
    <row r="421" spans="1:35" ht="13.5" thickBot="1">
      <c r="A421" s="82"/>
      <c r="B421" s="82"/>
      <c r="C421" s="82"/>
      <c r="D421" s="82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</row>
    <row r="422" spans="1:35" ht="13.5" thickBot="1">
      <c r="A422" s="82"/>
      <c r="B422" s="82"/>
      <c r="C422" s="82"/>
      <c r="D422" s="82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</row>
    <row r="423" spans="1:35" ht="13.5" thickBot="1">
      <c r="A423" s="82"/>
      <c r="B423" s="82"/>
      <c r="C423" s="82"/>
      <c r="D423" s="82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</row>
    <row r="424" spans="1:35" ht="13.5" thickBot="1">
      <c r="A424" s="82"/>
      <c r="B424" s="82"/>
      <c r="C424" s="82"/>
      <c r="D424" s="82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</row>
    <row r="425" spans="1:35" ht="13.5" thickBot="1">
      <c r="A425" s="82"/>
      <c r="B425" s="82"/>
      <c r="C425" s="82"/>
      <c r="D425" s="82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</row>
    <row r="426" spans="1:35" ht="13.5" thickBot="1">
      <c r="A426" s="82"/>
      <c r="B426" s="82"/>
      <c r="C426" s="82"/>
      <c r="D426" s="82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</row>
    <row r="427" spans="1:35" ht="13.5" thickBot="1">
      <c r="A427" s="82"/>
      <c r="B427" s="82"/>
      <c r="C427" s="82"/>
      <c r="D427" s="82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</row>
    <row r="428" spans="1:35" ht="13.5" thickBot="1">
      <c r="A428" s="82"/>
      <c r="B428" s="82"/>
      <c r="C428" s="82"/>
      <c r="D428" s="82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</row>
    <row r="429" spans="1:35" ht="13.5" thickBot="1">
      <c r="A429" s="82"/>
      <c r="B429" s="82"/>
      <c r="C429" s="82"/>
      <c r="D429" s="82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</row>
    <row r="430" spans="1:35" ht="13.5" thickBot="1">
      <c r="A430" s="82"/>
      <c r="B430" s="82"/>
      <c r="C430" s="82"/>
      <c r="D430" s="82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</row>
    <row r="431" spans="1:35" ht="13.5" thickBot="1">
      <c r="A431" s="82"/>
      <c r="B431" s="82"/>
      <c r="C431" s="82"/>
      <c r="D431" s="82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</row>
    <row r="432" spans="1:35" ht="13.5" thickBot="1">
      <c r="A432" s="82"/>
      <c r="B432" s="82"/>
      <c r="C432" s="82"/>
      <c r="D432" s="82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</row>
    <row r="433" spans="1:35" ht="13.5" thickBot="1">
      <c r="A433" s="82"/>
      <c r="B433" s="82"/>
      <c r="C433" s="82"/>
      <c r="D433" s="82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</row>
    <row r="434" spans="1:35" ht="13.5" thickBot="1">
      <c r="A434" s="82"/>
      <c r="B434" s="82"/>
      <c r="C434" s="82"/>
      <c r="D434" s="82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</row>
    <row r="435" spans="1:35" ht="13.5" thickBot="1">
      <c r="A435" s="82"/>
      <c r="B435" s="82"/>
      <c r="C435" s="82"/>
      <c r="D435" s="82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</row>
    <row r="436" spans="1:35" ht="13.5" thickBot="1">
      <c r="A436" s="82"/>
      <c r="B436" s="82"/>
      <c r="C436" s="82"/>
      <c r="D436" s="82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</row>
    <row r="437" spans="1:35" ht="13.5" thickBot="1">
      <c r="A437" s="82"/>
      <c r="B437" s="82"/>
      <c r="C437" s="82"/>
      <c r="D437" s="82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</row>
    <row r="438" spans="1:35" ht="13.5" thickBot="1">
      <c r="A438" s="82"/>
      <c r="B438" s="82"/>
      <c r="C438" s="82"/>
      <c r="D438" s="82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</row>
    <row r="439" spans="1:35" ht="13.5" thickBot="1">
      <c r="A439" s="82"/>
      <c r="B439" s="82"/>
      <c r="C439" s="82"/>
      <c r="D439" s="82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</row>
    <row r="440" spans="1:35" ht="13.5" thickBot="1">
      <c r="A440" s="82"/>
      <c r="B440" s="82"/>
      <c r="C440" s="82"/>
      <c r="D440" s="82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</row>
    <row r="441" spans="1:35" ht="13.5" thickBot="1">
      <c r="A441" s="82"/>
      <c r="B441" s="82"/>
      <c r="C441" s="82"/>
      <c r="D441" s="82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</row>
    <row r="442" spans="1:35" ht="13.5" thickBot="1">
      <c r="A442" s="82"/>
      <c r="B442" s="82"/>
      <c r="C442" s="82"/>
      <c r="D442" s="82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</row>
    <row r="443" spans="1:35" ht="13.5" thickBot="1">
      <c r="A443" s="82"/>
      <c r="B443" s="82"/>
      <c r="C443" s="82"/>
      <c r="D443" s="82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</row>
    <row r="444" spans="1:35" ht="13.5" thickBot="1">
      <c r="A444" s="82"/>
      <c r="B444" s="82"/>
      <c r="C444" s="82"/>
      <c r="D444" s="82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</row>
    <row r="445" spans="1:35" ht="13.5" thickBot="1">
      <c r="A445" s="82"/>
      <c r="B445" s="82"/>
      <c r="C445" s="82"/>
      <c r="D445" s="82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</row>
    <row r="446" spans="1:35" ht="13.5" thickBot="1">
      <c r="A446" s="82"/>
      <c r="B446" s="82"/>
      <c r="C446" s="82"/>
      <c r="D446" s="82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</row>
    <row r="447" spans="1:35" ht="13.5" thickBot="1">
      <c r="A447" s="82"/>
      <c r="B447" s="82"/>
      <c r="C447" s="82"/>
      <c r="D447" s="82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</row>
    <row r="448" spans="1:35" ht="13.5" thickBot="1">
      <c r="A448" s="82"/>
      <c r="B448" s="82"/>
      <c r="C448" s="82"/>
      <c r="D448" s="82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</row>
    <row r="449" spans="1:35" ht="13.5" thickBot="1">
      <c r="A449" s="82"/>
      <c r="B449" s="82"/>
      <c r="C449" s="82"/>
      <c r="D449" s="82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</row>
    <row r="450" spans="1:35" ht="13.5" thickBot="1">
      <c r="A450" s="82"/>
      <c r="B450" s="82"/>
      <c r="C450" s="82"/>
      <c r="D450" s="82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</row>
    <row r="451" spans="1:35" ht="13.5" thickBot="1">
      <c r="A451" s="82"/>
      <c r="B451" s="82"/>
      <c r="C451" s="82"/>
      <c r="D451" s="82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</row>
    <row r="452" spans="1:35" ht="13.5" thickBot="1">
      <c r="A452" s="82"/>
      <c r="B452" s="82"/>
      <c r="C452" s="82"/>
      <c r="D452" s="82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</row>
    <row r="453" spans="1:35" ht="13.5" thickBot="1">
      <c r="A453" s="82"/>
      <c r="B453" s="82"/>
      <c r="C453" s="82"/>
      <c r="D453" s="82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</row>
    <row r="454" spans="1:35" ht="13.5" thickBot="1">
      <c r="A454" s="82"/>
      <c r="B454" s="82"/>
      <c r="C454" s="82"/>
      <c r="D454" s="82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</row>
    <row r="455" spans="1:35" ht="13.5" thickBot="1">
      <c r="A455" s="82"/>
      <c r="B455" s="82"/>
      <c r="C455" s="82"/>
      <c r="D455" s="82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</row>
    <row r="456" spans="1:35" ht="13.5" thickBot="1">
      <c r="A456" s="82"/>
      <c r="B456" s="82"/>
      <c r="C456" s="82"/>
      <c r="D456" s="82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</row>
    <row r="457" spans="1:35" ht="13.5" thickBot="1">
      <c r="A457" s="82"/>
      <c r="B457" s="82"/>
      <c r="C457" s="82"/>
      <c r="D457" s="82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</row>
    <row r="458" spans="1:35" ht="13.5" thickBot="1">
      <c r="A458" s="82"/>
      <c r="B458" s="82"/>
      <c r="C458" s="82"/>
      <c r="D458" s="82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</row>
    <row r="459" spans="1:35" ht="13.5" thickBot="1">
      <c r="A459" s="82"/>
      <c r="B459" s="82"/>
      <c r="C459" s="82"/>
      <c r="D459" s="82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</row>
    <row r="460" spans="1:35" ht="13.5" thickBot="1">
      <c r="A460" s="82"/>
      <c r="B460" s="82"/>
      <c r="C460" s="82"/>
      <c r="D460" s="82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</row>
    <row r="461" spans="1:35" ht="13.5" thickBot="1">
      <c r="A461" s="82"/>
      <c r="B461" s="82"/>
      <c r="C461" s="82"/>
      <c r="D461" s="82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</row>
    <row r="462" spans="1:35" ht="13.5" thickBot="1">
      <c r="A462" s="82"/>
      <c r="B462" s="82"/>
      <c r="C462" s="82"/>
      <c r="D462" s="82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</row>
    <row r="463" spans="1:35" ht="13.5" thickBot="1">
      <c r="A463" s="82"/>
      <c r="B463" s="82"/>
      <c r="C463" s="82"/>
      <c r="D463" s="82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</row>
    <row r="464" spans="1:35" ht="13.5" thickBot="1">
      <c r="A464" s="82"/>
      <c r="B464" s="82"/>
      <c r="C464" s="82"/>
      <c r="D464" s="82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</row>
    <row r="465" spans="1:35" ht="13.5" thickBot="1">
      <c r="A465" s="82"/>
      <c r="B465" s="82"/>
      <c r="C465" s="82"/>
      <c r="D465" s="82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</row>
    <row r="466" spans="1:35" ht="13.5" thickBot="1">
      <c r="A466" s="82"/>
      <c r="B466" s="82"/>
      <c r="C466" s="82"/>
      <c r="D466" s="82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</row>
    <row r="467" spans="1:35" ht="13.5" thickBot="1">
      <c r="A467" s="82"/>
      <c r="B467" s="82"/>
      <c r="C467" s="82"/>
      <c r="D467" s="82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</row>
    <row r="468" spans="1:35" ht="13.5" thickBot="1">
      <c r="A468" s="82"/>
      <c r="B468" s="82"/>
      <c r="C468" s="82"/>
      <c r="D468" s="82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</row>
    <row r="469" spans="1:35" ht="13.5" thickBot="1">
      <c r="A469" s="82"/>
      <c r="B469" s="82"/>
      <c r="C469" s="82"/>
      <c r="D469" s="82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</row>
    <row r="470" spans="1:35" ht="13.5" thickBot="1">
      <c r="A470" s="82"/>
      <c r="B470" s="82"/>
      <c r="C470" s="82"/>
      <c r="D470" s="82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</row>
    <row r="471" spans="1:35" ht="13.5" thickBot="1">
      <c r="A471" s="82"/>
      <c r="B471" s="82"/>
      <c r="C471" s="82"/>
      <c r="D471" s="82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</row>
    <row r="472" spans="1:35" ht="13.5" thickBot="1">
      <c r="A472" s="82"/>
      <c r="B472" s="82"/>
      <c r="C472" s="82"/>
      <c r="D472" s="82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</row>
    <row r="473" spans="1:35" ht="13.5" thickBot="1">
      <c r="A473" s="82"/>
      <c r="B473" s="82"/>
      <c r="C473" s="82"/>
      <c r="D473" s="82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</row>
    <row r="474" spans="1:35" ht="13.5" thickBot="1">
      <c r="A474" s="82"/>
      <c r="B474" s="82"/>
      <c r="C474" s="82"/>
      <c r="D474" s="82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</row>
    <row r="475" spans="1:35" ht="13.5" thickBot="1">
      <c r="A475" s="82"/>
      <c r="B475" s="82"/>
      <c r="C475" s="82"/>
      <c r="D475" s="82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</row>
    <row r="476" spans="1:35" ht="13.5" thickBot="1">
      <c r="A476" s="82"/>
      <c r="B476" s="82"/>
      <c r="C476" s="82"/>
      <c r="D476" s="82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</row>
    <row r="477" spans="1:35" ht="13.5" thickBot="1">
      <c r="A477" s="82"/>
      <c r="B477" s="82"/>
      <c r="C477" s="82"/>
      <c r="D477" s="82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</row>
    <row r="478" spans="1:35" ht="13.5" thickBot="1">
      <c r="A478" s="82"/>
      <c r="B478" s="82"/>
      <c r="C478" s="82"/>
      <c r="D478" s="82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</row>
    <row r="479" spans="1:35" ht="13.5" thickBot="1">
      <c r="A479" s="82"/>
      <c r="B479" s="82"/>
      <c r="C479" s="82"/>
      <c r="D479" s="82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</row>
    <row r="480" spans="1:35" ht="13.5" thickBot="1">
      <c r="A480" s="82"/>
      <c r="B480" s="82"/>
      <c r="C480" s="82"/>
      <c r="D480" s="82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</row>
    <row r="481" spans="1:35" ht="13.5" thickBot="1">
      <c r="A481" s="82"/>
      <c r="B481" s="82"/>
      <c r="C481" s="82"/>
      <c r="D481" s="82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</row>
    <row r="482" spans="1:35" ht="13.5" thickBot="1">
      <c r="A482" s="82"/>
      <c r="B482" s="82"/>
      <c r="C482" s="82"/>
      <c r="D482" s="82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</row>
    <row r="483" spans="1:35" ht="13.5" thickBot="1">
      <c r="A483" s="82"/>
      <c r="B483" s="82"/>
      <c r="C483" s="82"/>
      <c r="D483" s="82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</row>
    <row r="484" spans="1:35" ht="13.5" thickBot="1">
      <c r="A484" s="82"/>
      <c r="B484" s="82"/>
      <c r="C484" s="82"/>
      <c r="D484" s="82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</row>
    <row r="485" spans="1:35" ht="13.5" thickBot="1">
      <c r="A485" s="82"/>
      <c r="B485" s="82"/>
      <c r="C485" s="82"/>
      <c r="D485" s="82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</row>
    <row r="486" spans="1:35" ht="13.5" thickBot="1">
      <c r="A486" s="82"/>
      <c r="B486" s="82"/>
      <c r="C486" s="82"/>
      <c r="D486" s="82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</row>
    <row r="487" spans="1:35" ht="13.5" thickBot="1">
      <c r="A487" s="82"/>
      <c r="B487" s="82"/>
      <c r="C487" s="82"/>
      <c r="D487" s="82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</row>
    <row r="488" spans="1:35" ht="13.5" thickBot="1">
      <c r="A488" s="82"/>
      <c r="B488" s="82"/>
      <c r="C488" s="82"/>
      <c r="D488" s="82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</row>
    <row r="489" spans="1:35" ht="13.5" thickBot="1">
      <c r="A489" s="82"/>
      <c r="B489" s="82"/>
      <c r="C489" s="82"/>
      <c r="D489" s="82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</row>
    <row r="490" spans="1:35" ht="13.5" thickBot="1">
      <c r="A490" s="82"/>
      <c r="B490" s="82"/>
      <c r="C490" s="82"/>
      <c r="D490" s="82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</row>
    <row r="491" spans="1:35" ht="13.5" thickBot="1">
      <c r="A491" s="82"/>
      <c r="B491" s="82"/>
      <c r="C491" s="82"/>
      <c r="D491" s="82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</row>
    <row r="492" spans="1:35" ht="13.5" thickBot="1">
      <c r="A492" s="82"/>
      <c r="B492" s="82"/>
      <c r="C492" s="82"/>
      <c r="D492" s="82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</row>
    <row r="493" spans="1:35" ht="13.5" thickBot="1">
      <c r="A493" s="82"/>
      <c r="B493" s="82"/>
      <c r="C493" s="82"/>
      <c r="D493" s="82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</row>
    <row r="494" spans="1:35" ht="13.5" thickBot="1">
      <c r="A494" s="82"/>
      <c r="B494" s="82"/>
      <c r="C494" s="82"/>
      <c r="D494" s="82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</row>
    <row r="495" spans="1:35" ht="13.5" thickBot="1">
      <c r="A495" s="82"/>
      <c r="B495" s="82"/>
      <c r="C495" s="82"/>
      <c r="D495" s="82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</row>
    <row r="496" spans="1:35" ht="13.5" thickBot="1">
      <c r="A496" s="82"/>
      <c r="B496" s="82"/>
      <c r="C496" s="82"/>
      <c r="D496" s="82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</row>
    <row r="497" spans="1:35" ht="13.5" thickBot="1">
      <c r="A497" s="82"/>
      <c r="B497" s="82"/>
      <c r="C497" s="82"/>
      <c r="D497" s="82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</row>
    <row r="498" spans="1:35" ht="13.5" thickBot="1">
      <c r="A498" s="82"/>
      <c r="B498" s="82"/>
      <c r="C498" s="82"/>
      <c r="D498" s="82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</row>
    <row r="499" spans="1:35" ht="13.5" thickBot="1">
      <c r="A499" s="82"/>
      <c r="B499" s="82"/>
      <c r="C499" s="82"/>
      <c r="D499" s="82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</row>
    <row r="500" spans="1:35" ht="13.5" thickBot="1">
      <c r="A500" s="82"/>
      <c r="B500" s="82"/>
      <c r="C500" s="82"/>
      <c r="D500" s="82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</row>
    <row r="501" spans="1:35" ht="13.5" thickBot="1">
      <c r="A501" s="82"/>
      <c r="B501" s="82"/>
      <c r="C501" s="82"/>
      <c r="D501" s="82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</row>
    <row r="502" spans="1:35" ht="13.5" thickBot="1">
      <c r="A502" s="82"/>
      <c r="B502" s="82"/>
      <c r="C502" s="82"/>
      <c r="D502" s="82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</row>
    <row r="503" spans="1:35" ht="13.5" thickBot="1">
      <c r="A503" s="82"/>
      <c r="B503" s="82"/>
      <c r="C503" s="82"/>
      <c r="D503" s="82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</row>
    <row r="504" spans="1:35" ht="13.5" thickBot="1">
      <c r="A504" s="82"/>
      <c r="B504" s="82"/>
      <c r="C504" s="82"/>
      <c r="D504" s="82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</row>
    <row r="505" spans="1:35" ht="13.5" thickBot="1">
      <c r="A505" s="82"/>
      <c r="B505" s="82"/>
      <c r="C505" s="82"/>
      <c r="D505" s="82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</row>
    <row r="506" spans="1:35" ht="13.5" thickBot="1">
      <c r="A506" s="82"/>
      <c r="B506" s="82"/>
      <c r="C506" s="82"/>
      <c r="D506" s="82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</row>
    <row r="507" spans="1:35" ht="13.5" thickBot="1">
      <c r="A507" s="82"/>
      <c r="B507" s="82"/>
      <c r="C507" s="82"/>
      <c r="D507" s="82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</row>
    <row r="508" spans="1:35" ht="13.5" thickBot="1">
      <c r="A508" s="82"/>
      <c r="B508" s="82"/>
      <c r="C508" s="82"/>
      <c r="D508" s="82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</row>
    <row r="509" spans="1:35" ht="13.5" thickBot="1">
      <c r="A509" s="82"/>
      <c r="B509" s="82"/>
      <c r="C509" s="82"/>
      <c r="D509" s="82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</row>
    <row r="510" spans="1:35" ht="13.5" thickBot="1">
      <c r="A510" s="82"/>
      <c r="B510" s="82"/>
      <c r="C510" s="82"/>
      <c r="D510" s="82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</row>
    <row r="511" spans="1:35" ht="13.5" thickBot="1">
      <c r="A511" s="82"/>
      <c r="B511" s="82"/>
      <c r="C511" s="82"/>
      <c r="D511" s="82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</row>
    <row r="512" spans="1:35" ht="13.5" thickBot="1">
      <c r="A512" s="82"/>
      <c r="B512" s="82"/>
      <c r="C512" s="82"/>
      <c r="D512" s="82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</row>
    <row r="513" spans="1:35" ht="13.5" thickBot="1">
      <c r="A513" s="82"/>
      <c r="B513" s="82"/>
      <c r="C513" s="82"/>
      <c r="D513" s="82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</row>
    <row r="514" spans="1:35" ht="13.5" thickBot="1">
      <c r="A514" s="82"/>
      <c r="B514" s="82"/>
      <c r="C514" s="82"/>
      <c r="D514" s="82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</row>
    <row r="515" spans="1:35" ht="13.5" thickBot="1">
      <c r="A515" s="82"/>
      <c r="B515" s="82"/>
      <c r="C515" s="82"/>
      <c r="D515" s="82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</row>
    <row r="516" spans="1:35" ht="13.5" thickBot="1">
      <c r="A516" s="82"/>
      <c r="B516" s="82"/>
      <c r="C516" s="82"/>
      <c r="D516" s="82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</row>
    <row r="517" spans="1:35" ht="13.5" thickBot="1">
      <c r="A517" s="82"/>
      <c r="B517" s="82"/>
      <c r="C517" s="82"/>
      <c r="D517" s="82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</row>
    <row r="518" spans="1:35" ht="13.5" thickBot="1">
      <c r="A518" s="82"/>
      <c r="B518" s="82"/>
      <c r="C518" s="82"/>
      <c r="D518" s="82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</row>
    <row r="519" spans="1:35" ht="13.5" thickBot="1">
      <c r="A519" s="82"/>
      <c r="B519" s="82"/>
      <c r="C519" s="82"/>
      <c r="D519" s="82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</row>
    <row r="520" spans="1:35" ht="13.5" thickBot="1">
      <c r="A520" s="82"/>
      <c r="B520" s="82"/>
      <c r="C520" s="82"/>
      <c r="D520" s="82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</row>
    <row r="521" spans="1:35" ht="13.5" thickBot="1">
      <c r="A521" s="82"/>
      <c r="B521" s="82"/>
      <c r="C521" s="82"/>
      <c r="D521" s="82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</row>
    <row r="522" spans="1:35" ht="13.5" thickBot="1">
      <c r="A522" s="82"/>
      <c r="B522" s="82"/>
      <c r="C522" s="82"/>
      <c r="D522" s="82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</row>
    <row r="523" spans="1:35" ht="13.5" thickBot="1">
      <c r="A523" s="82"/>
      <c r="B523" s="82"/>
      <c r="C523" s="82"/>
      <c r="D523" s="82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</row>
    <row r="524" spans="1:35" ht="13.5" thickBot="1">
      <c r="A524" s="82"/>
      <c r="B524" s="82"/>
      <c r="C524" s="82"/>
      <c r="D524" s="82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</row>
    <row r="525" spans="1:35" ht="13.5" thickBot="1">
      <c r="A525" s="82"/>
      <c r="B525" s="82"/>
      <c r="C525" s="82"/>
      <c r="D525" s="82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</row>
    <row r="526" spans="1:35" ht="13.5" thickBot="1">
      <c r="A526" s="82"/>
      <c r="B526" s="82"/>
      <c r="C526" s="82"/>
      <c r="D526" s="82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</row>
    <row r="527" spans="1:35" ht="13.5" thickBot="1">
      <c r="A527" s="82"/>
      <c r="B527" s="82"/>
      <c r="C527" s="82"/>
      <c r="D527" s="82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</row>
    <row r="528" spans="1:35" ht="13.5" thickBot="1">
      <c r="A528" s="82"/>
      <c r="B528" s="82"/>
      <c r="C528" s="82"/>
      <c r="D528" s="82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</row>
    <row r="529" spans="1:35" ht="13.5" thickBot="1">
      <c r="A529" s="82"/>
      <c r="B529" s="82"/>
      <c r="C529" s="82"/>
      <c r="D529" s="82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</row>
    <row r="530" spans="1:35" ht="13.5" thickBot="1">
      <c r="A530" s="82"/>
      <c r="B530" s="82"/>
      <c r="C530" s="82"/>
      <c r="D530" s="82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</row>
    <row r="531" spans="1:35" ht="13.5" thickBot="1">
      <c r="A531" s="82"/>
      <c r="B531" s="82"/>
      <c r="C531" s="82"/>
      <c r="D531" s="82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</row>
    <row r="532" spans="1:35" ht="13.5" thickBot="1">
      <c r="A532" s="82"/>
      <c r="B532" s="82"/>
      <c r="C532" s="82"/>
      <c r="D532" s="82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</row>
    <row r="533" spans="1:35" ht="13.5" thickBot="1">
      <c r="A533" s="82"/>
      <c r="B533" s="82"/>
      <c r="C533" s="82"/>
      <c r="D533" s="82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</row>
    <row r="534" spans="1:35" ht="13.5" thickBot="1">
      <c r="A534" s="82"/>
      <c r="B534" s="82"/>
      <c r="C534" s="82"/>
      <c r="D534" s="82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</row>
    <row r="535" spans="1:35" ht="13.5" thickBot="1">
      <c r="A535" s="82"/>
      <c r="B535" s="82"/>
      <c r="C535" s="82"/>
      <c r="D535" s="82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</row>
    <row r="536" spans="1:35" ht="13.5" thickBot="1">
      <c r="A536" s="82"/>
      <c r="B536" s="82"/>
      <c r="C536" s="82"/>
      <c r="D536" s="82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</row>
    <row r="537" spans="1:35" ht="13.5" thickBot="1">
      <c r="A537" s="82"/>
      <c r="B537" s="82"/>
      <c r="C537" s="82"/>
      <c r="D537" s="82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</row>
    <row r="538" spans="1:35" ht="13.5" thickBot="1">
      <c r="A538" s="82"/>
      <c r="B538" s="82"/>
      <c r="C538" s="82"/>
      <c r="D538" s="82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</row>
    <row r="539" spans="1:35" ht="13.5" thickBot="1">
      <c r="A539" s="82"/>
      <c r="B539" s="82"/>
      <c r="C539" s="82"/>
      <c r="D539" s="82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</row>
    <row r="540" spans="1:35" ht="13.5" thickBot="1">
      <c r="A540" s="82"/>
      <c r="B540" s="82"/>
      <c r="C540" s="82"/>
      <c r="D540" s="82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</row>
    <row r="541" spans="1:35" ht="13.5" thickBot="1">
      <c r="A541" s="82"/>
      <c r="B541" s="82"/>
      <c r="C541" s="82"/>
      <c r="D541" s="82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</row>
    <row r="542" spans="1:35" ht="13.5" thickBot="1">
      <c r="A542" s="82"/>
      <c r="B542" s="82"/>
      <c r="C542" s="82"/>
      <c r="D542" s="82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</row>
    <row r="543" spans="1:35" ht="13.5" thickBot="1">
      <c r="A543" s="82"/>
      <c r="B543" s="82"/>
      <c r="C543" s="82"/>
      <c r="D543" s="82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</row>
    <row r="544" spans="1:35" ht="13.5" thickBot="1">
      <c r="A544" s="82"/>
      <c r="B544" s="82"/>
      <c r="C544" s="82"/>
      <c r="D544" s="82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</row>
    <row r="545" spans="1:35" ht="13.5" thickBot="1">
      <c r="A545" s="82"/>
      <c r="B545" s="82"/>
      <c r="C545" s="82"/>
      <c r="D545" s="82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</row>
    <row r="546" spans="1:35" ht="13.5" thickBot="1">
      <c r="A546" s="82"/>
      <c r="B546" s="82"/>
      <c r="C546" s="82"/>
      <c r="D546" s="82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</row>
    <row r="547" spans="1:35" ht="13.5" thickBot="1">
      <c r="A547" s="82"/>
      <c r="B547" s="82"/>
      <c r="C547" s="82"/>
      <c r="D547" s="82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</row>
    <row r="548" spans="1:35" ht="13.5" thickBot="1">
      <c r="A548" s="82"/>
      <c r="B548" s="82"/>
      <c r="C548" s="82"/>
      <c r="D548" s="82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</row>
    <row r="549" spans="1:35" ht="13.5" thickBot="1">
      <c r="A549" s="82"/>
      <c r="B549" s="82"/>
      <c r="C549" s="82"/>
      <c r="D549" s="82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</row>
    <row r="550" spans="1:35" ht="13.5" thickBot="1">
      <c r="A550" s="82"/>
      <c r="B550" s="82"/>
      <c r="C550" s="82"/>
      <c r="D550" s="82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</row>
    <row r="551" spans="1:35" ht="13.5" thickBot="1">
      <c r="A551" s="82"/>
      <c r="B551" s="82"/>
      <c r="C551" s="82"/>
      <c r="D551" s="82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</row>
    <row r="552" spans="1:35" ht="13.5" thickBot="1">
      <c r="A552" s="82"/>
      <c r="B552" s="82"/>
      <c r="C552" s="82"/>
      <c r="D552" s="82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</row>
    <row r="553" spans="1:35" ht="13.5" thickBot="1">
      <c r="A553" s="82"/>
      <c r="B553" s="82"/>
      <c r="C553" s="82"/>
      <c r="D553" s="82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</row>
    <row r="554" spans="1:35" ht="13.5" thickBot="1">
      <c r="A554" s="82"/>
      <c r="B554" s="82"/>
      <c r="C554" s="82"/>
      <c r="D554" s="82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</row>
    <row r="555" spans="1:35" ht="13.5" thickBot="1">
      <c r="A555" s="82"/>
      <c r="B555" s="82"/>
      <c r="C555" s="82"/>
      <c r="D555" s="82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</row>
    <row r="556" spans="1:35" ht="13.5" thickBot="1">
      <c r="A556" s="82"/>
      <c r="B556" s="82"/>
      <c r="C556" s="82"/>
      <c r="D556" s="82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</row>
    <row r="557" spans="1:35" ht="13.5" thickBot="1">
      <c r="A557" s="82"/>
      <c r="B557" s="82"/>
      <c r="C557" s="82"/>
      <c r="D557" s="82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</row>
    <row r="558" spans="1:35" ht="13.5" thickBot="1">
      <c r="A558" s="82"/>
      <c r="B558" s="82"/>
      <c r="C558" s="82"/>
      <c r="D558" s="82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</row>
    <row r="559" spans="1:35" ht="13.5" thickBot="1">
      <c r="A559" s="82"/>
      <c r="B559" s="82"/>
      <c r="C559" s="82"/>
      <c r="D559" s="82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</row>
    <row r="560" spans="1:35" ht="13.5" thickBot="1">
      <c r="A560" s="82"/>
      <c r="B560" s="82"/>
      <c r="C560" s="82"/>
      <c r="D560" s="82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</row>
    <row r="561" spans="1:35" ht="13.5" thickBot="1">
      <c r="A561" s="82"/>
      <c r="B561" s="82"/>
      <c r="C561" s="82"/>
      <c r="D561" s="82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</row>
    <row r="562" spans="1:35" ht="13.5" thickBot="1">
      <c r="A562" s="82"/>
      <c r="B562" s="82"/>
      <c r="C562" s="82"/>
      <c r="D562" s="82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</row>
    <row r="563" spans="1:35" ht="13.5" thickBot="1">
      <c r="A563" s="82"/>
      <c r="B563" s="82"/>
      <c r="C563" s="82"/>
      <c r="D563" s="82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</row>
    <row r="564" spans="1:35" ht="13.5" thickBot="1">
      <c r="A564" s="82"/>
      <c r="B564" s="82"/>
      <c r="C564" s="82"/>
      <c r="D564" s="82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</row>
    <row r="565" spans="1:35" ht="13.5" thickBot="1">
      <c r="A565" s="82"/>
      <c r="B565" s="82"/>
      <c r="C565" s="82"/>
      <c r="D565" s="82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</row>
    <row r="566" spans="1:35" ht="13.5" thickBot="1">
      <c r="A566" s="82"/>
      <c r="B566" s="82"/>
      <c r="C566" s="82"/>
      <c r="D566" s="82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</row>
    <row r="567" spans="1:35" ht="13.5" thickBot="1">
      <c r="A567" s="82"/>
      <c r="B567" s="82"/>
      <c r="C567" s="82"/>
      <c r="D567" s="82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</row>
    <row r="568" spans="1:35" ht="13.5" thickBot="1">
      <c r="A568" s="82"/>
      <c r="B568" s="82"/>
      <c r="C568" s="82"/>
      <c r="D568" s="82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</row>
    <row r="569" spans="1:35" ht="13.5" thickBot="1">
      <c r="A569" s="82"/>
      <c r="B569" s="82"/>
      <c r="C569" s="82"/>
      <c r="D569" s="82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</row>
    <row r="570" spans="1:35" ht="13.5" thickBot="1">
      <c r="A570" s="82"/>
      <c r="B570" s="82"/>
      <c r="C570" s="82"/>
      <c r="D570" s="82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</row>
    <row r="571" spans="1:35" ht="13.5" thickBot="1">
      <c r="A571" s="82"/>
      <c r="B571" s="82"/>
      <c r="C571" s="82"/>
      <c r="D571" s="82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</row>
    <row r="572" spans="1:35" ht="13.5" thickBot="1">
      <c r="A572" s="82"/>
      <c r="B572" s="82"/>
      <c r="C572" s="82"/>
      <c r="D572" s="82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</row>
    <row r="573" spans="1:35" ht="13.5" thickBot="1">
      <c r="A573" s="82"/>
      <c r="B573" s="82"/>
      <c r="C573" s="82"/>
      <c r="D573" s="82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</row>
    <row r="574" spans="1:35" ht="13.5" thickBot="1">
      <c r="A574" s="82"/>
      <c r="B574" s="82"/>
      <c r="C574" s="82"/>
      <c r="D574" s="82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</row>
    <row r="575" spans="1:35" ht="13.5" thickBot="1">
      <c r="A575" s="82"/>
      <c r="B575" s="82"/>
      <c r="C575" s="82"/>
      <c r="D575" s="82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</row>
    <row r="576" spans="1:35" ht="13.5" thickBot="1">
      <c r="A576" s="82"/>
      <c r="B576" s="82"/>
      <c r="C576" s="82"/>
      <c r="D576" s="82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</row>
    <row r="577" spans="1:35" ht="13.5" thickBot="1">
      <c r="A577" s="82"/>
      <c r="B577" s="82"/>
      <c r="C577" s="82"/>
      <c r="D577" s="82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</row>
    <row r="578" spans="1:35" ht="13.5" thickBot="1">
      <c r="A578" s="82"/>
      <c r="B578" s="82"/>
      <c r="C578" s="82"/>
      <c r="D578" s="82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</row>
    <row r="579" spans="1:35" ht="13.5" thickBot="1">
      <c r="A579" s="82"/>
      <c r="B579" s="82"/>
      <c r="C579" s="82"/>
      <c r="D579" s="82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</row>
    <row r="580" spans="1:35" ht="13.5" thickBot="1">
      <c r="A580" s="82"/>
      <c r="B580" s="82"/>
      <c r="C580" s="82"/>
      <c r="D580" s="82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</row>
    <row r="581" spans="1:35" ht="13.5" thickBot="1">
      <c r="A581" s="82"/>
      <c r="B581" s="82"/>
      <c r="C581" s="82"/>
      <c r="D581" s="82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</row>
    <row r="582" spans="1:35" ht="13.5" thickBot="1">
      <c r="A582" s="82"/>
      <c r="B582" s="82"/>
      <c r="C582" s="82"/>
      <c r="D582" s="82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</row>
    <row r="583" spans="1:35" ht="13.5" thickBot="1">
      <c r="A583" s="82"/>
      <c r="B583" s="82"/>
      <c r="C583" s="82"/>
      <c r="D583" s="82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</row>
    <row r="584" spans="1:35" ht="13.5" thickBot="1">
      <c r="A584" s="82"/>
      <c r="B584" s="82"/>
      <c r="C584" s="82"/>
      <c r="D584" s="82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</row>
    <row r="585" spans="1:35" ht="13.5" thickBot="1">
      <c r="A585" s="82"/>
      <c r="B585" s="82"/>
      <c r="C585" s="82"/>
      <c r="D585" s="82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</row>
    <row r="586" spans="1:35" ht="13.5" thickBot="1">
      <c r="A586" s="82"/>
      <c r="B586" s="82"/>
      <c r="C586" s="82"/>
      <c r="D586" s="82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</row>
    <row r="587" spans="1:35" ht="13.5" thickBot="1">
      <c r="A587" s="82"/>
      <c r="B587" s="82"/>
      <c r="C587" s="82"/>
      <c r="D587" s="82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</row>
    <row r="588" spans="1:35" ht="13.5" thickBot="1">
      <c r="A588" s="82"/>
      <c r="B588" s="82"/>
      <c r="C588" s="82"/>
      <c r="D588" s="82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</row>
    <row r="589" spans="1:35" ht="13.5" thickBot="1">
      <c r="A589" s="82"/>
      <c r="B589" s="82"/>
      <c r="C589" s="82"/>
      <c r="D589" s="82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</row>
    <row r="590" spans="1:35" ht="13.5" thickBot="1">
      <c r="A590" s="82"/>
      <c r="B590" s="82"/>
      <c r="C590" s="82"/>
      <c r="D590" s="82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</row>
    <row r="591" spans="1:35" ht="13.5" thickBot="1">
      <c r="A591" s="82"/>
      <c r="B591" s="82"/>
      <c r="C591" s="82"/>
      <c r="D591" s="82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</row>
    <row r="592" spans="1:35" ht="13.5" thickBot="1">
      <c r="A592" s="82"/>
      <c r="B592" s="82"/>
      <c r="C592" s="82"/>
      <c r="D592" s="82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</row>
    <row r="593" spans="1:35" ht="13.5" thickBot="1">
      <c r="A593" s="82"/>
      <c r="B593" s="82"/>
      <c r="C593" s="82"/>
      <c r="D593" s="82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</row>
    <row r="594" spans="1:35" ht="13.5" thickBot="1">
      <c r="A594" s="82"/>
      <c r="B594" s="82"/>
      <c r="C594" s="82"/>
      <c r="D594" s="82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</row>
    <row r="595" spans="1:35" ht="13.5" thickBot="1">
      <c r="A595" s="82"/>
      <c r="B595" s="82"/>
      <c r="C595" s="82"/>
      <c r="D595" s="82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</row>
    <row r="596" spans="1:35" ht="13.5" thickBot="1">
      <c r="A596" s="82"/>
      <c r="B596" s="82"/>
      <c r="C596" s="82"/>
      <c r="D596" s="82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</row>
    <row r="597" spans="1:35" ht="13.5" thickBot="1">
      <c r="A597" s="82"/>
      <c r="B597" s="82"/>
      <c r="C597" s="82"/>
      <c r="D597" s="82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</row>
    <row r="598" spans="1:35" ht="13.5" thickBot="1">
      <c r="A598" s="82"/>
      <c r="B598" s="82"/>
      <c r="C598" s="82"/>
      <c r="D598" s="82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</row>
    <row r="599" spans="1:35" ht="13.5" thickBot="1">
      <c r="A599" s="82"/>
      <c r="B599" s="82"/>
      <c r="C599" s="82"/>
      <c r="D599" s="82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</row>
    <row r="600" spans="1:35" ht="13.5" thickBot="1">
      <c r="A600" s="82"/>
      <c r="B600" s="82"/>
      <c r="C600" s="82"/>
      <c r="D600" s="82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</row>
    <row r="601" spans="1:35" ht="13.5" thickBot="1">
      <c r="A601" s="82"/>
      <c r="B601" s="82"/>
      <c r="C601" s="82"/>
      <c r="D601" s="82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</row>
    <row r="602" spans="1:35" ht="13.5" thickBot="1">
      <c r="A602" s="82"/>
      <c r="B602" s="82"/>
      <c r="C602" s="82"/>
      <c r="D602" s="82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</row>
    <row r="603" spans="1:35" ht="13.5" thickBot="1">
      <c r="A603" s="82"/>
      <c r="B603" s="82"/>
      <c r="C603" s="82"/>
      <c r="D603" s="82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</row>
    <row r="604" spans="1:35" ht="13.5" thickBot="1">
      <c r="A604" s="82"/>
      <c r="B604" s="82"/>
      <c r="C604" s="82"/>
      <c r="D604" s="82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</row>
    <row r="605" spans="1:35" ht="13.5" thickBot="1">
      <c r="A605" s="82"/>
      <c r="B605" s="82"/>
      <c r="C605" s="82"/>
      <c r="D605" s="82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</row>
    <row r="606" spans="1:35" ht="13.5" thickBot="1">
      <c r="A606" s="82"/>
      <c r="B606" s="82"/>
      <c r="C606" s="82"/>
      <c r="D606" s="82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</row>
    <row r="607" spans="1:35" ht="13.5" thickBot="1">
      <c r="A607" s="82"/>
      <c r="B607" s="82"/>
      <c r="C607" s="82"/>
      <c r="D607" s="82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</row>
    <row r="608" spans="1:35" ht="13.5" thickBot="1">
      <c r="A608" s="82"/>
      <c r="B608" s="82"/>
      <c r="C608" s="82"/>
      <c r="D608" s="82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</row>
    <row r="609" spans="1:35" ht="13.5" thickBot="1">
      <c r="A609" s="82"/>
      <c r="B609" s="82"/>
      <c r="C609" s="82"/>
      <c r="D609" s="82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</row>
    <row r="610" spans="1:35" ht="13.5" thickBot="1">
      <c r="A610" s="82"/>
      <c r="B610" s="82"/>
      <c r="C610" s="82"/>
      <c r="D610" s="82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</row>
    <row r="611" spans="1:35" ht="13.5" thickBot="1">
      <c r="A611" s="82"/>
      <c r="B611" s="82"/>
      <c r="C611" s="82"/>
      <c r="D611" s="82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</row>
    <row r="612" spans="1:35" ht="13.5" thickBot="1">
      <c r="A612" s="82"/>
      <c r="B612" s="82"/>
      <c r="C612" s="82"/>
      <c r="D612" s="82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</row>
    <row r="613" spans="1:35" ht="13.5" thickBot="1">
      <c r="A613" s="82"/>
      <c r="B613" s="82"/>
      <c r="C613" s="82"/>
      <c r="D613" s="82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</row>
    <row r="614" spans="1:35" ht="13.5" thickBot="1">
      <c r="A614" s="82"/>
      <c r="B614" s="82"/>
      <c r="C614" s="82"/>
      <c r="D614" s="82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</row>
    <row r="615" spans="1:35" ht="13.5" thickBot="1">
      <c r="A615" s="82"/>
      <c r="B615" s="82"/>
      <c r="C615" s="82"/>
      <c r="D615" s="82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</row>
    <row r="616" spans="1:35" ht="13.5" thickBot="1">
      <c r="A616" s="82"/>
      <c r="B616" s="82"/>
      <c r="C616" s="82"/>
      <c r="D616" s="82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</row>
    <row r="617" spans="1:35" ht="13.5" thickBot="1">
      <c r="A617" s="82"/>
      <c r="B617" s="82"/>
      <c r="C617" s="82"/>
      <c r="D617" s="82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</row>
    <row r="618" spans="1:35" ht="13.5" thickBot="1">
      <c r="A618" s="82"/>
      <c r="B618" s="82"/>
      <c r="C618" s="82"/>
      <c r="D618" s="82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</row>
    <row r="619" spans="1:35" ht="13.5" thickBot="1">
      <c r="A619" s="82"/>
      <c r="B619" s="82"/>
      <c r="C619" s="82"/>
      <c r="D619" s="82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</row>
    <row r="620" spans="1:35" ht="13.5" thickBot="1">
      <c r="A620" s="82"/>
      <c r="B620" s="82"/>
      <c r="C620" s="82"/>
      <c r="D620" s="82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</row>
    <row r="621" spans="1:35" ht="13.5" thickBot="1">
      <c r="A621" s="82"/>
      <c r="B621" s="82"/>
      <c r="C621" s="82"/>
      <c r="D621" s="82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</row>
    <row r="622" spans="1:35" ht="13.5" thickBot="1">
      <c r="A622" s="82"/>
      <c r="B622" s="82"/>
      <c r="C622" s="82"/>
      <c r="D622" s="82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</row>
    <row r="623" spans="1:35" ht="13.5" thickBot="1">
      <c r="A623" s="82"/>
      <c r="B623" s="82"/>
      <c r="C623" s="82"/>
      <c r="D623" s="82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</row>
    <row r="624" spans="1:35" ht="13.5" thickBot="1">
      <c r="A624" s="82"/>
      <c r="B624" s="82"/>
      <c r="C624" s="82"/>
      <c r="D624" s="82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</row>
    <row r="625" spans="1:35" ht="13.5" thickBot="1">
      <c r="A625" s="82"/>
      <c r="B625" s="82"/>
      <c r="C625" s="82"/>
      <c r="D625" s="82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</row>
    <row r="626" spans="1:35" ht="13.5" thickBot="1">
      <c r="A626" s="82"/>
      <c r="B626" s="82"/>
      <c r="C626" s="82"/>
      <c r="D626" s="82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</row>
    <row r="627" spans="1:35" ht="13.5" thickBot="1">
      <c r="A627" s="82"/>
      <c r="B627" s="82"/>
      <c r="C627" s="82"/>
      <c r="D627" s="82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</row>
    <row r="628" spans="1:35" ht="13.5" thickBot="1">
      <c r="A628" s="82"/>
      <c r="B628" s="82"/>
      <c r="C628" s="82"/>
      <c r="D628" s="82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</row>
    <row r="629" spans="1:35" ht="13.5" thickBot="1">
      <c r="A629" s="82"/>
      <c r="B629" s="82"/>
      <c r="C629" s="82"/>
      <c r="D629" s="82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</row>
    <row r="630" spans="1:35" ht="13.5" thickBot="1">
      <c r="A630" s="82"/>
      <c r="B630" s="82"/>
      <c r="C630" s="82"/>
      <c r="D630" s="82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</row>
    <row r="631" spans="1:35" ht="13.5" thickBot="1">
      <c r="A631" s="82"/>
      <c r="B631" s="82"/>
      <c r="C631" s="82"/>
      <c r="D631" s="82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</row>
    <row r="632" spans="1:35" ht="13.5" thickBot="1">
      <c r="A632" s="82"/>
      <c r="B632" s="82"/>
      <c r="C632" s="82"/>
      <c r="D632" s="82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</row>
    <row r="633" spans="1:35" ht="13.5" thickBot="1">
      <c r="A633" s="82"/>
      <c r="B633" s="82"/>
      <c r="C633" s="82"/>
      <c r="D633" s="82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</row>
    <row r="634" spans="1:35" ht="13.5" thickBot="1">
      <c r="A634" s="82"/>
      <c r="B634" s="82"/>
      <c r="C634" s="82"/>
      <c r="D634" s="82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</row>
    <row r="635" spans="1:35" ht="13.5" thickBot="1">
      <c r="A635" s="82"/>
      <c r="B635" s="82"/>
      <c r="C635" s="82"/>
      <c r="D635" s="82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</row>
    <row r="636" spans="1:35" ht="13.5" thickBot="1">
      <c r="A636" s="82"/>
      <c r="B636" s="82"/>
      <c r="C636" s="82"/>
      <c r="D636" s="82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</row>
    <row r="637" spans="1:35" ht="13.5" thickBot="1">
      <c r="A637" s="82"/>
      <c r="B637" s="82"/>
      <c r="C637" s="82"/>
      <c r="D637" s="82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</row>
    <row r="638" spans="1:35" ht="13.5" thickBot="1">
      <c r="A638" s="82"/>
      <c r="B638" s="82"/>
      <c r="C638" s="82"/>
      <c r="D638" s="82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</row>
    <row r="639" spans="1:35" ht="13.5" thickBot="1">
      <c r="A639" s="82"/>
      <c r="B639" s="82"/>
      <c r="C639" s="82"/>
      <c r="D639" s="82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</row>
    <row r="640" spans="1:35" ht="13.5" thickBot="1">
      <c r="A640" s="82"/>
      <c r="B640" s="82"/>
      <c r="C640" s="82"/>
      <c r="D640" s="82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</row>
    <row r="641" spans="1:35" ht="13.5" thickBot="1">
      <c r="A641" s="82"/>
      <c r="B641" s="82"/>
      <c r="C641" s="82"/>
      <c r="D641" s="82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</row>
    <row r="642" spans="1:35" ht="13.5" thickBot="1">
      <c r="A642" s="82"/>
      <c r="B642" s="82"/>
      <c r="C642" s="82"/>
      <c r="D642" s="82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</row>
    <row r="643" spans="1:35" ht="13.5" thickBot="1">
      <c r="A643" s="82"/>
      <c r="B643" s="82"/>
      <c r="C643" s="82"/>
      <c r="D643" s="82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</row>
    <row r="644" spans="1:35" ht="13.5" thickBot="1">
      <c r="A644" s="82"/>
      <c r="B644" s="82"/>
      <c r="C644" s="82"/>
      <c r="D644" s="82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</row>
    <row r="645" spans="1:35" ht="13.5" thickBot="1">
      <c r="A645" s="82"/>
      <c r="B645" s="82"/>
      <c r="C645" s="82"/>
      <c r="D645" s="82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</row>
    <row r="646" spans="1:35" ht="13.5" thickBot="1">
      <c r="A646" s="82"/>
      <c r="B646" s="82"/>
      <c r="C646" s="82"/>
      <c r="D646" s="82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</row>
    <row r="647" spans="1:35" ht="13.5" thickBot="1">
      <c r="A647" s="82"/>
      <c r="B647" s="82"/>
      <c r="C647" s="82"/>
      <c r="D647" s="82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</row>
    <row r="648" spans="1:35" ht="13.5" thickBot="1">
      <c r="A648" s="82"/>
      <c r="B648" s="82"/>
      <c r="C648" s="82"/>
      <c r="D648" s="82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</row>
    <row r="649" spans="1:35" ht="13.5" thickBot="1">
      <c r="A649" s="82"/>
      <c r="B649" s="82"/>
      <c r="C649" s="82"/>
      <c r="D649" s="82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</row>
    <row r="650" spans="1:35" ht="13.5" thickBot="1">
      <c r="A650" s="82"/>
      <c r="B650" s="82"/>
      <c r="C650" s="82"/>
      <c r="D650" s="82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</row>
    <row r="651" spans="1:35" ht="13.5" thickBot="1">
      <c r="A651" s="82"/>
      <c r="B651" s="82"/>
      <c r="C651" s="82"/>
      <c r="D651" s="82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</row>
    <row r="652" spans="1:35" ht="13.5" thickBot="1">
      <c r="A652" s="82"/>
      <c r="B652" s="82"/>
      <c r="C652" s="82"/>
      <c r="D652" s="82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</row>
    <row r="653" spans="1:35" ht="13.5" thickBot="1">
      <c r="A653" s="82"/>
      <c r="B653" s="82"/>
      <c r="C653" s="82"/>
      <c r="D653" s="82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</row>
    <row r="654" spans="1:35" ht="13.5" thickBot="1">
      <c r="A654" s="82"/>
      <c r="B654" s="82"/>
      <c r="C654" s="82"/>
      <c r="D654" s="82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</row>
    <row r="655" spans="1:35" ht="13.5" thickBot="1">
      <c r="A655" s="82"/>
      <c r="B655" s="82"/>
      <c r="C655" s="82"/>
      <c r="D655" s="82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</row>
    <row r="656" spans="1:35" ht="13.5" thickBot="1">
      <c r="A656" s="82"/>
      <c r="B656" s="82"/>
      <c r="C656" s="82"/>
      <c r="D656" s="82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</row>
    <row r="657" spans="1:35" ht="13.5" thickBot="1">
      <c r="A657" s="82"/>
      <c r="B657" s="82"/>
      <c r="C657" s="82"/>
      <c r="D657" s="82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</row>
    <row r="658" spans="1:35" ht="13.5" thickBot="1">
      <c r="A658" s="82"/>
      <c r="B658" s="82"/>
      <c r="C658" s="82"/>
      <c r="D658" s="82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</row>
    <row r="659" spans="1:35" ht="13.5" thickBot="1">
      <c r="A659" s="82"/>
      <c r="B659" s="82"/>
      <c r="C659" s="82"/>
      <c r="D659" s="82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</row>
    <row r="660" spans="1:35" ht="13.5" thickBot="1">
      <c r="A660" s="82"/>
      <c r="B660" s="82"/>
      <c r="C660" s="82"/>
      <c r="D660" s="82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</row>
    <row r="661" spans="1:35" ht="13.5" thickBot="1">
      <c r="A661" s="82"/>
      <c r="B661" s="82"/>
      <c r="C661" s="82"/>
      <c r="D661" s="82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</row>
    <row r="662" spans="1:35" ht="13.5" thickBot="1">
      <c r="A662" s="82"/>
      <c r="B662" s="82"/>
      <c r="C662" s="82"/>
      <c r="D662" s="82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</row>
    <row r="663" spans="1:35" ht="13.5" thickBot="1">
      <c r="A663" s="82"/>
      <c r="B663" s="82"/>
      <c r="C663" s="82"/>
      <c r="D663" s="82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</row>
    <row r="664" spans="1:35" ht="13.5" thickBot="1">
      <c r="A664" s="82"/>
      <c r="B664" s="82"/>
      <c r="C664" s="82"/>
      <c r="D664" s="82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</row>
    <row r="665" spans="1:35" ht="13.5" thickBot="1">
      <c r="A665" s="82"/>
      <c r="B665" s="82"/>
      <c r="C665" s="82"/>
      <c r="D665" s="82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</row>
    <row r="666" spans="1:35" ht="13.5" thickBot="1">
      <c r="A666" s="82"/>
      <c r="B666" s="82"/>
      <c r="C666" s="82"/>
      <c r="D666" s="82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</row>
    <row r="667" spans="1:35" ht="13.5" thickBot="1">
      <c r="A667" s="82"/>
      <c r="B667" s="82"/>
      <c r="C667" s="82"/>
      <c r="D667" s="82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</row>
    <row r="668" spans="1:35" ht="13.5" thickBot="1">
      <c r="A668" s="82"/>
      <c r="B668" s="82"/>
      <c r="C668" s="82"/>
      <c r="D668" s="82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</row>
    <row r="669" spans="1:35" ht="13.5" thickBot="1">
      <c r="A669" s="82"/>
      <c r="B669" s="82"/>
      <c r="C669" s="82"/>
      <c r="D669" s="82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</row>
    <row r="670" spans="1:35" ht="13.5" thickBot="1">
      <c r="A670" s="82"/>
      <c r="B670" s="82"/>
      <c r="C670" s="82"/>
      <c r="D670" s="82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</row>
    <row r="671" spans="1:35" ht="13.5" thickBot="1">
      <c r="A671" s="82"/>
      <c r="B671" s="82"/>
      <c r="C671" s="82"/>
      <c r="D671" s="82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</row>
    <row r="672" spans="1:35" ht="13.5" thickBot="1">
      <c r="A672" s="82"/>
      <c r="B672" s="82"/>
      <c r="C672" s="82"/>
      <c r="D672" s="82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</row>
    <row r="673" spans="1:35" ht="13.5" thickBot="1">
      <c r="A673" s="82"/>
      <c r="B673" s="82"/>
      <c r="C673" s="82"/>
      <c r="D673" s="82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</row>
    <row r="674" spans="1:35" ht="13.5" thickBot="1">
      <c r="A674" s="82"/>
      <c r="B674" s="82"/>
      <c r="C674" s="82"/>
      <c r="D674" s="82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</row>
    <row r="675" spans="1:35" ht="13.5" thickBot="1">
      <c r="A675" s="82"/>
      <c r="B675" s="82"/>
      <c r="C675" s="82"/>
      <c r="D675" s="82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</row>
    <row r="676" spans="1:35" ht="13.5" thickBot="1">
      <c r="A676" s="82"/>
      <c r="B676" s="82"/>
      <c r="C676" s="82"/>
      <c r="D676" s="82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</row>
    <row r="677" spans="1:35" ht="13.5" thickBot="1">
      <c r="A677" s="82"/>
      <c r="B677" s="82"/>
      <c r="C677" s="82"/>
      <c r="D677" s="82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</row>
    <row r="678" spans="1:35" ht="13.5" thickBot="1">
      <c r="A678" s="82"/>
      <c r="B678" s="82"/>
      <c r="C678" s="82"/>
      <c r="D678" s="82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</row>
    <row r="679" spans="1:35" ht="13.5" thickBot="1">
      <c r="A679" s="82"/>
      <c r="B679" s="82"/>
      <c r="C679" s="82"/>
      <c r="D679" s="82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</row>
    <row r="680" spans="1:35" ht="13.5" thickBot="1">
      <c r="A680" s="82"/>
      <c r="B680" s="82"/>
      <c r="C680" s="82"/>
      <c r="D680" s="82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</row>
    <row r="681" spans="1:35" ht="13.5" thickBot="1">
      <c r="A681" s="82"/>
      <c r="B681" s="82"/>
      <c r="C681" s="82"/>
      <c r="D681" s="82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</row>
    <row r="682" spans="1:35" ht="13.5" thickBot="1">
      <c r="A682" s="82"/>
      <c r="B682" s="82"/>
      <c r="C682" s="82"/>
      <c r="D682" s="82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</row>
    <row r="683" spans="1:35" ht="13.5" thickBot="1">
      <c r="A683" s="82"/>
      <c r="B683" s="82"/>
      <c r="C683" s="82"/>
      <c r="D683" s="82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</row>
    <row r="684" spans="1:35" ht="13.5" thickBot="1">
      <c r="A684" s="82"/>
      <c r="B684" s="82"/>
      <c r="C684" s="82"/>
      <c r="D684" s="82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</row>
    <row r="685" spans="1:35" ht="13.5" thickBot="1">
      <c r="A685" s="82"/>
      <c r="B685" s="82"/>
      <c r="C685" s="82"/>
      <c r="D685" s="82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</row>
    <row r="686" spans="1:35" ht="13.5" thickBot="1">
      <c r="A686" s="82"/>
      <c r="B686" s="82"/>
      <c r="C686" s="82"/>
      <c r="D686" s="82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</row>
    <row r="687" spans="1:35" ht="13.5" thickBot="1">
      <c r="A687" s="82"/>
      <c r="B687" s="82"/>
      <c r="C687" s="82"/>
      <c r="D687" s="82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</row>
    <row r="688" spans="1:35" ht="13.5" thickBot="1">
      <c r="A688" s="82"/>
      <c r="B688" s="82"/>
      <c r="C688" s="82"/>
      <c r="D688" s="82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</row>
    <row r="689" spans="1:35" ht="13.5" thickBot="1">
      <c r="A689" s="82"/>
      <c r="B689" s="82"/>
      <c r="C689" s="82"/>
      <c r="D689" s="82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</row>
    <row r="690" spans="1:35" ht="13.5" thickBot="1">
      <c r="A690" s="82"/>
      <c r="B690" s="82"/>
      <c r="C690" s="82"/>
      <c r="D690" s="82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</row>
    <row r="691" spans="1:35" ht="13.5" thickBot="1">
      <c r="A691" s="82"/>
      <c r="B691" s="82"/>
      <c r="C691" s="82"/>
      <c r="D691" s="82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</row>
    <row r="692" spans="1:35" ht="13.5" thickBot="1">
      <c r="A692" s="82"/>
      <c r="B692" s="82"/>
      <c r="C692" s="82"/>
      <c r="D692" s="82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</row>
    <row r="693" spans="1:35" ht="13.5" thickBot="1">
      <c r="A693" s="82"/>
      <c r="B693" s="82"/>
      <c r="C693" s="82"/>
      <c r="D693" s="82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</row>
    <row r="694" spans="1:35" ht="13.5" thickBot="1">
      <c r="A694" s="82"/>
      <c r="B694" s="82"/>
      <c r="C694" s="82"/>
      <c r="D694" s="82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</row>
    <row r="695" spans="1:35" ht="13.5" thickBot="1">
      <c r="A695" s="82"/>
      <c r="B695" s="82"/>
      <c r="C695" s="82"/>
      <c r="D695" s="82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</row>
    <row r="696" spans="1:35" ht="13.5" thickBot="1">
      <c r="A696" s="82"/>
      <c r="B696" s="82"/>
      <c r="C696" s="82"/>
      <c r="D696" s="82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</row>
    <row r="697" spans="1:35" ht="13.5" thickBot="1">
      <c r="A697" s="82"/>
      <c r="B697" s="82"/>
      <c r="C697" s="82"/>
      <c r="D697" s="82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</row>
    <row r="698" spans="1:35" ht="13.5" thickBot="1">
      <c r="A698" s="82"/>
      <c r="B698" s="82"/>
      <c r="C698" s="82"/>
      <c r="D698" s="82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</row>
    <row r="699" spans="1:35" ht="13.5" thickBot="1">
      <c r="A699" s="82"/>
      <c r="B699" s="82"/>
      <c r="C699" s="82"/>
      <c r="D699" s="82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</row>
    <row r="700" spans="1:35" ht="13.5" thickBot="1">
      <c r="A700" s="82"/>
      <c r="B700" s="82"/>
      <c r="C700" s="82"/>
      <c r="D700" s="82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</row>
    <row r="701" spans="1:35" ht="13.5" thickBot="1">
      <c r="A701" s="82"/>
      <c r="B701" s="82"/>
      <c r="C701" s="82"/>
      <c r="D701" s="82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</row>
    <row r="702" spans="1:35" ht="13.5" thickBot="1">
      <c r="A702" s="82"/>
      <c r="B702" s="82"/>
      <c r="C702" s="82"/>
      <c r="D702" s="82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</row>
    <row r="703" spans="1:35" ht="13.5" thickBot="1">
      <c r="A703" s="82"/>
      <c r="B703" s="82"/>
      <c r="C703" s="82"/>
      <c r="D703" s="82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</row>
    <row r="704" spans="1:35" ht="13.5" thickBot="1">
      <c r="A704" s="82"/>
      <c r="B704" s="82"/>
      <c r="C704" s="82"/>
      <c r="D704" s="82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</row>
    <row r="705" spans="1:35" ht="13.5" thickBot="1">
      <c r="A705" s="82"/>
      <c r="B705" s="82"/>
      <c r="C705" s="82"/>
      <c r="D705" s="82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</row>
    <row r="706" spans="1:35" ht="13.5" thickBot="1">
      <c r="A706" s="82"/>
      <c r="B706" s="82"/>
      <c r="C706" s="82"/>
      <c r="D706" s="82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</row>
    <row r="707" spans="1:35" ht="13.5" thickBot="1">
      <c r="A707" s="82"/>
      <c r="B707" s="82"/>
      <c r="C707" s="82"/>
      <c r="D707" s="82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</row>
    <row r="708" spans="1:35" ht="13.5" thickBot="1">
      <c r="A708" s="82"/>
      <c r="B708" s="82"/>
      <c r="C708" s="82"/>
      <c r="D708" s="82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</row>
    <row r="709" spans="1:35" ht="13.5" thickBot="1">
      <c r="A709" s="82"/>
      <c r="B709" s="82"/>
      <c r="C709" s="82"/>
      <c r="D709" s="82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</row>
    <row r="710" spans="1:35" ht="13.5" thickBot="1">
      <c r="A710" s="82"/>
      <c r="B710" s="82"/>
      <c r="C710" s="82"/>
      <c r="D710" s="82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</row>
    <row r="711" spans="1:35" ht="13.5" thickBot="1">
      <c r="A711" s="82"/>
      <c r="B711" s="82"/>
      <c r="C711" s="82"/>
      <c r="D711" s="82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</row>
    <row r="712" spans="1:35" ht="13.5" thickBot="1">
      <c r="A712" s="82"/>
      <c r="B712" s="82"/>
      <c r="C712" s="82"/>
      <c r="D712" s="82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</row>
    <row r="713" spans="1:35" ht="13.5" thickBot="1">
      <c r="A713" s="82"/>
      <c r="B713" s="82"/>
      <c r="C713" s="82"/>
      <c r="D713" s="82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</row>
    <row r="714" spans="1:35" ht="13.5" thickBot="1">
      <c r="A714" s="82"/>
      <c r="B714" s="82"/>
      <c r="C714" s="82"/>
      <c r="D714" s="82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</row>
    <row r="715" spans="1:35" ht="13.5" thickBot="1">
      <c r="A715" s="82"/>
      <c r="B715" s="82"/>
      <c r="C715" s="82"/>
      <c r="D715" s="82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</row>
    <row r="716" spans="1:35" ht="13.5" thickBot="1">
      <c r="A716" s="82"/>
      <c r="B716" s="82"/>
      <c r="C716" s="82"/>
      <c r="D716" s="82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</row>
    <row r="717" spans="1:35" ht="13.5" thickBot="1">
      <c r="A717" s="82"/>
      <c r="B717" s="82"/>
      <c r="C717" s="82"/>
      <c r="D717" s="82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</row>
    <row r="718" spans="1:35" ht="13.5" thickBot="1">
      <c r="A718" s="82"/>
      <c r="B718" s="82"/>
      <c r="C718" s="82"/>
      <c r="D718" s="82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</row>
    <row r="719" spans="1:35" ht="13.5" thickBot="1">
      <c r="A719" s="82"/>
      <c r="B719" s="82"/>
      <c r="C719" s="82"/>
      <c r="D719" s="82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</row>
    <row r="720" spans="1:35" ht="13.5" thickBot="1">
      <c r="A720" s="82"/>
      <c r="B720" s="82"/>
      <c r="C720" s="82"/>
      <c r="D720" s="82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</row>
    <row r="721" spans="1:35" ht="13.5" thickBot="1">
      <c r="A721" s="82"/>
      <c r="B721" s="82"/>
      <c r="C721" s="82"/>
      <c r="D721" s="82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</row>
    <row r="722" spans="1:35" ht="13.5" thickBot="1">
      <c r="A722" s="82"/>
      <c r="B722" s="82"/>
      <c r="C722" s="82"/>
      <c r="D722" s="82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</row>
    <row r="723" spans="1:35" ht="13.5" thickBot="1">
      <c r="A723" s="82"/>
      <c r="B723" s="82"/>
      <c r="C723" s="82"/>
      <c r="D723" s="82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</row>
    <row r="724" spans="1:35" ht="13.5" thickBot="1">
      <c r="A724" s="82"/>
      <c r="B724" s="82"/>
      <c r="C724" s="82"/>
      <c r="D724" s="82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</row>
    <row r="725" spans="1:35" ht="13.5" thickBot="1">
      <c r="A725" s="82"/>
      <c r="B725" s="82"/>
      <c r="C725" s="82"/>
      <c r="D725" s="82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</row>
    <row r="726" spans="1:35" ht="13.5" thickBot="1">
      <c r="A726" s="82"/>
      <c r="B726" s="82"/>
      <c r="C726" s="82"/>
      <c r="D726" s="82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</row>
    <row r="727" spans="1:35" ht="13.5" thickBot="1">
      <c r="A727" s="82"/>
      <c r="B727" s="82"/>
      <c r="C727" s="82"/>
      <c r="D727" s="82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</row>
    <row r="728" spans="1:35" ht="13.5" thickBot="1">
      <c r="A728" s="82"/>
      <c r="B728" s="82"/>
      <c r="C728" s="82"/>
      <c r="D728" s="82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</row>
    <row r="729" spans="1:35" ht="13.5" thickBot="1">
      <c r="A729" s="82"/>
      <c r="B729" s="82"/>
      <c r="C729" s="82"/>
      <c r="D729" s="82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</row>
    <row r="730" spans="1:35" ht="13.5" thickBot="1">
      <c r="A730" s="82"/>
      <c r="B730" s="82"/>
      <c r="C730" s="82"/>
      <c r="D730" s="82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</row>
    <row r="731" spans="1:35" ht="13.5" thickBot="1">
      <c r="A731" s="82"/>
      <c r="B731" s="82"/>
      <c r="C731" s="82"/>
      <c r="D731" s="82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</row>
    <row r="732" spans="1:35" ht="13.5" thickBot="1">
      <c r="A732" s="82"/>
      <c r="B732" s="82"/>
      <c r="C732" s="82"/>
      <c r="D732" s="82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</row>
    <row r="733" spans="1:35" ht="13.5" thickBot="1">
      <c r="A733" s="82"/>
      <c r="B733" s="82"/>
      <c r="C733" s="82"/>
      <c r="D733" s="82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</row>
    <row r="734" spans="1:35" ht="13.5" thickBot="1">
      <c r="A734" s="82"/>
      <c r="B734" s="82"/>
      <c r="C734" s="82"/>
      <c r="D734" s="82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</row>
    <row r="735" spans="1:35" ht="13.5" thickBot="1">
      <c r="A735" s="82"/>
      <c r="B735" s="82"/>
      <c r="C735" s="82"/>
      <c r="D735" s="82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</row>
    <row r="736" spans="1:35" ht="13.5" thickBot="1">
      <c r="A736" s="82"/>
      <c r="B736" s="82"/>
      <c r="C736" s="82"/>
      <c r="D736" s="82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</row>
    <row r="737" spans="1:35" ht="13.5" thickBot="1">
      <c r="A737" s="82"/>
      <c r="B737" s="82"/>
      <c r="C737" s="82"/>
      <c r="D737" s="82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</row>
    <row r="738" spans="1:35" ht="13.5" thickBot="1">
      <c r="A738" s="82"/>
      <c r="B738" s="82"/>
      <c r="C738" s="82"/>
      <c r="D738" s="82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</row>
    <row r="739" spans="1:35" ht="13.5" thickBot="1">
      <c r="A739" s="82"/>
      <c r="B739" s="82"/>
      <c r="C739" s="82"/>
      <c r="D739" s="82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</row>
    <row r="740" spans="1:35" ht="13.5" thickBot="1">
      <c r="A740" s="82"/>
      <c r="B740" s="82"/>
      <c r="C740" s="82"/>
      <c r="D740" s="82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</row>
    <row r="741" spans="1:35" ht="13.5" thickBot="1">
      <c r="A741" s="82"/>
      <c r="B741" s="82"/>
      <c r="C741" s="82"/>
      <c r="D741" s="82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</row>
    <row r="742" spans="1:35" ht="13.5" thickBot="1">
      <c r="A742" s="82"/>
      <c r="B742" s="82"/>
      <c r="C742" s="82"/>
      <c r="D742" s="82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</row>
    <row r="743" spans="1:35" ht="13.5" thickBot="1">
      <c r="A743" s="82"/>
      <c r="B743" s="82"/>
      <c r="C743" s="82"/>
      <c r="D743" s="82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</row>
    <row r="744" spans="1:35" ht="13.5" thickBot="1">
      <c r="A744" s="82"/>
      <c r="B744" s="82"/>
      <c r="C744" s="82"/>
      <c r="D744" s="82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</row>
    <row r="745" spans="1:35" ht="13.5" thickBot="1">
      <c r="A745" s="82"/>
      <c r="B745" s="82"/>
      <c r="C745" s="82"/>
      <c r="D745" s="82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</row>
    <row r="746" spans="1:35" ht="13.5" thickBot="1">
      <c r="A746" s="82"/>
      <c r="B746" s="82"/>
      <c r="C746" s="82"/>
      <c r="D746" s="82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</row>
    <row r="747" spans="1:35" ht="13.5" thickBot="1">
      <c r="A747" s="82"/>
      <c r="B747" s="82"/>
      <c r="C747" s="82"/>
      <c r="D747" s="82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</row>
    <row r="748" spans="1:35" ht="13.5" thickBot="1">
      <c r="A748" s="82"/>
      <c r="B748" s="82"/>
      <c r="C748" s="82"/>
      <c r="D748" s="82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</row>
    <row r="749" spans="1:35" ht="13.5" thickBot="1">
      <c r="A749" s="82"/>
      <c r="B749" s="82"/>
      <c r="C749" s="82"/>
      <c r="D749" s="82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</row>
    <row r="750" spans="1:35" ht="13.5" thickBot="1">
      <c r="A750" s="82"/>
      <c r="B750" s="82"/>
      <c r="C750" s="82"/>
      <c r="D750" s="82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</row>
    <row r="751" spans="1:35" ht="13.5" thickBot="1">
      <c r="A751" s="82"/>
      <c r="B751" s="82"/>
      <c r="C751" s="82"/>
      <c r="D751" s="82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</row>
    <row r="752" spans="1:35" ht="13.5" thickBot="1">
      <c r="A752" s="82"/>
      <c r="B752" s="82"/>
      <c r="C752" s="82"/>
      <c r="D752" s="82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</row>
    <row r="753" spans="1:35" ht="13.5" thickBot="1">
      <c r="A753" s="82"/>
      <c r="B753" s="82"/>
      <c r="C753" s="82"/>
      <c r="D753" s="82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</row>
    <row r="754" spans="1:35" ht="13.5" thickBot="1">
      <c r="A754" s="82"/>
      <c r="B754" s="82"/>
      <c r="C754" s="82"/>
      <c r="D754" s="82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</row>
    <row r="755" spans="1:35" ht="13.5" thickBot="1">
      <c r="A755" s="82"/>
      <c r="B755" s="82"/>
      <c r="C755" s="82"/>
      <c r="D755" s="82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</row>
    <row r="756" spans="1:35" ht="13.5" thickBot="1">
      <c r="A756" s="82"/>
      <c r="B756" s="82"/>
      <c r="C756" s="82"/>
      <c r="D756" s="82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</row>
    <row r="757" spans="1:35" ht="13.5" thickBot="1">
      <c r="A757" s="82"/>
      <c r="B757" s="82"/>
      <c r="C757" s="82"/>
      <c r="D757" s="82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</row>
    <row r="758" spans="1:35" ht="13.5" thickBot="1">
      <c r="A758" s="82"/>
      <c r="B758" s="82"/>
      <c r="C758" s="82"/>
      <c r="D758" s="82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</row>
    <row r="759" spans="1:35" ht="13.5" thickBot="1">
      <c r="A759" s="82"/>
      <c r="B759" s="82"/>
      <c r="C759" s="82"/>
      <c r="D759" s="82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</row>
    <row r="760" spans="1:35" ht="13.5" thickBot="1">
      <c r="A760" s="82"/>
      <c r="B760" s="82"/>
      <c r="C760" s="82"/>
      <c r="D760" s="82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</row>
    <row r="761" spans="1:35" ht="13.5" thickBot="1">
      <c r="A761" s="82"/>
      <c r="B761" s="82"/>
      <c r="C761" s="82"/>
      <c r="D761" s="82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</row>
    <row r="762" spans="1:35" ht="13.5" thickBot="1">
      <c r="A762" s="82"/>
      <c r="B762" s="82"/>
      <c r="C762" s="82"/>
      <c r="D762" s="82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</row>
    <row r="763" spans="1:35" ht="13.5" thickBot="1">
      <c r="A763" s="82"/>
      <c r="B763" s="82"/>
      <c r="C763" s="82"/>
      <c r="D763" s="82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</row>
    <row r="764" spans="1:35" ht="13.5" thickBot="1">
      <c r="A764" s="82"/>
      <c r="B764" s="82"/>
      <c r="C764" s="82"/>
      <c r="D764" s="82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</row>
    <row r="765" spans="1:35" ht="13.5" thickBot="1">
      <c r="A765" s="82"/>
      <c r="B765" s="82"/>
      <c r="C765" s="82"/>
      <c r="D765" s="82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</row>
    <row r="766" spans="1:35" ht="13.5" thickBot="1">
      <c r="A766" s="82"/>
      <c r="B766" s="82"/>
      <c r="C766" s="82"/>
      <c r="D766" s="82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</row>
    <row r="767" spans="1:35" ht="13.5" thickBot="1">
      <c r="A767" s="82"/>
      <c r="B767" s="82"/>
      <c r="C767" s="82"/>
      <c r="D767" s="82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</row>
    <row r="768" spans="1:35" ht="13.5" thickBot="1">
      <c r="A768" s="82"/>
      <c r="B768" s="82"/>
      <c r="C768" s="82"/>
      <c r="D768" s="82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</row>
    <row r="769" spans="1:35" ht="13.5" thickBot="1">
      <c r="A769" s="82"/>
      <c r="B769" s="82"/>
      <c r="C769" s="82"/>
      <c r="D769" s="82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</row>
    <row r="770" spans="1:35" ht="13.5" thickBot="1">
      <c r="A770" s="82"/>
      <c r="B770" s="82"/>
      <c r="C770" s="82"/>
      <c r="D770" s="82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</row>
    <row r="771" spans="1:35" ht="13.5" thickBot="1">
      <c r="A771" s="82"/>
      <c r="B771" s="82"/>
      <c r="C771" s="82"/>
      <c r="D771" s="82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</row>
    <row r="772" spans="1:35" ht="13.5" thickBot="1">
      <c r="A772" s="82"/>
      <c r="B772" s="82"/>
      <c r="C772" s="82"/>
      <c r="D772" s="82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</row>
    <row r="773" spans="1:35" ht="13.5" thickBot="1">
      <c r="A773" s="82"/>
      <c r="B773" s="82"/>
      <c r="C773" s="82"/>
      <c r="D773" s="82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</row>
    <row r="774" spans="1:35" ht="13.5" thickBot="1">
      <c r="A774" s="82"/>
      <c r="B774" s="82"/>
      <c r="C774" s="82"/>
      <c r="D774" s="82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</row>
    <row r="775" spans="1:35" ht="13.5" thickBot="1">
      <c r="A775" s="82"/>
      <c r="B775" s="82"/>
      <c r="C775" s="82"/>
      <c r="D775" s="82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</row>
    <row r="776" spans="1:35" ht="13.5" thickBot="1">
      <c r="A776" s="82"/>
      <c r="B776" s="82"/>
      <c r="C776" s="82"/>
      <c r="D776" s="82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</row>
    <row r="777" spans="1:35" ht="13.5" thickBot="1">
      <c r="A777" s="82"/>
      <c r="B777" s="82"/>
      <c r="C777" s="82"/>
      <c r="D777" s="82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</row>
    <row r="778" spans="1:35" ht="13.5" thickBot="1">
      <c r="A778" s="82"/>
      <c r="B778" s="82"/>
      <c r="C778" s="82"/>
      <c r="D778" s="82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</row>
    <row r="779" spans="1:35" ht="13.5" thickBot="1">
      <c r="A779" s="82"/>
      <c r="B779" s="82"/>
      <c r="C779" s="82"/>
      <c r="D779" s="82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</row>
    <row r="780" spans="1:35" ht="13.5" thickBot="1">
      <c r="A780" s="82"/>
      <c r="B780" s="82"/>
      <c r="C780" s="82"/>
      <c r="D780" s="82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</row>
    <row r="781" spans="1:35" ht="13.5" thickBot="1">
      <c r="A781" s="82"/>
      <c r="B781" s="82"/>
      <c r="C781" s="82"/>
      <c r="D781" s="82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</row>
    <row r="782" spans="1:35" ht="13.5" thickBot="1">
      <c r="A782" s="82"/>
      <c r="B782" s="82"/>
      <c r="C782" s="82"/>
      <c r="D782" s="82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</row>
    <row r="783" spans="1:35" ht="13.5" thickBot="1">
      <c r="A783" s="82"/>
      <c r="B783" s="82"/>
      <c r="C783" s="82"/>
      <c r="D783" s="82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</row>
    <row r="784" spans="1:35" ht="13.5" thickBot="1">
      <c r="A784" s="82"/>
      <c r="B784" s="82"/>
      <c r="C784" s="82"/>
      <c r="D784" s="82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</row>
    <row r="785" spans="1:35" ht="13.5" thickBot="1">
      <c r="A785" s="82"/>
      <c r="B785" s="82"/>
      <c r="C785" s="82"/>
      <c r="D785" s="82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</row>
    <row r="786" spans="1:35" ht="13.5" thickBot="1">
      <c r="A786" s="82"/>
      <c r="B786" s="82"/>
      <c r="C786" s="82"/>
      <c r="D786" s="82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</row>
    <row r="787" spans="1:35" ht="13.5" thickBot="1">
      <c r="A787" s="82"/>
      <c r="B787" s="82"/>
      <c r="C787" s="82"/>
      <c r="D787" s="82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</row>
    <row r="788" spans="1:35" ht="13.5" thickBot="1">
      <c r="A788" s="82"/>
      <c r="B788" s="82"/>
      <c r="C788" s="82"/>
      <c r="D788" s="82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</row>
    <row r="789" spans="1:35" ht="13.5" thickBot="1">
      <c r="A789" s="82"/>
      <c r="B789" s="82"/>
      <c r="C789" s="82"/>
      <c r="D789" s="82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</row>
    <row r="790" spans="1:35" ht="13.5" thickBot="1">
      <c r="A790" s="82"/>
      <c r="B790" s="82"/>
      <c r="C790" s="82"/>
      <c r="D790" s="82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</row>
    <row r="791" spans="1:35" ht="13.5" thickBot="1">
      <c r="A791" s="82"/>
      <c r="B791" s="82"/>
      <c r="C791" s="82"/>
      <c r="D791" s="82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</row>
    <row r="792" spans="1:35" ht="13.5" thickBot="1">
      <c r="A792" s="82"/>
      <c r="B792" s="82"/>
      <c r="C792" s="82"/>
      <c r="D792" s="82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</row>
    <row r="793" spans="1:35" ht="13.5" thickBot="1">
      <c r="A793" s="82"/>
      <c r="B793" s="82"/>
      <c r="C793" s="82"/>
      <c r="D793" s="82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</row>
    <row r="794" spans="1:35" ht="13.5" thickBot="1">
      <c r="A794" s="82"/>
      <c r="B794" s="82"/>
      <c r="C794" s="82"/>
      <c r="D794" s="82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</row>
    <row r="795" spans="1:35" ht="13.5" thickBot="1">
      <c r="A795" s="82"/>
      <c r="B795" s="82"/>
      <c r="C795" s="82"/>
      <c r="D795" s="82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</row>
    <row r="796" spans="1:35" ht="13.5" thickBot="1">
      <c r="A796" s="82"/>
      <c r="B796" s="82"/>
      <c r="C796" s="82"/>
      <c r="D796" s="82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</row>
    <row r="797" spans="1:35" ht="13.5" thickBot="1">
      <c r="A797" s="82"/>
      <c r="B797" s="82"/>
      <c r="C797" s="82"/>
      <c r="D797" s="82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</row>
    <row r="798" spans="1:35" ht="13.5" thickBot="1">
      <c r="A798" s="82"/>
      <c r="B798" s="82"/>
      <c r="C798" s="82"/>
      <c r="D798" s="82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</row>
    <row r="799" spans="1:35" ht="13.5" thickBot="1">
      <c r="A799" s="82"/>
      <c r="B799" s="82"/>
      <c r="C799" s="82"/>
      <c r="D799" s="82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</row>
    <row r="800" spans="1:35" ht="13.5" thickBot="1">
      <c r="A800" s="82"/>
      <c r="B800" s="82"/>
      <c r="C800" s="82"/>
      <c r="D800" s="82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</row>
    <row r="801" spans="1:35" ht="13.5" thickBot="1">
      <c r="A801" s="82"/>
      <c r="B801" s="82"/>
      <c r="C801" s="82"/>
      <c r="D801" s="82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</row>
    <row r="802" spans="1:35" ht="13.5" thickBot="1">
      <c r="A802" s="82"/>
      <c r="B802" s="82"/>
      <c r="C802" s="82"/>
      <c r="D802" s="82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</row>
    <row r="803" spans="1:35" ht="13.5" thickBot="1">
      <c r="A803" s="82"/>
      <c r="B803" s="82"/>
      <c r="C803" s="82"/>
      <c r="D803" s="82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</row>
    <row r="804" spans="1:35" ht="13.5" thickBot="1">
      <c r="A804" s="82"/>
      <c r="B804" s="82"/>
      <c r="C804" s="82"/>
      <c r="D804" s="82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</row>
    <row r="805" spans="1:35" ht="13.5" thickBot="1">
      <c r="A805" s="82"/>
      <c r="B805" s="82"/>
      <c r="C805" s="82"/>
      <c r="D805" s="82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</row>
    <row r="806" spans="1:35" ht="13.5" thickBot="1">
      <c r="A806" s="82"/>
      <c r="B806" s="82"/>
      <c r="C806" s="82"/>
      <c r="D806" s="82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</row>
    <row r="807" spans="1:35" ht="13.5" thickBot="1">
      <c r="A807" s="82"/>
      <c r="B807" s="82"/>
      <c r="C807" s="82"/>
      <c r="D807" s="82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</row>
    <row r="808" spans="1:35" ht="13.5" thickBot="1">
      <c r="A808" s="82"/>
      <c r="B808" s="82"/>
      <c r="C808" s="82"/>
      <c r="D808" s="82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</row>
    <row r="809" spans="1:35" ht="13.5" thickBot="1">
      <c r="A809" s="82"/>
      <c r="B809" s="82"/>
      <c r="C809" s="82"/>
      <c r="D809" s="82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</row>
    <row r="810" spans="1:35" ht="13.5" thickBot="1">
      <c r="A810" s="82"/>
      <c r="B810" s="82"/>
      <c r="C810" s="82"/>
      <c r="D810" s="82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</row>
    <row r="811" spans="1:35" ht="13.5" thickBot="1">
      <c r="A811" s="82"/>
      <c r="B811" s="82"/>
      <c r="C811" s="82"/>
      <c r="D811" s="82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</row>
    <row r="812" spans="1:35" ht="13.5" thickBot="1">
      <c r="A812" s="82"/>
      <c r="B812" s="82"/>
      <c r="C812" s="82"/>
      <c r="D812" s="82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</row>
    <row r="813" spans="1:35" ht="13.5" thickBot="1">
      <c r="A813" s="82"/>
      <c r="B813" s="82"/>
      <c r="C813" s="82"/>
      <c r="D813" s="82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</row>
    <row r="814" spans="1:35" ht="13.5" thickBot="1">
      <c r="A814" s="82"/>
      <c r="B814" s="82"/>
      <c r="C814" s="82"/>
      <c r="D814" s="82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</row>
    <row r="815" spans="1:35" ht="13.5" thickBot="1">
      <c r="A815" s="82"/>
      <c r="B815" s="82"/>
      <c r="C815" s="82"/>
      <c r="D815" s="82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</row>
    <row r="816" spans="1:35" ht="13.5" thickBot="1">
      <c r="A816" s="82"/>
      <c r="B816" s="82"/>
      <c r="C816" s="82"/>
      <c r="D816" s="82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</row>
    <row r="817" spans="1:35" ht="13.5" thickBot="1">
      <c r="A817" s="82"/>
      <c r="B817" s="82"/>
      <c r="C817" s="82"/>
      <c r="D817" s="82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</row>
    <row r="818" spans="1:35" ht="13.5" thickBot="1">
      <c r="A818" s="82"/>
      <c r="B818" s="82"/>
      <c r="C818" s="82"/>
      <c r="D818" s="82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</row>
    <row r="819" spans="1:35" ht="13.5" thickBot="1">
      <c r="A819" s="82"/>
      <c r="B819" s="82"/>
      <c r="C819" s="82"/>
      <c r="D819" s="82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</row>
    <row r="820" spans="1:35" ht="13.5" thickBot="1">
      <c r="A820" s="82"/>
      <c r="B820" s="82"/>
      <c r="C820" s="82"/>
      <c r="D820" s="82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</row>
    <row r="821" spans="1:35" ht="13.5" thickBot="1">
      <c r="A821" s="82"/>
      <c r="B821" s="82"/>
      <c r="C821" s="82"/>
      <c r="D821" s="82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</row>
    <row r="822" spans="1:35" ht="13.5" thickBot="1">
      <c r="A822" s="82"/>
      <c r="B822" s="82"/>
      <c r="C822" s="82"/>
      <c r="D822" s="82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</row>
    <row r="823" spans="1:35" ht="13.5" thickBot="1">
      <c r="A823" s="82"/>
      <c r="B823" s="82"/>
      <c r="C823" s="82"/>
      <c r="D823" s="82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</row>
    <row r="824" spans="1:35" ht="13.5" thickBot="1">
      <c r="A824" s="82"/>
      <c r="B824" s="82"/>
      <c r="C824" s="82"/>
      <c r="D824" s="82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</row>
    <row r="825" spans="1:35" ht="13.5" thickBot="1">
      <c r="A825" s="82"/>
      <c r="B825" s="82"/>
      <c r="C825" s="82"/>
      <c r="D825" s="82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</row>
    <row r="826" spans="1:35" ht="13.5" thickBot="1">
      <c r="A826" s="82"/>
      <c r="B826" s="82"/>
      <c r="C826" s="82"/>
      <c r="D826" s="82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</row>
    <row r="827" spans="1:35" ht="13.5" thickBot="1">
      <c r="A827" s="82"/>
      <c r="B827" s="82"/>
      <c r="C827" s="82"/>
      <c r="D827" s="82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</row>
    <row r="828" spans="1:35" ht="13.5" thickBot="1">
      <c r="A828" s="82"/>
      <c r="B828" s="82"/>
      <c r="C828" s="82"/>
      <c r="D828" s="82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</row>
    <row r="829" spans="1:35" ht="13.5" thickBot="1">
      <c r="A829" s="82"/>
      <c r="B829" s="82"/>
      <c r="C829" s="82"/>
      <c r="D829" s="82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</row>
    <row r="830" spans="1:35" ht="13.5" thickBot="1">
      <c r="A830" s="82"/>
      <c r="B830" s="82"/>
      <c r="C830" s="82"/>
      <c r="D830" s="82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</row>
    <row r="831" spans="1:35" ht="13.5" thickBot="1">
      <c r="A831" s="82"/>
      <c r="B831" s="82"/>
      <c r="C831" s="82"/>
      <c r="D831" s="82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</row>
    <row r="832" spans="1:35" ht="13.5" thickBot="1">
      <c r="A832" s="82"/>
      <c r="B832" s="82"/>
      <c r="C832" s="82"/>
      <c r="D832" s="82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</row>
    <row r="833" spans="1:35" ht="13.5" thickBot="1">
      <c r="A833" s="82"/>
      <c r="B833" s="82"/>
      <c r="C833" s="82"/>
      <c r="D833" s="82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</row>
    <row r="834" spans="1:35" ht="13.5" thickBot="1">
      <c r="A834" s="82"/>
      <c r="B834" s="82"/>
      <c r="C834" s="82"/>
      <c r="D834" s="82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</row>
    <row r="835" spans="1:35" ht="13.5" thickBot="1">
      <c r="A835" s="82"/>
      <c r="B835" s="82"/>
      <c r="C835" s="82"/>
      <c r="D835" s="82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</row>
    <row r="836" spans="1:35" ht="13.5" thickBot="1">
      <c r="A836" s="82"/>
      <c r="B836" s="82"/>
      <c r="C836" s="82"/>
      <c r="D836" s="82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</row>
    <row r="837" spans="1:35" ht="13.5" thickBot="1">
      <c r="A837" s="82"/>
      <c r="B837" s="82"/>
      <c r="C837" s="82"/>
      <c r="D837" s="82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</row>
    <row r="838" spans="1:35" ht="13.5" thickBot="1">
      <c r="A838" s="82"/>
      <c r="B838" s="82"/>
      <c r="C838" s="82"/>
      <c r="D838" s="82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</row>
    <row r="839" spans="1:35" ht="13.5" thickBot="1">
      <c r="A839" s="82"/>
      <c r="B839" s="82"/>
      <c r="C839" s="82"/>
      <c r="D839" s="82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</row>
    <row r="840" spans="1:35" ht="13.5" thickBot="1">
      <c r="A840" s="82"/>
      <c r="B840" s="82"/>
      <c r="C840" s="82"/>
      <c r="D840" s="82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</row>
    <row r="841" spans="1:35" ht="13.5" thickBot="1">
      <c r="A841" s="82"/>
      <c r="B841" s="82"/>
      <c r="C841" s="82"/>
      <c r="D841" s="82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</row>
    <row r="842" spans="1:35" ht="13.5" thickBot="1">
      <c r="A842" s="82"/>
      <c r="B842" s="82"/>
      <c r="C842" s="82"/>
      <c r="D842" s="82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</row>
    <row r="843" spans="1:35" ht="13.5" thickBot="1">
      <c r="A843" s="82"/>
      <c r="B843" s="82"/>
      <c r="C843" s="82"/>
      <c r="D843" s="82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</row>
    <row r="844" spans="1:35" ht="13.5" thickBot="1">
      <c r="A844" s="82"/>
      <c r="B844" s="82"/>
      <c r="C844" s="82"/>
      <c r="D844" s="82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</row>
    <row r="845" spans="1:35" ht="13.5" thickBot="1">
      <c r="A845" s="82"/>
      <c r="B845" s="82"/>
      <c r="C845" s="82"/>
      <c r="D845" s="82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</row>
    <row r="846" spans="1:35" ht="13.5" thickBot="1">
      <c r="A846" s="82"/>
      <c r="B846" s="82"/>
      <c r="C846" s="82"/>
      <c r="D846" s="82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</row>
    <row r="847" spans="1:35" ht="13.5" thickBot="1">
      <c r="A847" s="82"/>
      <c r="B847" s="82"/>
      <c r="C847" s="82"/>
      <c r="D847" s="82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</row>
    <row r="848" spans="1:35" ht="13.5" thickBot="1">
      <c r="A848" s="82"/>
      <c r="B848" s="82"/>
      <c r="C848" s="82"/>
      <c r="D848" s="82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</row>
    <row r="849" spans="1:35" ht="13.5" thickBot="1">
      <c r="A849" s="82"/>
      <c r="B849" s="82"/>
      <c r="C849" s="82"/>
      <c r="D849" s="82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</row>
    <row r="850" spans="1:35" ht="13.5" thickBot="1">
      <c r="A850" s="82"/>
      <c r="B850" s="82"/>
      <c r="C850" s="82"/>
      <c r="D850" s="82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</row>
    <row r="851" spans="1:35" ht="13.5" thickBot="1">
      <c r="A851" s="82"/>
      <c r="B851" s="82"/>
      <c r="C851" s="82"/>
      <c r="D851" s="82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</row>
    <row r="852" spans="1:35" ht="13.5" thickBot="1">
      <c r="A852" s="82"/>
      <c r="B852" s="82"/>
      <c r="C852" s="82"/>
      <c r="D852" s="82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</row>
    <row r="853" spans="1:35" ht="13.5" thickBot="1">
      <c r="A853" s="82"/>
      <c r="B853" s="82"/>
      <c r="C853" s="82"/>
      <c r="D853" s="82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</row>
    <row r="854" spans="1:35" ht="13.5" thickBot="1">
      <c r="A854" s="82"/>
      <c r="B854" s="82"/>
      <c r="C854" s="82"/>
      <c r="D854" s="82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</row>
    <row r="855" spans="1:35" ht="13.5" thickBot="1">
      <c r="A855" s="82"/>
      <c r="B855" s="82"/>
      <c r="C855" s="82"/>
      <c r="D855" s="82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</row>
    <row r="856" spans="1:35" ht="13.5" thickBot="1">
      <c r="A856" s="82"/>
      <c r="B856" s="82"/>
      <c r="C856" s="82"/>
      <c r="D856" s="82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</row>
    <row r="857" spans="1:35" ht="13.5" thickBot="1">
      <c r="A857" s="82"/>
      <c r="B857" s="82"/>
      <c r="C857" s="82"/>
      <c r="D857" s="82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</row>
    <row r="858" spans="1:35" ht="13.5" thickBot="1">
      <c r="A858" s="82"/>
      <c r="B858" s="82"/>
      <c r="C858" s="82"/>
      <c r="D858" s="82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</row>
    <row r="859" spans="1:35" ht="13.5" thickBot="1">
      <c r="A859" s="82"/>
      <c r="B859" s="82"/>
      <c r="C859" s="82"/>
      <c r="D859" s="82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</row>
    <row r="860" spans="1:35" ht="13.5" thickBot="1">
      <c r="A860" s="82"/>
      <c r="B860" s="82"/>
      <c r="C860" s="82"/>
      <c r="D860" s="82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</row>
    <row r="861" spans="1:35" ht="13.5" thickBot="1">
      <c r="A861" s="82"/>
      <c r="B861" s="82"/>
      <c r="C861" s="82"/>
      <c r="D861" s="82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</row>
    <row r="862" spans="1:35" ht="13.5" thickBot="1">
      <c r="A862" s="82"/>
      <c r="B862" s="82"/>
      <c r="C862" s="82"/>
      <c r="D862" s="82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</row>
    <row r="863" spans="1:35" ht="13.5" thickBot="1">
      <c r="A863" s="82"/>
      <c r="B863" s="82"/>
      <c r="C863" s="82"/>
      <c r="D863" s="82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</row>
    <row r="864" spans="1:35" ht="13.5" thickBot="1">
      <c r="A864" s="82"/>
      <c r="B864" s="82"/>
      <c r="C864" s="82"/>
      <c r="D864" s="82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</row>
    <row r="865" spans="1:35" ht="13.5" thickBot="1">
      <c r="A865" s="82"/>
      <c r="B865" s="82"/>
      <c r="C865" s="82"/>
      <c r="D865" s="82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</row>
    <row r="866" spans="1:35" ht="13.5" thickBot="1">
      <c r="A866" s="82"/>
      <c r="B866" s="82"/>
      <c r="C866" s="82"/>
      <c r="D866" s="82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</row>
    <row r="867" spans="1:35" ht="13.5" thickBot="1">
      <c r="A867" s="82"/>
      <c r="B867" s="82"/>
      <c r="C867" s="82"/>
      <c r="D867" s="82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</row>
    <row r="868" spans="1:35" ht="13.5" thickBot="1">
      <c r="A868" s="82"/>
      <c r="B868" s="82"/>
      <c r="C868" s="82"/>
      <c r="D868" s="82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</row>
    <row r="869" spans="1:35" ht="13.5" thickBot="1">
      <c r="A869" s="82"/>
      <c r="B869" s="82"/>
      <c r="C869" s="82"/>
      <c r="D869" s="82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</row>
    <row r="870" spans="1:35" ht="13.5" thickBot="1">
      <c r="A870" s="82"/>
      <c r="B870" s="82"/>
      <c r="C870" s="82"/>
      <c r="D870" s="82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</row>
    <row r="871" spans="1:35" ht="13.5" thickBot="1">
      <c r="A871" s="82"/>
      <c r="B871" s="82"/>
      <c r="C871" s="82"/>
      <c r="D871" s="82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</row>
    <row r="872" spans="1:35" ht="13.5" thickBot="1">
      <c r="A872" s="82"/>
      <c r="B872" s="82"/>
      <c r="C872" s="82"/>
      <c r="D872" s="82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</row>
    <row r="873" spans="1:35" ht="13.5" thickBot="1">
      <c r="A873" s="82"/>
      <c r="B873" s="82"/>
      <c r="C873" s="82"/>
      <c r="D873" s="82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</row>
    <row r="874" spans="1:35" ht="13.5" thickBot="1">
      <c r="A874" s="82"/>
      <c r="B874" s="82"/>
      <c r="C874" s="82"/>
      <c r="D874" s="82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</row>
    <row r="875" spans="1:35" ht="13.5" thickBot="1">
      <c r="A875" s="82"/>
      <c r="B875" s="82"/>
      <c r="C875" s="82"/>
      <c r="D875" s="82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</row>
    <row r="876" spans="1:35" ht="13.5" thickBot="1">
      <c r="A876" s="82"/>
      <c r="B876" s="82"/>
      <c r="C876" s="82"/>
      <c r="D876" s="82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</row>
    <row r="877" spans="1:35" ht="13.5" thickBot="1">
      <c r="A877" s="82"/>
      <c r="B877" s="82"/>
      <c r="C877" s="82"/>
      <c r="D877" s="82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</row>
    <row r="878" spans="1:35" ht="13.5" thickBot="1">
      <c r="A878" s="82"/>
      <c r="B878" s="82"/>
      <c r="C878" s="82"/>
      <c r="D878" s="82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</row>
    <row r="879" spans="1:35" ht="13.5" thickBot="1">
      <c r="A879" s="82"/>
      <c r="B879" s="82"/>
      <c r="C879" s="82"/>
      <c r="D879" s="82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</row>
    <row r="880" spans="1:35" ht="13.5" thickBot="1">
      <c r="A880" s="82"/>
      <c r="B880" s="82"/>
      <c r="C880" s="82"/>
      <c r="D880" s="82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</row>
    <row r="881" spans="1:35" ht="13.5" thickBot="1">
      <c r="A881" s="82"/>
      <c r="B881" s="82"/>
      <c r="C881" s="82"/>
      <c r="D881" s="82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</row>
    <row r="882" spans="1:35" ht="13.5" thickBot="1">
      <c r="A882" s="82"/>
      <c r="B882" s="82"/>
      <c r="C882" s="82"/>
      <c r="D882" s="82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</row>
    <row r="883" spans="1:35" ht="13.5" thickBot="1">
      <c r="A883" s="82"/>
      <c r="B883" s="82"/>
      <c r="C883" s="82"/>
      <c r="D883" s="82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</row>
    <row r="884" spans="1:35" ht="13.5" thickBot="1">
      <c r="A884" s="82"/>
      <c r="B884" s="82"/>
      <c r="C884" s="82"/>
      <c r="D884" s="82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</row>
    <row r="885" spans="1:35" ht="13.5" thickBot="1">
      <c r="A885" s="82"/>
      <c r="B885" s="82"/>
      <c r="C885" s="82"/>
      <c r="D885" s="82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</row>
    <row r="886" spans="1:35" ht="13.5" thickBot="1">
      <c r="A886" s="82"/>
      <c r="B886" s="82"/>
      <c r="C886" s="82"/>
      <c r="D886" s="82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</row>
    <row r="887" spans="1:35" ht="13.5" thickBot="1">
      <c r="A887" s="82"/>
      <c r="B887" s="82"/>
      <c r="C887" s="82"/>
      <c r="D887" s="82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</row>
    <row r="888" spans="1:35" ht="13.5" thickBot="1">
      <c r="A888" s="82"/>
      <c r="B888" s="82"/>
      <c r="C888" s="82"/>
      <c r="D888" s="82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</row>
    <row r="889" spans="1:35" ht="13.5" thickBot="1">
      <c r="A889" s="82"/>
      <c r="B889" s="82"/>
      <c r="C889" s="82"/>
      <c r="D889" s="82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</row>
    <row r="890" spans="1:35" ht="13.5" thickBot="1">
      <c r="A890" s="82"/>
      <c r="B890" s="82"/>
      <c r="C890" s="82"/>
      <c r="D890" s="82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</row>
    <row r="891" spans="1:35" ht="13.5" thickBot="1">
      <c r="A891" s="82"/>
      <c r="B891" s="82"/>
      <c r="C891" s="82"/>
      <c r="D891" s="82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</row>
    <row r="892" spans="1:35" ht="13.5" thickBot="1">
      <c r="A892" s="82"/>
      <c r="B892" s="82"/>
      <c r="C892" s="82"/>
      <c r="D892" s="82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</row>
    <row r="893" spans="1:35" ht="13.5" thickBot="1">
      <c r="A893" s="82"/>
      <c r="B893" s="82"/>
      <c r="C893" s="82"/>
      <c r="D893" s="82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</row>
    <row r="894" spans="1:35" ht="13.5" thickBot="1">
      <c r="A894" s="82"/>
      <c r="B894" s="82"/>
      <c r="C894" s="82"/>
      <c r="D894" s="82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</row>
    <row r="895" spans="1:35" ht="13.5" thickBot="1">
      <c r="A895" s="82"/>
      <c r="B895" s="82"/>
      <c r="C895" s="82"/>
      <c r="D895" s="82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</row>
    <row r="896" spans="1:35" ht="13.5" thickBot="1">
      <c r="A896" s="82"/>
      <c r="B896" s="82"/>
      <c r="C896" s="82"/>
      <c r="D896" s="82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</row>
    <row r="897" spans="1:35" ht="13.5" thickBot="1">
      <c r="A897" s="82"/>
      <c r="B897" s="82"/>
      <c r="C897" s="82"/>
      <c r="D897" s="82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</row>
    <row r="898" spans="1:35" ht="13.5" thickBot="1">
      <c r="A898" s="82"/>
      <c r="B898" s="82"/>
      <c r="C898" s="82"/>
      <c r="D898" s="82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</row>
    <row r="899" spans="1:35" ht="13.5" thickBot="1">
      <c r="A899" s="82"/>
      <c r="B899" s="82"/>
      <c r="C899" s="82"/>
      <c r="D899" s="82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</row>
    <row r="900" spans="1:35" ht="13.5" thickBot="1">
      <c r="A900" s="82"/>
      <c r="B900" s="82"/>
      <c r="C900" s="82"/>
      <c r="D900" s="82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</row>
    <row r="901" spans="1:35" ht="13.5" thickBot="1">
      <c r="A901" s="82"/>
      <c r="B901" s="82"/>
      <c r="C901" s="82"/>
      <c r="D901" s="82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</row>
    <row r="902" spans="1:35" ht="13.5" thickBot="1">
      <c r="A902" s="82"/>
      <c r="B902" s="82"/>
      <c r="C902" s="82"/>
      <c r="D902" s="82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</row>
    <row r="903" spans="1:35" ht="13.5" thickBot="1">
      <c r="A903" s="82"/>
      <c r="B903" s="82"/>
      <c r="C903" s="82"/>
      <c r="D903" s="82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</row>
    <row r="904" spans="1:35" ht="13.5" thickBot="1">
      <c r="A904" s="82"/>
      <c r="B904" s="82"/>
      <c r="C904" s="82"/>
      <c r="D904" s="82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</row>
    <row r="905" spans="1:35" ht="13.5" thickBot="1">
      <c r="A905" s="82"/>
      <c r="B905" s="82"/>
      <c r="C905" s="82"/>
      <c r="D905" s="82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</row>
    <row r="906" spans="1:35" ht="13.5" thickBot="1">
      <c r="A906" s="82"/>
      <c r="B906" s="82"/>
      <c r="C906" s="82"/>
      <c r="D906" s="82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</row>
    <row r="907" spans="1:35" ht="13.5" thickBot="1">
      <c r="A907" s="82"/>
      <c r="B907" s="82"/>
      <c r="C907" s="82"/>
      <c r="D907" s="82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</row>
    <row r="908" spans="1:35" ht="13.5" thickBot="1">
      <c r="A908" s="82"/>
      <c r="B908" s="82"/>
      <c r="C908" s="82"/>
      <c r="D908" s="82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</row>
    <row r="909" spans="1:35" ht="13.5" thickBot="1">
      <c r="A909" s="82"/>
      <c r="B909" s="82"/>
      <c r="C909" s="82"/>
      <c r="D909" s="82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</row>
    <row r="910" spans="1:35" ht="13.5" thickBot="1">
      <c r="A910" s="82"/>
      <c r="B910" s="82"/>
      <c r="C910" s="82"/>
      <c r="D910" s="82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</row>
    <row r="911" spans="1:35" ht="13.5" thickBot="1">
      <c r="A911" s="82"/>
      <c r="B911" s="82"/>
      <c r="C911" s="82"/>
      <c r="D911" s="82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</row>
    <row r="912" spans="1:35" ht="13.5" thickBot="1">
      <c r="A912" s="82"/>
      <c r="B912" s="82"/>
      <c r="C912" s="82"/>
      <c r="D912" s="82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</row>
    <row r="913" spans="1:35" ht="13.5" thickBot="1">
      <c r="A913" s="82"/>
      <c r="B913" s="82"/>
      <c r="C913" s="82"/>
      <c r="D913" s="82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</row>
    <row r="914" spans="1:35" ht="13.5" thickBot="1">
      <c r="A914" s="82"/>
      <c r="B914" s="82"/>
      <c r="C914" s="82"/>
      <c r="D914" s="82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</row>
    <row r="915" spans="1:35" ht="13.5" thickBot="1">
      <c r="A915" s="82"/>
      <c r="B915" s="82"/>
      <c r="C915" s="82"/>
      <c r="D915" s="82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</row>
    <row r="916" spans="1:35" ht="13.5" thickBot="1">
      <c r="A916" s="82"/>
      <c r="B916" s="82"/>
      <c r="C916" s="82"/>
      <c r="D916" s="82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</row>
    <row r="917" spans="1:35" ht="13.5" thickBot="1">
      <c r="A917" s="82"/>
      <c r="B917" s="82"/>
      <c r="C917" s="82"/>
      <c r="D917" s="82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</row>
    <row r="918" spans="1:35" ht="13.5" thickBot="1">
      <c r="A918" s="82"/>
      <c r="B918" s="82"/>
      <c r="C918" s="82"/>
      <c r="D918" s="82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</row>
    <row r="919" spans="1:35" ht="13.5" thickBot="1">
      <c r="A919" s="82"/>
      <c r="B919" s="82"/>
      <c r="C919" s="82"/>
      <c r="D919" s="82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</row>
    <row r="920" spans="1:35" ht="13.5" thickBot="1">
      <c r="A920" s="82"/>
      <c r="B920" s="82"/>
      <c r="C920" s="82"/>
      <c r="D920" s="82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</row>
    <row r="921" spans="1:35" ht="13.5" thickBot="1">
      <c r="A921" s="82"/>
      <c r="B921" s="82"/>
      <c r="C921" s="82"/>
      <c r="D921" s="82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</row>
    <row r="922" spans="1:35" ht="13.5" thickBot="1">
      <c r="A922" s="82"/>
      <c r="B922" s="82"/>
      <c r="C922" s="82"/>
      <c r="D922" s="82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</row>
    <row r="923" spans="1:35" ht="13.5" thickBot="1">
      <c r="A923" s="82"/>
      <c r="B923" s="82"/>
      <c r="C923" s="82"/>
      <c r="D923" s="82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</row>
    <row r="924" spans="1:35" ht="13.5" thickBot="1">
      <c r="A924" s="82"/>
      <c r="B924" s="82"/>
      <c r="C924" s="82"/>
      <c r="D924" s="82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</row>
    <row r="925" spans="1:35" ht="13.5" thickBot="1">
      <c r="A925" s="82"/>
      <c r="B925" s="82"/>
      <c r="C925" s="82"/>
      <c r="D925" s="82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</row>
    <row r="926" spans="1:35" ht="13.5" thickBot="1">
      <c r="A926" s="82"/>
      <c r="B926" s="82"/>
      <c r="C926" s="82"/>
      <c r="D926" s="82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</row>
    <row r="927" spans="1:35" ht="13.5" thickBot="1">
      <c r="A927" s="82"/>
      <c r="B927" s="82"/>
      <c r="C927" s="82"/>
      <c r="D927" s="82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</row>
    <row r="928" spans="1:35" ht="13.5" thickBot="1">
      <c r="A928" s="82"/>
      <c r="B928" s="82"/>
      <c r="C928" s="82"/>
      <c r="D928" s="82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</row>
    <row r="929" spans="1:35" ht="13.5" thickBot="1">
      <c r="A929" s="82"/>
      <c r="B929" s="82"/>
      <c r="C929" s="82"/>
      <c r="D929" s="82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</row>
    <row r="930" spans="1:35" ht="13.5" thickBot="1">
      <c r="A930" s="82"/>
      <c r="B930" s="82"/>
      <c r="C930" s="82"/>
      <c r="D930" s="82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</row>
    <row r="931" spans="1:35" ht="13.5" thickBot="1">
      <c r="A931" s="82"/>
      <c r="B931" s="82"/>
      <c r="C931" s="82"/>
      <c r="D931" s="82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</row>
    <row r="932" spans="1:35" ht="13.5" thickBot="1">
      <c r="A932" s="82"/>
      <c r="B932" s="82"/>
      <c r="C932" s="82"/>
      <c r="D932" s="82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</row>
    <row r="933" spans="1:35" ht="13.5" thickBot="1">
      <c r="A933" s="82"/>
      <c r="B933" s="82"/>
      <c r="C933" s="82"/>
      <c r="D933" s="82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</row>
    <row r="934" spans="1:35" ht="13.5" thickBot="1">
      <c r="A934" s="82"/>
      <c r="B934" s="82"/>
      <c r="C934" s="82"/>
      <c r="D934" s="82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</row>
    <row r="935" spans="1:35" ht="13.5" thickBot="1">
      <c r="A935" s="82"/>
      <c r="B935" s="82"/>
      <c r="C935" s="82"/>
      <c r="D935" s="82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</row>
    <row r="936" spans="1:35" ht="13.5" thickBot="1">
      <c r="A936" s="82"/>
      <c r="B936" s="82"/>
      <c r="C936" s="82"/>
      <c r="D936" s="82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</row>
    <row r="937" spans="1:35" ht="13.5" thickBot="1">
      <c r="A937" s="82"/>
      <c r="B937" s="82"/>
      <c r="C937" s="82"/>
      <c r="D937" s="82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</row>
    <row r="938" spans="1:35" ht="13.5" thickBot="1">
      <c r="A938" s="82"/>
      <c r="B938" s="82"/>
      <c r="C938" s="82"/>
      <c r="D938" s="82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</row>
    <row r="939" spans="1:35" ht="13.5" thickBot="1">
      <c r="A939" s="82"/>
      <c r="B939" s="82"/>
      <c r="C939" s="82"/>
      <c r="D939" s="82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</row>
    <row r="940" spans="1:35" ht="13.5" thickBot="1">
      <c r="A940" s="82"/>
      <c r="B940" s="82"/>
      <c r="C940" s="82"/>
      <c r="D940" s="82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</row>
    <row r="941" spans="1:35" ht="13.5" thickBot="1">
      <c r="A941" s="82"/>
      <c r="B941" s="82"/>
      <c r="C941" s="82"/>
      <c r="D941" s="82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</row>
    <row r="942" spans="1:35" ht="13.5" thickBot="1">
      <c r="A942" s="82"/>
      <c r="B942" s="82"/>
      <c r="C942" s="82"/>
      <c r="D942" s="82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</row>
    <row r="943" spans="1:35" ht="13.5" thickBot="1">
      <c r="A943" s="82"/>
      <c r="B943" s="82"/>
      <c r="C943" s="82"/>
      <c r="D943" s="82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</row>
    <row r="944" spans="1:35" ht="13.5" thickBot="1">
      <c r="A944" s="82"/>
      <c r="B944" s="82"/>
      <c r="C944" s="82"/>
      <c r="D944" s="82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</row>
    <row r="945" spans="1:35" ht="13.5" thickBot="1">
      <c r="A945" s="82"/>
      <c r="B945" s="82"/>
      <c r="C945" s="82"/>
      <c r="D945" s="82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</row>
    <row r="946" spans="1:35" ht="13.5" thickBot="1">
      <c r="A946" s="82"/>
      <c r="B946" s="82"/>
      <c r="C946" s="82"/>
      <c r="D946" s="82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</row>
    <row r="947" spans="1:35" ht="13.5" thickBot="1">
      <c r="A947" s="82"/>
      <c r="B947" s="82"/>
      <c r="C947" s="82"/>
      <c r="D947" s="82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</row>
    <row r="948" spans="1:35" ht="13.5" thickBot="1">
      <c r="A948" s="82"/>
      <c r="B948" s="82"/>
      <c r="C948" s="82"/>
      <c r="D948" s="82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</row>
    <row r="949" spans="1:35" ht="13.5" thickBot="1">
      <c r="A949" s="82"/>
      <c r="B949" s="82"/>
      <c r="C949" s="82"/>
      <c r="D949" s="82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</row>
    <row r="950" spans="1:35" ht="13.5" thickBot="1">
      <c r="A950" s="82"/>
      <c r="B950" s="82"/>
      <c r="C950" s="82"/>
      <c r="D950" s="82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</row>
    <row r="951" spans="1:35" ht="13.5" thickBot="1">
      <c r="A951" s="82"/>
      <c r="B951" s="82"/>
      <c r="C951" s="82"/>
      <c r="D951" s="82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</row>
    <row r="952" spans="1:35" ht="13.5" thickBot="1">
      <c r="A952" s="82"/>
      <c r="B952" s="82"/>
      <c r="C952" s="82"/>
      <c r="D952" s="82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</row>
    <row r="953" spans="1:35" ht="13.5" thickBot="1">
      <c r="A953" s="82"/>
      <c r="B953" s="82"/>
      <c r="C953" s="82"/>
      <c r="D953" s="82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</row>
    <row r="954" spans="1:35" ht="13.5" thickBot="1">
      <c r="A954" s="82"/>
      <c r="B954" s="82"/>
      <c r="C954" s="82"/>
      <c r="D954" s="82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</row>
    <row r="955" spans="1:35" ht="13.5" thickBot="1">
      <c r="A955" s="82"/>
      <c r="B955" s="82"/>
      <c r="C955" s="82"/>
      <c r="D955" s="82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</row>
    <row r="956" spans="1:35" ht="13.5" thickBot="1">
      <c r="A956" s="82"/>
      <c r="B956" s="82"/>
      <c r="C956" s="82"/>
      <c r="D956" s="82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</row>
    <row r="957" spans="1:35" ht="13.5" thickBot="1">
      <c r="A957" s="82"/>
      <c r="B957" s="82"/>
      <c r="C957" s="82"/>
      <c r="D957" s="82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</row>
    <row r="958" spans="1:35" ht="13.5" thickBot="1">
      <c r="A958" s="82"/>
      <c r="B958" s="82"/>
      <c r="C958" s="82"/>
      <c r="D958" s="82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</row>
    <row r="959" spans="1:35" ht="13.5" thickBot="1">
      <c r="A959" s="82"/>
      <c r="B959" s="82"/>
      <c r="C959" s="82"/>
      <c r="D959" s="82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</row>
    <row r="960" spans="1:35" ht="13.5" thickBot="1">
      <c r="A960" s="82"/>
      <c r="B960" s="82"/>
      <c r="C960" s="82"/>
      <c r="D960" s="82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</row>
    <row r="961" spans="1:35" ht="13.5" thickBot="1">
      <c r="A961" s="82"/>
      <c r="B961" s="82"/>
      <c r="C961" s="82"/>
      <c r="D961" s="82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</row>
    <row r="962" spans="1:35" ht="13.5" thickBot="1">
      <c r="A962" s="82"/>
      <c r="B962" s="82"/>
      <c r="C962" s="82"/>
      <c r="D962" s="82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</row>
    <row r="963" spans="1:35" ht="13.5" thickBot="1">
      <c r="A963" s="82"/>
      <c r="B963" s="82"/>
      <c r="C963" s="82"/>
      <c r="D963" s="82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</row>
    <row r="964" spans="1:35" ht="13.5" thickBot="1">
      <c r="A964" s="82"/>
      <c r="B964" s="82"/>
      <c r="C964" s="82"/>
      <c r="D964" s="82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</row>
    <row r="965" spans="1:35" ht="13.5" thickBot="1">
      <c r="A965" s="82"/>
      <c r="B965" s="82"/>
      <c r="C965" s="82"/>
      <c r="D965" s="82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</row>
    <row r="966" spans="1:35" ht="13.5" thickBot="1">
      <c r="A966" s="82"/>
      <c r="B966" s="82"/>
      <c r="C966" s="82"/>
      <c r="D966" s="82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</row>
    <row r="967" spans="1:35" ht="13.5" thickBot="1">
      <c r="A967" s="82"/>
      <c r="B967" s="82"/>
      <c r="C967" s="82"/>
      <c r="D967" s="82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</row>
    <row r="968" spans="1:35" ht="13.5" thickBot="1">
      <c r="A968" s="82"/>
      <c r="B968" s="82"/>
      <c r="C968" s="82"/>
      <c r="D968" s="82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</row>
    <row r="969" spans="1:35" ht="13.5" thickBot="1">
      <c r="A969" s="82"/>
      <c r="B969" s="82"/>
      <c r="C969" s="82"/>
      <c r="D969" s="82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</row>
    <row r="970" spans="1:35" ht="13.5" thickBot="1">
      <c r="A970" s="82"/>
      <c r="B970" s="82"/>
      <c r="C970" s="82"/>
      <c r="D970" s="82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</row>
    <row r="971" spans="1:35" ht="13.5" thickBot="1">
      <c r="A971" s="82"/>
      <c r="B971" s="82"/>
      <c r="C971" s="82"/>
      <c r="D971" s="82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</row>
    <row r="972" spans="1:35" ht="13.5" thickBot="1">
      <c r="A972" s="82"/>
      <c r="B972" s="82"/>
      <c r="C972" s="82"/>
      <c r="D972" s="82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</row>
    <row r="973" spans="1:35" ht="13.5" thickBot="1">
      <c r="A973" s="82"/>
      <c r="B973" s="82"/>
      <c r="C973" s="82"/>
      <c r="D973" s="82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</row>
    <row r="974" spans="1:35" ht="13.5" thickBot="1">
      <c r="A974" s="82"/>
      <c r="B974" s="82"/>
      <c r="C974" s="82"/>
      <c r="D974" s="82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</row>
    <row r="975" spans="1:35" ht="13.5" thickBot="1">
      <c r="A975" s="82"/>
      <c r="B975" s="82"/>
      <c r="C975" s="82"/>
      <c r="D975" s="82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</row>
    <row r="976" spans="1:35" ht="13.5" thickBot="1">
      <c r="A976" s="82"/>
      <c r="B976" s="82"/>
      <c r="C976" s="82"/>
      <c r="D976" s="82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</row>
    <row r="977" spans="1:35" ht="13.5" thickBot="1">
      <c r="A977" s="82"/>
      <c r="B977" s="82"/>
      <c r="C977" s="82"/>
      <c r="D977" s="82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</row>
    <row r="978" spans="1:35" ht="13.5" thickBot="1">
      <c r="A978" s="82"/>
      <c r="B978" s="82"/>
      <c r="C978" s="82"/>
      <c r="D978" s="82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</row>
    <row r="979" spans="1:35" ht="13.5" thickBot="1">
      <c r="A979" s="82"/>
      <c r="B979" s="82"/>
      <c r="C979" s="82"/>
      <c r="D979" s="82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</row>
    <row r="980" spans="1:35" ht="13.5" thickBot="1">
      <c r="A980" s="82"/>
      <c r="B980" s="82"/>
      <c r="C980" s="82"/>
      <c r="D980" s="82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</row>
    <row r="981" spans="1:35" ht="13.5" thickBot="1">
      <c r="A981" s="82"/>
      <c r="B981" s="82"/>
      <c r="C981" s="82"/>
      <c r="D981" s="82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</row>
    <row r="982" spans="1:35" ht="13.5" thickBot="1">
      <c r="A982" s="82"/>
      <c r="B982" s="82"/>
      <c r="C982" s="82"/>
      <c r="D982" s="82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</row>
    <row r="983" spans="1:35" ht="13.5" thickBot="1">
      <c r="A983" s="82"/>
      <c r="B983" s="82"/>
      <c r="C983" s="82"/>
      <c r="D983" s="82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</row>
    <row r="984" spans="1:35" ht="13.5" thickBot="1">
      <c r="A984" s="82"/>
      <c r="B984" s="82"/>
      <c r="C984" s="82"/>
      <c r="D984" s="82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</row>
    <row r="985" spans="1:35" ht="13.5" thickBot="1">
      <c r="A985" s="82"/>
      <c r="B985" s="82"/>
      <c r="C985" s="82"/>
      <c r="D985" s="82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</row>
    <row r="986" spans="1:35" ht="13.5" thickBot="1">
      <c r="A986" s="82"/>
      <c r="B986" s="82"/>
      <c r="C986" s="82"/>
      <c r="D986" s="82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</row>
    <row r="987" spans="1:35" ht="13.5" thickBot="1">
      <c r="A987" s="82"/>
      <c r="B987" s="82"/>
      <c r="C987" s="82"/>
      <c r="D987" s="82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</row>
    <row r="988" spans="1:35" ht="13.5" thickBot="1">
      <c r="A988" s="82"/>
      <c r="B988" s="82"/>
      <c r="C988" s="82"/>
      <c r="D988" s="82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</row>
    <row r="989" spans="1:35" ht="13.5" thickBot="1">
      <c r="A989" s="82"/>
      <c r="B989" s="82"/>
      <c r="C989" s="82"/>
      <c r="D989" s="82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</row>
    <row r="990" spans="1:35" ht="13.5" thickBot="1">
      <c r="A990" s="82"/>
      <c r="B990" s="82"/>
      <c r="C990" s="82"/>
      <c r="D990" s="82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</row>
    <row r="991" spans="1:35" ht="13.5" thickBot="1">
      <c r="A991" s="82"/>
      <c r="B991" s="82"/>
      <c r="C991" s="82"/>
      <c r="D991" s="82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</row>
    <row r="992" spans="1:35" ht="13.5" thickBot="1">
      <c r="A992" s="82"/>
      <c r="B992" s="82"/>
      <c r="C992" s="82"/>
      <c r="D992" s="82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</row>
    <row r="993" spans="1:35" ht="13.5" thickBot="1">
      <c r="A993" s="82"/>
      <c r="B993" s="82"/>
      <c r="C993" s="82"/>
      <c r="D993" s="82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</row>
    <row r="994" spans="1:35" ht="13.5" thickBot="1">
      <c r="A994" s="82"/>
      <c r="B994" s="82"/>
      <c r="C994" s="82"/>
      <c r="D994" s="82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</row>
    <row r="995" spans="1:35" ht="13.5" thickBot="1">
      <c r="A995" s="82"/>
      <c r="B995" s="82"/>
      <c r="C995" s="82"/>
      <c r="D995" s="82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</row>
    <row r="996" spans="1:35" ht="13.5" thickBot="1">
      <c r="A996" s="82"/>
      <c r="B996" s="82"/>
      <c r="C996" s="82"/>
      <c r="D996" s="82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</row>
    <row r="997" spans="1:35" ht="13.5" thickBot="1">
      <c r="A997" s="82"/>
      <c r="B997" s="82"/>
      <c r="C997" s="82"/>
      <c r="D997" s="82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</row>
    <row r="998" spans="1:35" ht="13.5" thickBot="1">
      <c r="A998" s="82"/>
      <c r="B998" s="82"/>
      <c r="C998" s="82"/>
      <c r="D998" s="82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</row>
    <row r="999" spans="1:35" ht="13.5" thickBot="1">
      <c r="A999" s="82"/>
      <c r="B999" s="82"/>
      <c r="C999" s="82"/>
      <c r="D999" s="82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</row>
    <row r="1000" spans="1:35" ht="13.5" thickBot="1">
      <c r="A1000" s="82"/>
      <c r="B1000" s="82"/>
      <c r="C1000" s="82"/>
      <c r="D1000" s="82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</row>
    <row r="1001" spans="1:35" ht="13.5" thickBot="1">
      <c r="A1001" s="82"/>
      <c r="B1001" s="82"/>
      <c r="C1001" s="82"/>
      <c r="D1001" s="82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</row>
    <row r="1002" spans="1:35" ht="13.5" thickBot="1">
      <c r="A1002" s="82"/>
      <c r="B1002" s="82"/>
      <c r="C1002" s="82"/>
      <c r="D1002" s="82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  <c r="AI1002" s="80"/>
    </row>
  </sheetData>
  <mergeCells count="27">
    <mergeCell ref="A125:C125"/>
    <mergeCell ref="Q6:V6"/>
    <mergeCell ref="W6:AB6"/>
    <mergeCell ref="AC6:AF6"/>
    <mergeCell ref="A6:A8"/>
    <mergeCell ref="B6:B8"/>
    <mergeCell ref="C6:C8"/>
    <mergeCell ref="D6:D8"/>
    <mergeCell ref="AG6:AG8"/>
    <mergeCell ref="E7:G7"/>
    <mergeCell ref="H7:J7"/>
    <mergeCell ref="K7:M7"/>
    <mergeCell ref="N7:P7"/>
    <mergeCell ref="Q7:S7"/>
    <mergeCell ref="T7:V7"/>
    <mergeCell ref="E6:J6"/>
    <mergeCell ref="W7:Y7"/>
    <mergeCell ref="Z7:AB7"/>
    <mergeCell ref="AC7:AC8"/>
    <mergeCell ref="AD7:AD8"/>
    <mergeCell ref="AE7:AF7"/>
    <mergeCell ref="K6:P6"/>
    <mergeCell ref="A129:C129"/>
    <mergeCell ref="A135:C135"/>
    <mergeCell ref="A158:C158"/>
    <mergeCell ref="A160:C160"/>
    <mergeCell ref="A161:C161"/>
  </mergeCells>
  <pageMargins left="0.7" right="0.7" top="0.75" bottom="0.75" header="0.3" footer="0.3"/>
  <pageSetup paperSize="9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Y186"/>
  <sheetViews>
    <sheetView tabSelected="1" topLeftCell="A70" workbookViewId="0">
      <selection activeCell="G160" sqref="G160:G162"/>
    </sheetView>
  </sheetViews>
  <sheetFormatPr defaultRowHeight="15"/>
  <cols>
    <col min="1" max="1" width="10.28515625" customWidth="1"/>
    <col min="2" max="2" width="31.85546875" bestFit="1" customWidth="1"/>
    <col min="3" max="3" width="12.42578125" bestFit="1" customWidth="1"/>
    <col min="4" max="4" width="14" bestFit="1" customWidth="1"/>
    <col min="5" max="5" width="12.42578125" bestFit="1" customWidth="1"/>
    <col min="6" max="6" width="16.140625" bestFit="1" customWidth="1"/>
    <col min="7" max="7" width="23.42578125" bestFit="1" customWidth="1"/>
    <col min="8" max="8" width="12.42578125" bestFit="1" customWidth="1"/>
    <col min="9" max="9" width="27.7109375" customWidth="1"/>
    <col min="11" max="11" width="9.7109375" bestFit="1" customWidth="1"/>
  </cols>
  <sheetData>
    <row r="1" spans="1:25" ht="15.75" thickBot="1">
      <c r="A1" s="1"/>
      <c r="B1" s="1"/>
      <c r="C1" s="1"/>
      <c r="D1" s="1"/>
      <c r="E1" s="1"/>
      <c r="F1" s="1"/>
      <c r="G1" s="1"/>
      <c r="H1" s="1"/>
      <c r="I1" s="15" t="s">
        <v>201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90" customHeight="1" thickBot="1">
      <c r="A2" s="1"/>
      <c r="B2" s="1"/>
      <c r="C2" s="1"/>
      <c r="D2" s="1"/>
      <c r="E2" s="1"/>
      <c r="F2" s="1"/>
      <c r="G2" s="454" t="s">
        <v>202</v>
      </c>
      <c r="H2" s="455"/>
      <c r="I2" s="4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7.5" customHeight="1" thickBot="1">
      <c r="A4" s="457" t="s">
        <v>203</v>
      </c>
      <c r="B4" s="458"/>
      <c r="C4" s="458"/>
      <c r="D4" s="458"/>
      <c r="E4" s="458"/>
      <c r="F4" s="458"/>
      <c r="G4" s="458"/>
      <c r="H4" s="458"/>
      <c r="I4" s="45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6.25" customHeight="1" thickBot="1">
      <c r="A5" s="457" t="s">
        <v>512</v>
      </c>
      <c r="B5" s="458"/>
      <c r="C5" s="458"/>
      <c r="D5" s="458"/>
      <c r="E5" s="458"/>
      <c r="F5" s="458"/>
      <c r="G5" s="458"/>
      <c r="H5" s="458"/>
      <c r="I5" s="45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9.5" thickBot="1">
      <c r="A6" s="460" t="s">
        <v>204</v>
      </c>
      <c r="B6" s="461"/>
      <c r="C6" s="461"/>
      <c r="D6" s="461"/>
      <c r="E6" s="461"/>
      <c r="F6" s="461"/>
      <c r="G6" s="461"/>
      <c r="H6" s="461"/>
      <c r="I6" s="46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7.5" customHeight="1" thickBot="1">
      <c r="A7" s="457" t="s">
        <v>517</v>
      </c>
      <c r="B7" s="458"/>
      <c r="C7" s="458"/>
      <c r="D7" s="458"/>
      <c r="E7" s="458"/>
      <c r="F7" s="458"/>
      <c r="G7" s="458"/>
      <c r="H7" s="458"/>
      <c r="I7" s="45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9" spans="1:25" ht="15.75">
      <c r="A9" s="463" t="s">
        <v>275</v>
      </c>
      <c r="B9" s="463"/>
      <c r="C9" s="463"/>
      <c r="D9" s="463" t="s">
        <v>205</v>
      </c>
      <c r="E9" s="463"/>
      <c r="F9" s="463"/>
      <c r="G9" s="463"/>
      <c r="H9" s="463"/>
      <c r="I9" s="463"/>
    </row>
    <row r="10" spans="1:25" ht="94.5">
      <c r="A10" s="364" t="s">
        <v>276</v>
      </c>
      <c r="B10" s="364" t="s">
        <v>33</v>
      </c>
      <c r="C10" s="364" t="s">
        <v>207</v>
      </c>
      <c r="D10" s="364" t="s">
        <v>277</v>
      </c>
      <c r="E10" s="364" t="s">
        <v>207</v>
      </c>
      <c r="F10" s="364" t="s">
        <v>209</v>
      </c>
      <c r="G10" s="364" t="s">
        <v>210</v>
      </c>
      <c r="H10" s="365" t="s">
        <v>211</v>
      </c>
      <c r="I10" s="364" t="s">
        <v>212</v>
      </c>
    </row>
    <row r="11" spans="1:25" ht="15.75">
      <c r="A11" s="366" t="s">
        <v>219</v>
      </c>
      <c r="B11" s="363" t="s">
        <v>97</v>
      </c>
      <c r="C11" s="367"/>
      <c r="D11" s="368"/>
      <c r="E11" s="368"/>
      <c r="F11" s="368"/>
      <c r="G11" s="368"/>
      <c r="H11" s="369"/>
      <c r="I11" s="368"/>
    </row>
    <row r="12" spans="1:25" ht="31.5">
      <c r="A12" s="432" t="s">
        <v>91</v>
      </c>
      <c r="B12" s="431" t="s">
        <v>240</v>
      </c>
      <c r="C12" s="449">
        <v>20500</v>
      </c>
      <c r="D12" s="431" t="s">
        <v>281</v>
      </c>
      <c r="E12" s="449">
        <f>H12+H13+H14+H15+H16+H17+H18+H19+H20</f>
        <v>20500</v>
      </c>
      <c r="F12" s="431" t="s">
        <v>282</v>
      </c>
      <c r="G12" s="453" t="s">
        <v>283</v>
      </c>
      <c r="H12" s="284">
        <v>3868.83</v>
      </c>
      <c r="I12" s="283" t="s">
        <v>284</v>
      </c>
    </row>
    <row r="13" spans="1:25" ht="47.25">
      <c r="A13" s="432"/>
      <c r="B13" s="431"/>
      <c r="C13" s="449"/>
      <c r="D13" s="431"/>
      <c r="E13" s="449"/>
      <c r="F13" s="431"/>
      <c r="G13" s="431"/>
      <c r="H13" s="284">
        <v>72.09</v>
      </c>
      <c r="I13" s="283" t="s">
        <v>285</v>
      </c>
    </row>
    <row r="14" spans="1:25" ht="47.25">
      <c r="A14" s="432"/>
      <c r="B14" s="431"/>
      <c r="C14" s="449"/>
      <c r="D14" s="431"/>
      <c r="E14" s="449"/>
      <c r="F14" s="431"/>
      <c r="G14" s="431"/>
      <c r="H14" s="284">
        <v>865.08</v>
      </c>
      <c r="I14" s="283" t="s">
        <v>286</v>
      </c>
    </row>
    <row r="15" spans="1:25" ht="31.5">
      <c r="A15" s="432"/>
      <c r="B15" s="431"/>
      <c r="C15" s="449"/>
      <c r="D15" s="431"/>
      <c r="E15" s="449"/>
      <c r="F15" s="431"/>
      <c r="G15" s="431"/>
      <c r="H15" s="284">
        <v>2415</v>
      </c>
      <c r="I15" s="283" t="s">
        <v>287</v>
      </c>
    </row>
    <row r="16" spans="1:25" ht="47.25">
      <c r="A16" s="432"/>
      <c r="B16" s="431"/>
      <c r="C16" s="449"/>
      <c r="D16" s="431"/>
      <c r="E16" s="449"/>
      <c r="F16" s="431"/>
      <c r="G16" s="431"/>
      <c r="H16" s="284">
        <v>45</v>
      </c>
      <c r="I16" s="283" t="s">
        <v>288</v>
      </c>
    </row>
    <row r="17" spans="1:9" ht="47.25">
      <c r="A17" s="432"/>
      <c r="B17" s="431"/>
      <c r="C17" s="449"/>
      <c r="D17" s="431"/>
      <c r="E17" s="449"/>
      <c r="F17" s="431"/>
      <c r="G17" s="431"/>
      <c r="H17" s="284">
        <v>540</v>
      </c>
      <c r="I17" s="283" t="s">
        <v>289</v>
      </c>
    </row>
    <row r="18" spans="1:9" ht="31.5">
      <c r="A18" s="432"/>
      <c r="B18" s="431"/>
      <c r="C18" s="449"/>
      <c r="D18" s="431"/>
      <c r="E18" s="449"/>
      <c r="F18" s="431"/>
      <c r="G18" s="431"/>
      <c r="H18" s="284">
        <v>10218.67</v>
      </c>
      <c r="I18" s="283" t="s">
        <v>290</v>
      </c>
    </row>
    <row r="19" spans="1:9" ht="47.25">
      <c r="A19" s="432"/>
      <c r="B19" s="431"/>
      <c r="C19" s="449"/>
      <c r="D19" s="431"/>
      <c r="E19" s="449"/>
      <c r="F19" s="431"/>
      <c r="G19" s="431"/>
      <c r="H19" s="284">
        <v>190.41</v>
      </c>
      <c r="I19" s="283" t="s">
        <v>291</v>
      </c>
    </row>
    <row r="20" spans="1:9" ht="47.25">
      <c r="A20" s="432"/>
      <c r="B20" s="431"/>
      <c r="C20" s="449"/>
      <c r="D20" s="431"/>
      <c r="E20" s="449"/>
      <c r="F20" s="431"/>
      <c r="G20" s="431"/>
      <c r="H20" s="284">
        <v>2284.92</v>
      </c>
      <c r="I20" s="283" t="s">
        <v>292</v>
      </c>
    </row>
    <row r="21" spans="1:9" ht="31.5">
      <c r="A21" s="432" t="s">
        <v>94</v>
      </c>
      <c r="B21" s="431" t="s">
        <v>241</v>
      </c>
      <c r="C21" s="449">
        <v>17400</v>
      </c>
      <c r="D21" s="431" t="s">
        <v>293</v>
      </c>
      <c r="E21" s="449">
        <f>H21+H22+H23+H24+H25+H26</f>
        <v>17400</v>
      </c>
      <c r="F21" s="431" t="s">
        <v>294</v>
      </c>
      <c r="G21" s="453" t="s">
        <v>295</v>
      </c>
      <c r="H21" s="284">
        <v>2012.5</v>
      </c>
      <c r="I21" s="283" t="s">
        <v>296</v>
      </c>
    </row>
    <row r="22" spans="1:9" ht="47.25">
      <c r="A22" s="432"/>
      <c r="B22" s="431"/>
      <c r="C22" s="449"/>
      <c r="D22" s="431"/>
      <c r="E22" s="449"/>
      <c r="F22" s="431"/>
      <c r="G22" s="431"/>
      <c r="H22" s="284">
        <v>37.5</v>
      </c>
      <c r="I22" s="283" t="s">
        <v>297</v>
      </c>
    </row>
    <row r="23" spans="1:9" ht="47.25">
      <c r="A23" s="432"/>
      <c r="B23" s="431"/>
      <c r="C23" s="449"/>
      <c r="D23" s="431"/>
      <c r="E23" s="449"/>
      <c r="F23" s="431"/>
      <c r="G23" s="431"/>
      <c r="H23" s="284">
        <v>450</v>
      </c>
      <c r="I23" s="283" t="s">
        <v>298</v>
      </c>
    </row>
    <row r="24" spans="1:9" ht="31.5">
      <c r="A24" s="432"/>
      <c r="B24" s="431"/>
      <c r="C24" s="449"/>
      <c r="D24" s="431"/>
      <c r="E24" s="449"/>
      <c r="F24" s="431"/>
      <c r="G24" s="431"/>
      <c r="H24" s="287">
        <v>11994.5</v>
      </c>
      <c r="I24" s="294" t="s">
        <v>299</v>
      </c>
    </row>
    <row r="25" spans="1:9" ht="63">
      <c r="A25" s="432"/>
      <c r="B25" s="431"/>
      <c r="C25" s="449"/>
      <c r="D25" s="431"/>
      <c r="E25" s="449"/>
      <c r="F25" s="431"/>
      <c r="G25" s="431"/>
      <c r="H25" s="287">
        <v>223.5</v>
      </c>
      <c r="I25" s="294" t="s">
        <v>300</v>
      </c>
    </row>
    <row r="26" spans="1:9" ht="47.25">
      <c r="A26" s="432"/>
      <c r="B26" s="431"/>
      <c r="C26" s="449"/>
      <c r="D26" s="431"/>
      <c r="E26" s="449"/>
      <c r="F26" s="431"/>
      <c r="G26" s="431"/>
      <c r="H26" s="287">
        <f>(C21-H21-H22-H23)*0.18</f>
        <v>2682</v>
      </c>
      <c r="I26" s="294" t="s">
        <v>301</v>
      </c>
    </row>
    <row r="27" spans="1:9" ht="31.5">
      <c r="A27" s="432" t="s">
        <v>95</v>
      </c>
      <c r="B27" s="431" t="s">
        <v>242</v>
      </c>
      <c r="C27" s="449">
        <v>9750</v>
      </c>
      <c r="D27" s="431" t="s">
        <v>302</v>
      </c>
      <c r="E27" s="449">
        <f>H27+H28+H29+H30+H31+H32</f>
        <v>9750</v>
      </c>
      <c r="F27" s="431" t="s">
        <v>303</v>
      </c>
      <c r="G27" s="453" t="s">
        <v>304</v>
      </c>
      <c r="H27" s="284">
        <v>805</v>
      </c>
      <c r="I27" s="283" t="s">
        <v>305</v>
      </c>
    </row>
    <row r="28" spans="1:9" ht="47.25">
      <c r="A28" s="432"/>
      <c r="B28" s="431"/>
      <c r="C28" s="449"/>
      <c r="D28" s="431"/>
      <c r="E28" s="449"/>
      <c r="F28" s="431"/>
      <c r="G28" s="431"/>
      <c r="H28" s="284">
        <v>15</v>
      </c>
      <c r="I28" s="283" t="s">
        <v>306</v>
      </c>
    </row>
    <row r="29" spans="1:9" ht="47.25">
      <c r="A29" s="432"/>
      <c r="B29" s="431"/>
      <c r="C29" s="449"/>
      <c r="D29" s="431"/>
      <c r="E29" s="449"/>
      <c r="F29" s="431"/>
      <c r="G29" s="431"/>
      <c r="H29" s="284">
        <v>180</v>
      </c>
      <c r="I29" s="283" t="s">
        <v>307</v>
      </c>
    </row>
    <row r="30" spans="1:9" ht="31.5">
      <c r="A30" s="432"/>
      <c r="B30" s="431"/>
      <c r="C30" s="449"/>
      <c r="D30" s="431"/>
      <c r="E30" s="449"/>
      <c r="F30" s="431"/>
      <c r="G30" s="431"/>
      <c r="H30" s="286">
        <f>(C27-H27-H28-H29)*0.805</f>
        <v>7043.75</v>
      </c>
      <c r="I30" s="293" t="s">
        <v>308</v>
      </c>
    </row>
    <row r="31" spans="1:9" ht="63">
      <c r="A31" s="432"/>
      <c r="B31" s="431"/>
      <c r="C31" s="449"/>
      <c r="D31" s="431"/>
      <c r="E31" s="449"/>
      <c r="F31" s="431"/>
      <c r="G31" s="431"/>
      <c r="H31" s="286">
        <f>(C27-H27-H28-H29)*0.015</f>
        <v>131.25</v>
      </c>
      <c r="I31" s="293" t="s">
        <v>309</v>
      </c>
    </row>
    <row r="32" spans="1:9" ht="47.25">
      <c r="A32" s="432"/>
      <c r="B32" s="431"/>
      <c r="C32" s="449"/>
      <c r="D32" s="431"/>
      <c r="E32" s="449"/>
      <c r="F32" s="431"/>
      <c r="G32" s="431"/>
      <c r="H32" s="286">
        <f>(C27-H27-H28-H29)*0.18</f>
        <v>1575</v>
      </c>
      <c r="I32" s="293" t="s">
        <v>310</v>
      </c>
    </row>
    <row r="33" spans="1:9" ht="31.5">
      <c r="A33" s="432" t="s">
        <v>151</v>
      </c>
      <c r="B33" s="431" t="s">
        <v>243</v>
      </c>
      <c r="C33" s="449">
        <v>12300</v>
      </c>
      <c r="D33" s="431" t="s">
        <v>311</v>
      </c>
      <c r="E33" s="449">
        <f>H33+H34+H35+H36+H37+H38</f>
        <v>12300</v>
      </c>
      <c r="F33" s="431" t="s">
        <v>312</v>
      </c>
      <c r="G33" s="453" t="s">
        <v>313</v>
      </c>
      <c r="H33" s="284">
        <v>4025</v>
      </c>
      <c r="I33" s="283" t="s">
        <v>314</v>
      </c>
    </row>
    <row r="34" spans="1:9" ht="47.25">
      <c r="A34" s="432"/>
      <c r="B34" s="431"/>
      <c r="C34" s="449"/>
      <c r="D34" s="431"/>
      <c r="E34" s="449"/>
      <c r="F34" s="431"/>
      <c r="G34" s="431"/>
      <c r="H34" s="284">
        <v>75</v>
      </c>
      <c r="I34" s="283" t="s">
        <v>315</v>
      </c>
    </row>
    <row r="35" spans="1:9" ht="47.25">
      <c r="A35" s="432"/>
      <c r="B35" s="431"/>
      <c r="C35" s="449"/>
      <c r="D35" s="431"/>
      <c r="E35" s="449"/>
      <c r="F35" s="431"/>
      <c r="G35" s="431"/>
      <c r="H35" s="284">
        <v>900</v>
      </c>
      <c r="I35" s="283" t="s">
        <v>316</v>
      </c>
    </row>
    <row r="36" spans="1:9" ht="31.5">
      <c r="A36" s="432"/>
      <c r="B36" s="431"/>
      <c r="C36" s="449"/>
      <c r="D36" s="431"/>
      <c r="E36" s="449"/>
      <c r="F36" s="431"/>
      <c r="G36" s="431"/>
      <c r="H36" s="284">
        <v>5876.5</v>
      </c>
      <c r="I36" s="283" t="s">
        <v>317</v>
      </c>
    </row>
    <row r="37" spans="1:9" ht="47.25">
      <c r="A37" s="432"/>
      <c r="B37" s="431"/>
      <c r="C37" s="449"/>
      <c r="D37" s="431"/>
      <c r="E37" s="449"/>
      <c r="F37" s="431"/>
      <c r="G37" s="431"/>
      <c r="H37" s="284">
        <v>109.5</v>
      </c>
      <c r="I37" s="283" t="s">
        <v>318</v>
      </c>
    </row>
    <row r="38" spans="1:9" ht="47.25">
      <c r="A38" s="432"/>
      <c r="B38" s="431"/>
      <c r="C38" s="449"/>
      <c r="D38" s="431"/>
      <c r="E38" s="449"/>
      <c r="F38" s="431"/>
      <c r="G38" s="431"/>
      <c r="H38" s="284">
        <v>1314</v>
      </c>
      <c r="I38" s="283" t="s">
        <v>319</v>
      </c>
    </row>
    <row r="39" spans="1:9" ht="31.5">
      <c r="A39" s="432" t="s">
        <v>152</v>
      </c>
      <c r="B39" s="431" t="s">
        <v>244</v>
      </c>
      <c r="C39" s="449">
        <v>3600</v>
      </c>
      <c r="D39" s="431" t="s">
        <v>320</v>
      </c>
      <c r="E39" s="449">
        <f>H39+H40+H41+H42+H43+H44</f>
        <v>3600</v>
      </c>
      <c r="F39" s="431" t="s">
        <v>321</v>
      </c>
      <c r="G39" s="453" t="s">
        <v>322</v>
      </c>
      <c r="H39" s="284">
        <v>966</v>
      </c>
      <c r="I39" s="283" t="s">
        <v>323</v>
      </c>
    </row>
    <row r="40" spans="1:9" ht="47.25">
      <c r="A40" s="432"/>
      <c r="B40" s="431"/>
      <c r="C40" s="449"/>
      <c r="D40" s="431"/>
      <c r="E40" s="449"/>
      <c r="F40" s="431"/>
      <c r="G40" s="431"/>
      <c r="H40" s="284">
        <v>18</v>
      </c>
      <c r="I40" s="283" t="s">
        <v>324</v>
      </c>
    </row>
    <row r="41" spans="1:9" ht="47.25">
      <c r="A41" s="432"/>
      <c r="B41" s="431"/>
      <c r="C41" s="449"/>
      <c r="D41" s="431"/>
      <c r="E41" s="449"/>
      <c r="F41" s="431"/>
      <c r="G41" s="431"/>
      <c r="H41" s="284">
        <v>216</v>
      </c>
      <c r="I41" s="283" t="s">
        <v>325</v>
      </c>
    </row>
    <row r="42" spans="1:9" ht="31.5">
      <c r="A42" s="432"/>
      <c r="B42" s="431"/>
      <c r="C42" s="449"/>
      <c r="D42" s="431"/>
      <c r="E42" s="449"/>
      <c r="F42" s="431"/>
      <c r="G42" s="431"/>
      <c r="H42" s="284">
        <v>1932</v>
      </c>
      <c r="I42" s="283" t="s">
        <v>326</v>
      </c>
    </row>
    <row r="43" spans="1:9" ht="47.25">
      <c r="A43" s="432"/>
      <c r="B43" s="431"/>
      <c r="C43" s="449"/>
      <c r="D43" s="431"/>
      <c r="E43" s="449"/>
      <c r="F43" s="431"/>
      <c r="G43" s="431"/>
      <c r="H43" s="284">
        <v>36</v>
      </c>
      <c r="I43" s="283" t="s">
        <v>327</v>
      </c>
    </row>
    <row r="44" spans="1:9" ht="47.25">
      <c r="A44" s="432"/>
      <c r="B44" s="431"/>
      <c r="C44" s="449"/>
      <c r="D44" s="431"/>
      <c r="E44" s="449"/>
      <c r="F44" s="431"/>
      <c r="G44" s="431"/>
      <c r="H44" s="284">
        <v>432</v>
      </c>
      <c r="I44" s="283" t="s">
        <v>328</v>
      </c>
    </row>
    <row r="45" spans="1:9" ht="31.5">
      <c r="A45" s="432" t="s">
        <v>153</v>
      </c>
      <c r="B45" s="431" t="s">
        <v>245</v>
      </c>
      <c r="C45" s="449">
        <v>3600</v>
      </c>
      <c r="D45" s="431" t="s">
        <v>329</v>
      </c>
      <c r="E45" s="449">
        <f>H45+H46+H47+H48+H49+H50</f>
        <v>3600</v>
      </c>
      <c r="F45" s="431" t="s">
        <v>330</v>
      </c>
      <c r="G45" s="453" t="s">
        <v>331</v>
      </c>
      <c r="H45" s="284">
        <v>966</v>
      </c>
      <c r="I45" s="283" t="s">
        <v>332</v>
      </c>
    </row>
    <row r="46" spans="1:9" ht="47.25">
      <c r="A46" s="432"/>
      <c r="B46" s="431"/>
      <c r="C46" s="449"/>
      <c r="D46" s="431"/>
      <c r="E46" s="449"/>
      <c r="F46" s="431"/>
      <c r="G46" s="431"/>
      <c r="H46" s="284">
        <v>18</v>
      </c>
      <c r="I46" s="283" t="s">
        <v>333</v>
      </c>
    </row>
    <row r="47" spans="1:9" ht="47.25">
      <c r="A47" s="432"/>
      <c r="B47" s="431"/>
      <c r="C47" s="449"/>
      <c r="D47" s="431"/>
      <c r="E47" s="449"/>
      <c r="F47" s="431"/>
      <c r="G47" s="431"/>
      <c r="H47" s="284">
        <v>216</v>
      </c>
      <c r="I47" s="283" t="s">
        <v>334</v>
      </c>
    </row>
    <row r="48" spans="1:9" ht="31.5">
      <c r="A48" s="432"/>
      <c r="B48" s="431"/>
      <c r="C48" s="449"/>
      <c r="D48" s="431"/>
      <c r="E48" s="449"/>
      <c r="F48" s="431"/>
      <c r="G48" s="431"/>
      <c r="H48" s="286">
        <f>(C45-H45-H46-H47)*0.805</f>
        <v>1932.0000000000002</v>
      </c>
      <c r="I48" s="293" t="s">
        <v>335</v>
      </c>
    </row>
    <row r="49" spans="1:9" ht="63">
      <c r="A49" s="432"/>
      <c r="B49" s="431"/>
      <c r="C49" s="449"/>
      <c r="D49" s="431"/>
      <c r="E49" s="449"/>
      <c r="F49" s="431"/>
      <c r="G49" s="431"/>
      <c r="H49" s="286">
        <f>(C45-H45-H46-H47)*0.015</f>
        <v>36</v>
      </c>
      <c r="I49" s="293" t="s">
        <v>336</v>
      </c>
    </row>
    <row r="50" spans="1:9" ht="47.25">
      <c r="A50" s="432"/>
      <c r="B50" s="431"/>
      <c r="C50" s="449"/>
      <c r="D50" s="431"/>
      <c r="E50" s="449"/>
      <c r="F50" s="431"/>
      <c r="G50" s="431"/>
      <c r="H50" s="286">
        <f>(C45-H45-H46-H47)*0.18</f>
        <v>432</v>
      </c>
      <c r="I50" s="293" t="s">
        <v>337</v>
      </c>
    </row>
    <row r="51" spans="1:9" ht="31.5">
      <c r="A51" s="432" t="s">
        <v>154</v>
      </c>
      <c r="B51" s="431" t="s">
        <v>246</v>
      </c>
      <c r="C51" s="449">
        <v>3600</v>
      </c>
      <c r="D51" s="431" t="s">
        <v>338</v>
      </c>
      <c r="E51" s="449">
        <f>H51+H52+H53+H54+H55+H56</f>
        <v>3600</v>
      </c>
      <c r="F51" s="431" t="s">
        <v>339</v>
      </c>
      <c r="G51" s="453" t="s">
        <v>340</v>
      </c>
      <c r="H51" s="284">
        <v>966</v>
      </c>
      <c r="I51" s="283" t="s">
        <v>341</v>
      </c>
    </row>
    <row r="52" spans="1:9" ht="47.25">
      <c r="A52" s="432"/>
      <c r="B52" s="431"/>
      <c r="C52" s="449"/>
      <c r="D52" s="431"/>
      <c r="E52" s="449"/>
      <c r="F52" s="431"/>
      <c r="G52" s="431"/>
      <c r="H52" s="284">
        <v>18</v>
      </c>
      <c r="I52" s="283" t="s">
        <v>342</v>
      </c>
    </row>
    <row r="53" spans="1:9" ht="47.25">
      <c r="A53" s="432"/>
      <c r="B53" s="431"/>
      <c r="C53" s="449"/>
      <c r="D53" s="431"/>
      <c r="E53" s="449"/>
      <c r="F53" s="431"/>
      <c r="G53" s="431"/>
      <c r="H53" s="284">
        <v>216</v>
      </c>
      <c r="I53" s="283" t="s">
        <v>343</v>
      </c>
    </row>
    <row r="54" spans="1:9" ht="31.5">
      <c r="A54" s="432"/>
      <c r="B54" s="431"/>
      <c r="C54" s="449"/>
      <c r="D54" s="431"/>
      <c r="E54" s="449"/>
      <c r="F54" s="431"/>
      <c r="G54" s="431"/>
      <c r="H54" s="286">
        <f>(C51-H51-H52-H53)*0.805</f>
        <v>1932.0000000000002</v>
      </c>
      <c r="I54" s="293" t="s">
        <v>344</v>
      </c>
    </row>
    <row r="55" spans="1:9" ht="47.25">
      <c r="A55" s="432"/>
      <c r="B55" s="431"/>
      <c r="C55" s="449"/>
      <c r="D55" s="431"/>
      <c r="E55" s="449"/>
      <c r="F55" s="431"/>
      <c r="G55" s="431"/>
      <c r="H55" s="286">
        <f>(C51-H51-H52-H53)*0.015</f>
        <v>36</v>
      </c>
      <c r="I55" s="293" t="s">
        <v>345</v>
      </c>
    </row>
    <row r="56" spans="1:9" ht="47.25">
      <c r="A56" s="432"/>
      <c r="B56" s="431"/>
      <c r="C56" s="449"/>
      <c r="D56" s="431"/>
      <c r="E56" s="449"/>
      <c r="F56" s="431"/>
      <c r="G56" s="431"/>
      <c r="H56" s="286">
        <f>(C51-H51-H52-H53)*0.18</f>
        <v>432</v>
      </c>
      <c r="I56" s="293" t="s">
        <v>346</v>
      </c>
    </row>
    <row r="57" spans="1:9" ht="47.25">
      <c r="A57" s="432" t="s">
        <v>156</v>
      </c>
      <c r="B57" s="431" t="s">
        <v>247</v>
      </c>
      <c r="C57" s="449">
        <v>3600</v>
      </c>
      <c r="D57" s="431" t="s">
        <v>347</v>
      </c>
      <c r="E57" s="449">
        <f>H57+H58+H59+H60+H61+H62</f>
        <v>3600</v>
      </c>
      <c r="F57" s="431" t="s">
        <v>348</v>
      </c>
      <c r="G57" s="453" t="s">
        <v>349</v>
      </c>
      <c r="H57" s="284">
        <v>18</v>
      </c>
      <c r="I57" s="283" t="s">
        <v>350</v>
      </c>
    </row>
    <row r="58" spans="1:9" ht="47.25">
      <c r="A58" s="432"/>
      <c r="B58" s="431"/>
      <c r="C58" s="449"/>
      <c r="D58" s="431"/>
      <c r="E58" s="449"/>
      <c r="F58" s="431"/>
      <c r="G58" s="431"/>
      <c r="H58" s="284">
        <v>216</v>
      </c>
      <c r="I58" s="283" t="s">
        <v>351</v>
      </c>
    </row>
    <row r="59" spans="1:9" ht="31.5">
      <c r="A59" s="432"/>
      <c r="B59" s="431"/>
      <c r="C59" s="449"/>
      <c r="D59" s="431"/>
      <c r="E59" s="449"/>
      <c r="F59" s="431"/>
      <c r="G59" s="431"/>
      <c r="H59" s="284">
        <v>966</v>
      </c>
      <c r="I59" s="283" t="s">
        <v>352</v>
      </c>
    </row>
    <row r="60" spans="1:9" ht="31.5">
      <c r="A60" s="432"/>
      <c r="B60" s="431"/>
      <c r="C60" s="449"/>
      <c r="D60" s="431"/>
      <c r="E60" s="449"/>
      <c r="F60" s="431"/>
      <c r="G60" s="431"/>
      <c r="H60" s="284">
        <v>1932</v>
      </c>
      <c r="I60" s="283" t="s">
        <v>353</v>
      </c>
    </row>
    <row r="61" spans="1:9" ht="47.25">
      <c r="A61" s="432"/>
      <c r="B61" s="431"/>
      <c r="C61" s="449"/>
      <c r="D61" s="431"/>
      <c r="E61" s="449"/>
      <c r="F61" s="431"/>
      <c r="G61" s="431"/>
      <c r="H61" s="284">
        <v>36</v>
      </c>
      <c r="I61" s="283" t="s">
        <v>354</v>
      </c>
    </row>
    <row r="62" spans="1:9" ht="47.25">
      <c r="A62" s="432"/>
      <c r="B62" s="431"/>
      <c r="C62" s="449"/>
      <c r="D62" s="431"/>
      <c r="E62" s="449"/>
      <c r="F62" s="431"/>
      <c r="G62" s="431"/>
      <c r="H62" s="284">
        <v>432</v>
      </c>
      <c r="I62" s="283" t="s">
        <v>355</v>
      </c>
    </row>
    <row r="63" spans="1:9" ht="31.5">
      <c r="A63" s="432" t="s">
        <v>158</v>
      </c>
      <c r="B63" s="431" t="s">
        <v>248</v>
      </c>
      <c r="C63" s="449">
        <v>5800</v>
      </c>
      <c r="D63" s="431" t="s">
        <v>356</v>
      </c>
      <c r="E63" s="449">
        <f>H63+H64+H65+H66+H67+H68</f>
        <v>5800</v>
      </c>
      <c r="F63" s="431" t="s">
        <v>357</v>
      </c>
      <c r="G63" s="453" t="s">
        <v>358</v>
      </c>
      <c r="H63" s="284">
        <v>3220</v>
      </c>
      <c r="I63" s="283" t="s">
        <v>359</v>
      </c>
    </row>
    <row r="64" spans="1:9" ht="47.25">
      <c r="A64" s="432"/>
      <c r="B64" s="431"/>
      <c r="C64" s="449"/>
      <c r="D64" s="431"/>
      <c r="E64" s="449"/>
      <c r="F64" s="431"/>
      <c r="G64" s="431"/>
      <c r="H64" s="284">
        <v>60</v>
      </c>
      <c r="I64" s="283" t="s">
        <v>360</v>
      </c>
    </row>
    <row r="65" spans="1:9" ht="47.25">
      <c r="A65" s="432"/>
      <c r="B65" s="431"/>
      <c r="C65" s="449"/>
      <c r="D65" s="431"/>
      <c r="E65" s="449"/>
      <c r="F65" s="431"/>
      <c r="G65" s="431"/>
      <c r="H65" s="284">
        <v>720</v>
      </c>
      <c r="I65" s="283" t="s">
        <v>361</v>
      </c>
    </row>
    <row r="66" spans="1:9" ht="31.5">
      <c r="A66" s="432"/>
      <c r="B66" s="431"/>
      <c r="C66" s="449"/>
      <c r="D66" s="431"/>
      <c r="E66" s="449"/>
      <c r="F66" s="431"/>
      <c r="G66" s="431"/>
      <c r="H66" s="284">
        <v>1449</v>
      </c>
      <c r="I66" s="283" t="s">
        <v>362</v>
      </c>
    </row>
    <row r="67" spans="1:9" ht="47.25">
      <c r="A67" s="432"/>
      <c r="B67" s="431"/>
      <c r="C67" s="449"/>
      <c r="D67" s="431"/>
      <c r="E67" s="449"/>
      <c r="F67" s="431"/>
      <c r="G67" s="431"/>
      <c r="H67" s="284">
        <v>27</v>
      </c>
      <c r="I67" s="283" t="s">
        <v>363</v>
      </c>
    </row>
    <row r="68" spans="1:9" ht="47.25">
      <c r="A68" s="432"/>
      <c r="B68" s="431"/>
      <c r="C68" s="449"/>
      <c r="D68" s="431"/>
      <c r="E68" s="449"/>
      <c r="F68" s="431"/>
      <c r="G68" s="431"/>
      <c r="H68" s="284">
        <v>324</v>
      </c>
      <c r="I68" s="283" t="s">
        <v>364</v>
      </c>
    </row>
    <row r="69" spans="1:9" ht="31.5">
      <c r="A69" s="432" t="s">
        <v>160</v>
      </c>
      <c r="B69" s="431" t="s">
        <v>249</v>
      </c>
      <c r="C69" s="449">
        <v>3600</v>
      </c>
      <c r="D69" s="431" t="s">
        <v>365</v>
      </c>
      <c r="E69" s="449">
        <f>H69+H70+H71+H72+H73+H74</f>
        <v>3600</v>
      </c>
      <c r="F69" s="431" t="s">
        <v>366</v>
      </c>
      <c r="G69" s="453" t="s">
        <v>367</v>
      </c>
      <c r="H69" s="284">
        <v>966</v>
      </c>
      <c r="I69" s="283" t="s">
        <v>368</v>
      </c>
    </row>
    <row r="70" spans="1:9" ht="47.25">
      <c r="A70" s="432"/>
      <c r="B70" s="431"/>
      <c r="C70" s="449"/>
      <c r="D70" s="431"/>
      <c r="E70" s="449"/>
      <c r="F70" s="431"/>
      <c r="G70" s="431"/>
      <c r="H70" s="284">
        <v>18</v>
      </c>
      <c r="I70" s="283" t="s">
        <v>369</v>
      </c>
    </row>
    <row r="71" spans="1:9" ht="47.25">
      <c r="A71" s="432"/>
      <c r="B71" s="431"/>
      <c r="C71" s="449"/>
      <c r="D71" s="431"/>
      <c r="E71" s="449"/>
      <c r="F71" s="431"/>
      <c r="G71" s="431"/>
      <c r="H71" s="284">
        <v>216</v>
      </c>
      <c r="I71" s="283" t="s">
        <v>370</v>
      </c>
    </row>
    <row r="72" spans="1:9" ht="31.5">
      <c r="A72" s="432"/>
      <c r="B72" s="431"/>
      <c r="C72" s="449"/>
      <c r="D72" s="431"/>
      <c r="E72" s="449"/>
      <c r="F72" s="431"/>
      <c r="G72" s="431"/>
      <c r="H72" s="286">
        <f>(C69-H69-H70-H71)*0.805</f>
        <v>1932.0000000000002</v>
      </c>
      <c r="I72" s="293" t="s">
        <v>371</v>
      </c>
    </row>
    <row r="73" spans="1:9" ht="47.25">
      <c r="A73" s="432"/>
      <c r="B73" s="431"/>
      <c r="C73" s="449"/>
      <c r="D73" s="431"/>
      <c r="E73" s="449"/>
      <c r="F73" s="431"/>
      <c r="G73" s="431"/>
      <c r="H73" s="286">
        <f>(C69-H69-H70-H71)*0.015</f>
        <v>36</v>
      </c>
      <c r="I73" s="293" t="s">
        <v>372</v>
      </c>
    </row>
    <row r="74" spans="1:9" ht="47.25">
      <c r="A74" s="432"/>
      <c r="B74" s="431"/>
      <c r="C74" s="449"/>
      <c r="D74" s="431"/>
      <c r="E74" s="449"/>
      <c r="F74" s="431"/>
      <c r="G74" s="431"/>
      <c r="H74" s="286">
        <f>(C69-H69-H70-H71)*0.18</f>
        <v>432</v>
      </c>
      <c r="I74" s="293" t="s">
        <v>373</v>
      </c>
    </row>
    <row r="75" spans="1:9" ht="31.5" customHeight="1">
      <c r="A75" s="426" t="s">
        <v>98</v>
      </c>
      <c r="B75" s="426"/>
      <c r="C75" s="360">
        <f>C69+C63+C57+C51+C45+C39+C33+C27+C21+C12</f>
        <v>83750</v>
      </c>
      <c r="D75" s="371"/>
      <c r="E75" s="370">
        <f>E69+E63+E57+E51+E45+E39+E33+E27+E21+E12</f>
        <v>83750</v>
      </c>
      <c r="F75" s="371"/>
      <c r="G75" s="371"/>
      <c r="H75" s="360">
        <f>SUM(H12:H74)</f>
        <v>83750</v>
      </c>
      <c r="I75" s="358"/>
    </row>
    <row r="76" spans="1:9" ht="15.75">
      <c r="A76" s="366" t="s">
        <v>374</v>
      </c>
      <c r="B76" s="363" t="s">
        <v>99</v>
      </c>
      <c r="C76" s="367"/>
      <c r="D76" s="368"/>
      <c r="E76" s="368"/>
      <c r="F76" s="368"/>
      <c r="G76" s="368"/>
      <c r="H76" s="369"/>
      <c r="I76" s="368"/>
    </row>
    <row r="77" spans="1:9" ht="31.5">
      <c r="A77" s="374" t="s">
        <v>220</v>
      </c>
      <c r="B77" s="364" t="s">
        <v>100</v>
      </c>
      <c r="C77" s="375"/>
      <c r="D77" s="364"/>
      <c r="E77" s="364"/>
      <c r="F77" s="364"/>
      <c r="G77" s="364"/>
      <c r="H77" s="365"/>
      <c r="I77" s="364"/>
    </row>
    <row r="78" spans="1:9" ht="78.75">
      <c r="A78" s="285" t="s">
        <v>91</v>
      </c>
      <c r="B78" s="435" t="s">
        <v>251</v>
      </c>
      <c r="C78" s="445">
        <v>18425</v>
      </c>
      <c r="D78" s="283"/>
      <c r="E78" s="445">
        <f>SUM(H78:H98)</f>
        <v>18425</v>
      </c>
      <c r="F78" s="435" t="s">
        <v>281</v>
      </c>
      <c r="G78" s="283"/>
      <c r="H78" s="284">
        <v>1057.32</v>
      </c>
      <c r="I78" s="283" t="s">
        <v>375</v>
      </c>
    </row>
    <row r="79" spans="1:9" ht="47.25">
      <c r="A79" s="285"/>
      <c r="B79" s="436"/>
      <c r="C79" s="446"/>
      <c r="D79" s="283"/>
      <c r="E79" s="446"/>
      <c r="F79" s="436"/>
      <c r="G79" s="283"/>
      <c r="H79" s="284">
        <v>660</v>
      </c>
      <c r="I79" s="283" t="s">
        <v>376</v>
      </c>
    </row>
    <row r="80" spans="1:9" ht="47.25">
      <c r="A80" s="285"/>
      <c r="B80" s="436"/>
      <c r="C80" s="446"/>
      <c r="D80" s="283"/>
      <c r="E80" s="446"/>
      <c r="F80" s="440"/>
      <c r="G80" s="283"/>
      <c r="H80" s="284">
        <v>2792.68</v>
      </c>
      <c r="I80" s="283" t="s">
        <v>377</v>
      </c>
    </row>
    <row r="81" spans="1:9" ht="78.75">
      <c r="A81" s="285"/>
      <c r="B81" s="436"/>
      <c r="C81" s="446"/>
      <c r="D81" s="283"/>
      <c r="E81" s="446"/>
      <c r="F81" s="435" t="s">
        <v>293</v>
      </c>
      <c r="G81" s="283"/>
      <c r="H81" s="284">
        <v>550</v>
      </c>
      <c r="I81" s="283" t="s">
        <v>378</v>
      </c>
    </row>
    <row r="82" spans="1:9" ht="78.75">
      <c r="A82" s="285"/>
      <c r="B82" s="436"/>
      <c r="C82" s="446"/>
      <c r="D82" s="293"/>
      <c r="E82" s="446"/>
      <c r="F82" s="440"/>
      <c r="G82" s="293"/>
      <c r="H82" s="286">
        <v>3278</v>
      </c>
      <c r="I82" s="283" t="s">
        <v>379</v>
      </c>
    </row>
    <row r="83" spans="1:9" ht="63">
      <c r="A83" s="285"/>
      <c r="B83" s="436"/>
      <c r="C83" s="446"/>
      <c r="D83" s="283"/>
      <c r="E83" s="446"/>
      <c r="F83" s="435" t="s">
        <v>302</v>
      </c>
      <c r="G83" s="283"/>
      <c r="H83" s="284">
        <v>220</v>
      </c>
      <c r="I83" s="283" t="s">
        <v>380</v>
      </c>
    </row>
    <row r="84" spans="1:9" ht="78.75">
      <c r="A84" s="285"/>
      <c r="B84" s="436"/>
      <c r="C84" s="446"/>
      <c r="D84" s="293"/>
      <c r="E84" s="446"/>
      <c r="F84" s="440"/>
      <c r="G84" s="283"/>
      <c r="H84" s="286">
        <v>1925</v>
      </c>
      <c r="I84" s="283" t="s">
        <v>381</v>
      </c>
    </row>
    <row r="85" spans="1:9" ht="78.75">
      <c r="A85" s="285"/>
      <c r="B85" s="436"/>
      <c r="C85" s="446"/>
      <c r="D85" s="283"/>
      <c r="E85" s="446"/>
      <c r="F85" s="435" t="s">
        <v>311</v>
      </c>
      <c r="G85" s="283"/>
      <c r="H85" s="284">
        <v>1100</v>
      </c>
      <c r="I85" s="283" t="s">
        <v>382</v>
      </c>
    </row>
    <row r="86" spans="1:9" ht="47.25">
      <c r="A86" s="285"/>
      <c r="B86" s="436"/>
      <c r="C86" s="446"/>
      <c r="D86" s="283"/>
      <c r="E86" s="446"/>
      <c r="F86" s="440"/>
      <c r="G86" s="283"/>
      <c r="H86" s="284">
        <v>1606</v>
      </c>
      <c r="I86" s="283" t="s">
        <v>383</v>
      </c>
    </row>
    <row r="87" spans="1:9" ht="78.75">
      <c r="A87" s="285"/>
      <c r="B87" s="436"/>
      <c r="C87" s="446"/>
      <c r="D87" s="283"/>
      <c r="E87" s="446"/>
      <c r="F87" s="435" t="s">
        <v>320</v>
      </c>
      <c r="G87" s="283"/>
      <c r="H87" s="284">
        <v>264</v>
      </c>
      <c r="I87" s="283" t="s">
        <v>384</v>
      </c>
    </row>
    <row r="88" spans="1:9" ht="47.25">
      <c r="A88" s="285"/>
      <c r="B88" s="436"/>
      <c r="C88" s="446"/>
      <c r="D88" s="283"/>
      <c r="E88" s="446"/>
      <c r="F88" s="440"/>
      <c r="G88" s="283"/>
      <c r="H88" s="284">
        <v>528</v>
      </c>
      <c r="I88" s="283" t="s">
        <v>385</v>
      </c>
    </row>
    <row r="89" spans="1:9" ht="78.75">
      <c r="A89" s="285"/>
      <c r="B89" s="436"/>
      <c r="C89" s="446"/>
      <c r="D89" s="283"/>
      <c r="E89" s="446"/>
      <c r="F89" s="435" t="s">
        <v>329</v>
      </c>
      <c r="G89" s="283"/>
      <c r="H89" s="284">
        <v>264</v>
      </c>
      <c r="I89" s="283" t="s">
        <v>386</v>
      </c>
    </row>
    <row r="90" spans="1:9" ht="78.75">
      <c r="A90" s="285"/>
      <c r="B90" s="436"/>
      <c r="C90" s="446"/>
      <c r="D90" s="293"/>
      <c r="E90" s="446"/>
      <c r="F90" s="440"/>
      <c r="G90" s="293"/>
      <c r="H90" s="286">
        <v>528</v>
      </c>
      <c r="I90" s="283" t="s">
        <v>387</v>
      </c>
    </row>
    <row r="91" spans="1:9" ht="78.75">
      <c r="A91" s="285"/>
      <c r="B91" s="436"/>
      <c r="C91" s="446"/>
      <c r="D91" s="283"/>
      <c r="E91" s="446"/>
      <c r="F91" s="435" t="s">
        <v>338</v>
      </c>
      <c r="G91" s="283"/>
      <c r="H91" s="284">
        <v>264</v>
      </c>
      <c r="I91" s="283" t="s">
        <v>388</v>
      </c>
    </row>
    <row r="92" spans="1:9" ht="78.75">
      <c r="A92" s="285"/>
      <c r="B92" s="436"/>
      <c r="C92" s="446"/>
      <c r="D92" s="293"/>
      <c r="E92" s="446"/>
      <c r="F92" s="440"/>
      <c r="G92" s="293"/>
      <c r="H92" s="286">
        <v>528</v>
      </c>
      <c r="I92" s="283" t="s">
        <v>389</v>
      </c>
    </row>
    <row r="93" spans="1:9" ht="78.75">
      <c r="A93" s="285"/>
      <c r="B93" s="436"/>
      <c r="C93" s="446"/>
      <c r="D93" s="283"/>
      <c r="E93" s="446"/>
      <c r="F93" s="435" t="s">
        <v>347</v>
      </c>
      <c r="G93" s="283"/>
      <c r="H93" s="284">
        <v>264</v>
      </c>
      <c r="I93" s="283" t="s">
        <v>390</v>
      </c>
    </row>
    <row r="94" spans="1:9" ht="78.75">
      <c r="A94" s="285"/>
      <c r="B94" s="436"/>
      <c r="C94" s="446"/>
      <c r="D94" s="283"/>
      <c r="E94" s="446"/>
      <c r="F94" s="440"/>
      <c r="G94" s="283"/>
      <c r="H94" s="284">
        <v>528</v>
      </c>
      <c r="I94" s="283" t="s">
        <v>391</v>
      </c>
    </row>
    <row r="95" spans="1:9" ht="78.75">
      <c r="A95" s="285"/>
      <c r="B95" s="436"/>
      <c r="C95" s="446"/>
      <c r="D95" s="283"/>
      <c r="E95" s="446"/>
      <c r="F95" s="435" t="s">
        <v>356</v>
      </c>
      <c r="G95" s="283"/>
      <c r="H95" s="284">
        <v>880</v>
      </c>
      <c r="I95" s="283" t="s">
        <v>392</v>
      </c>
    </row>
    <row r="96" spans="1:9" ht="78.75">
      <c r="A96" s="285"/>
      <c r="B96" s="436"/>
      <c r="C96" s="446"/>
      <c r="D96" s="283"/>
      <c r="E96" s="446"/>
      <c r="F96" s="440"/>
      <c r="G96" s="283"/>
      <c r="H96" s="284">
        <v>396</v>
      </c>
      <c r="I96" s="283" t="s">
        <v>393</v>
      </c>
    </row>
    <row r="97" spans="1:9" ht="78.75">
      <c r="A97" s="285"/>
      <c r="B97" s="436"/>
      <c r="C97" s="446"/>
      <c r="D97" s="283"/>
      <c r="E97" s="446"/>
      <c r="F97" s="435" t="s">
        <v>365</v>
      </c>
      <c r="G97" s="283"/>
      <c r="H97" s="284">
        <v>264</v>
      </c>
      <c r="I97" s="283" t="s">
        <v>394</v>
      </c>
    </row>
    <row r="98" spans="1:9" ht="78.75">
      <c r="A98" s="285"/>
      <c r="B98" s="440"/>
      <c r="C98" s="447"/>
      <c r="D98" s="293"/>
      <c r="E98" s="447"/>
      <c r="F98" s="440"/>
      <c r="G98" s="293"/>
      <c r="H98" s="286">
        <v>528</v>
      </c>
      <c r="I98" s="283" t="s">
        <v>395</v>
      </c>
    </row>
    <row r="99" spans="1:9" ht="33" customHeight="1">
      <c r="A99" s="424" t="s">
        <v>513</v>
      </c>
      <c r="B99" s="425"/>
      <c r="C99" s="360">
        <f>C78</f>
        <v>18425</v>
      </c>
      <c r="D99" s="371"/>
      <c r="E99" s="360">
        <f>E78</f>
        <v>18425</v>
      </c>
      <c r="F99" s="371"/>
      <c r="G99" s="371"/>
      <c r="H99" s="360">
        <f>SUM(H78:H98)</f>
        <v>18425</v>
      </c>
      <c r="I99" s="358"/>
    </row>
    <row r="100" spans="1:9" ht="15.75">
      <c r="A100" s="366" t="s">
        <v>396</v>
      </c>
      <c r="B100" s="363" t="s">
        <v>121</v>
      </c>
      <c r="C100" s="367"/>
      <c r="D100" s="368"/>
      <c r="E100" s="368"/>
      <c r="F100" s="368"/>
      <c r="G100" s="368"/>
      <c r="H100" s="369"/>
      <c r="I100" s="368"/>
    </row>
    <row r="101" spans="1:9" ht="15.75">
      <c r="A101" s="374" t="s">
        <v>228</v>
      </c>
      <c r="B101" s="364" t="s">
        <v>128</v>
      </c>
      <c r="C101" s="375"/>
      <c r="D101" s="364"/>
      <c r="E101" s="364"/>
      <c r="F101" s="364"/>
      <c r="G101" s="364"/>
      <c r="H101" s="365"/>
      <c r="I101" s="364"/>
    </row>
    <row r="102" spans="1:9" ht="31.5">
      <c r="A102" s="432" t="s">
        <v>94</v>
      </c>
      <c r="B102" s="431" t="s">
        <v>253</v>
      </c>
      <c r="C102" s="448">
        <v>21000</v>
      </c>
      <c r="D102" s="431" t="s">
        <v>397</v>
      </c>
      <c r="E102" s="453">
        <v>21000</v>
      </c>
      <c r="F102" s="431" t="s">
        <v>398</v>
      </c>
      <c r="G102" s="431" t="s">
        <v>399</v>
      </c>
      <c r="H102" s="284">
        <v>4000</v>
      </c>
      <c r="I102" s="283" t="s">
        <v>400</v>
      </c>
    </row>
    <row r="103" spans="1:9" ht="31.5">
      <c r="A103" s="432"/>
      <c r="B103" s="431"/>
      <c r="C103" s="448"/>
      <c r="D103" s="431"/>
      <c r="E103" s="431"/>
      <c r="F103" s="431"/>
      <c r="G103" s="431"/>
      <c r="H103" s="284">
        <v>6000</v>
      </c>
      <c r="I103" s="283" t="s">
        <v>401</v>
      </c>
    </row>
    <row r="104" spans="1:9" ht="31.5">
      <c r="A104" s="432"/>
      <c r="B104" s="431"/>
      <c r="C104" s="448"/>
      <c r="D104" s="431"/>
      <c r="E104" s="431"/>
      <c r="F104" s="431"/>
      <c r="G104" s="431"/>
      <c r="H104" s="286">
        <v>4000</v>
      </c>
      <c r="I104" s="283" t="s">
        <v>402</v>
      </c>
    </row>
    <row r="105" spans="1:9" ht="30.75" customHeight="1">
      <c r="A105" s="424" t="s">
        <v>135</v>
      </c>
      <c r="B105" s="425"/>
      <c r="C105" s="360">
        <f>C102</f>
        <v>21000</v>
      </c>
      <c r="D105" s="360"/>
      <c r="E105" s="360">
        <f>E102</f>
        <v>21000</v>
      </c>
      <c r="F105" s="360"/>
      <c r="G105" s="360"/>
      <c r="H105" s="360">
        <f>SUM(H102:H104)</f>
        <v>14000</v>
      </c>
      <c r="I105" s="358"/>
    </row>
    <row r="106" spans="1:9" ht="15.75">
      <c r="A106" s="366" t="s">
        <v>403</v>
      </c>
      <c r="B106" s="363" t="s">
        <v>141</v>
      </c>
      <c r="C106" s="367"/>
      <c r="D106" s="368"/>
      <c r="E106" s="368"/>
      <c r="F106" s="368"/>
      <c r="G106" s="368"/>
      <c r="H106" s="369"/>
      <c r="I106" s="368"/>
    </row>
    <row r="107" spans="1:9" ht="15.75">
      <c r="A107" s="374" t="s">
        <v>233</v>
      </c>
      <c r="B107" s="364" t="s">
        <v>144</v>
      </c>
      <c r="C107" s="375"/>
      <c r="D107" s="364"/>
      <c r="E107" s="364"/>
      <c r="F107" s="364"/>
      <c r="G107" s="364"/>
      <c r="H107" s="365"/>
      <c r="I107" s="364"/>
    </row>
    <row r="108" spans="1:9" ht="78.75">
      <c r="A108" s="432" t="s">
        <v>91</v>
      </c>
      <c r="B108" s="431" t="s">
        <v>254</v>
      </c>
      <c r="C108" s="448">
        <f>E108+E109</f>
        <v>5098.9799999999996</v>
      </c>
      <c r="D108" s="283" t="s">
        <v>404</v>
      </c>
      <c r="E108" s="334">
        <v>3300</v>
      </c>
      <c r="F108" s="283"/>
      <c r="G108" s="302" t="s">
        <v>405</v>
      </c>
      <c r="H108" s="284">
        <v>3300</v>
      </c>
      <c r="I108" s="283" t="s">
        <v>406</v>
      </c>
    </row>
    <row r="109" spans="1:9" ht="47.25">
      <c r="A109" s="432"/>
      <c r="B109" s="431"/>
      <c r="C109" s="448"/>
      <c r="D109" s="283" t="s">
        <v>407</v>
      </c>
      <c r="E109" s="283">
        <v>1798.98</v>
      </c>
      <c r="F109" s="283" t="s">
        <v>408</v>
      </c>
      <c r="G109" s="302" t="s">
        <v>409</v>
      </c>
      <c r="H109" s="286">
        <v>1798.98</v>
      </c>
      <c r="I109" s="283" t="s">
        <v>410</v>
      </c>
    </row>
    <row r="110" spans="1:9" ht="31.5" customHeight="1">
      <c r="A110" s="426" t="s">
        <v>146</v>
      </c>
      <c r="B110" s="426"/>
      <c r="C110" s="360">
        <f>C108</f>
        <v>5098.9799999999996</v>
      </c>
      <c r="D110" s="360"/>
      <c r="E110" s="360">
        <f>E108+E109</f>
        <v>5098.9799999999996</v>
      </c>
      <c r="F110" s="360"/>
      <c r="G110" s="360"/>
      <c r="H110" s="360">
        <f>SUM(H108:H109)</f>
        <v>5098.9799999999996</v>
      </c>
      <c r="I110" s="358"/>
    </row>
    <row r="111" spans="1:9" ht="15.75">
      <c r="A111" s="366" t="s">
        <v>411</v>
      </c>
      <c r="B111" s="363" t="s">
        <v>147</v>
      </c>
      <c r="C111" s="367"/>
      <c r="D111" s="368"/>
      <c r="E111" s="368"/>
      <c r="F111" s="368"/>
      <c r="G111" s="368"/>
      <c r="H111" s="369"/>
      <c r="I111" s="368"/>
    </row>
    <row r="112" spans="1:9" ht="15.75">
      <c r="A112" s="374" t="s">
        <v>235</v>
      </c>
      <c r="B112" s="364" t="s">
        <v>148</v>
      </c>
      <c r="C112" s="375"/>
      <c r="D112" s="364"/>
      <c r="E112" s="364"/>
      <c r="F112" s="364"/>
      <c r="G112" s="364"/>
      <c r="H112" s="365"/>
      <c r="I112" s="364"/>
    </row>
    <row r="113" spans="1:11" ht="47.25">
      <c r="A113" s="288" t="s">
        <v>91</v>
      </c>
      <c r="B113" s="295" t="s">
        <v>255</v>
      </c>
      <c r="C113" s="296">
        <v>2000</v>
      </c>
      <c r="D113" s="452" t="s">
        <v>412</v>
      </c>
      <c r="E113" s="453">
        <f>C113+C114+C115</f>
        <v>16450</v>
      </c>
      <c r="F113" s="431" t="s">
        <v>413</v>
      </c>
      <c r="G113" s="431" t="s">
        <v>414</v>
      </c>
      <c r="H113" s="284">
        <v>2000</v>
      </c>
      <c r="I113" s="431" t="s">
        <v>415</v>
      </c>
    </row>
    <row r="114" spans="1:11" ht="31.5">
      <c r="A114" s="288" t="s">
        <v>151</v>
      </c>
      <c r="B114" s="295" t="s">
        <v>257</v>
      </c>
      <c r="C114" s="296">
        <f>10800+2400</f>
        <v>13200</v>
      </c>
      <c r="D114" s="452"/>
      <c r="E114" s="431"/>
      <c r="F114" s="431"/>
      <c r="G114" s="431"/>
      <c r="H114" s="284">
        <v>13200</v>
      </c>
      <c r="I114" s="431"/>
    </row>
    <row r="115" spans="1:11" ht="15.75">
      <c r="A115" s="288" t="s">
        <v>152</v>
      </c>
      <c r="B115" s="295" t="s">
        <v>258</v>
      </c>
      <c r="C115" s="296">
        <v>1250</v>
      </c>
      <c r="D115" s="452"/>
      <c r="E115" s="431"/>
      <c r="F115" s="431"/>
      <c r="G115" s="431"/>
      <c r="H115" s="284">
        <v>1250</v>
      </c>
      <c r="I115" s="431"/>
    </row>
    <row r="116" spans="1:11" ht="32.25" customHeight="1">
      <c r="A116" s="427" t="s">
        <v>162</v>
      </c>
      <c r="B116" s="428"/>
      <c r="C116" s="372">
        <f>C113+C114+C115</f>
        <v>16450</v>
      </c>
      <c r="D116" s="372"/>
      <c r="E116" s="372">
        <f>E113</f>
        <v>16450</v>
      </c>
      <c r="F116" s="372"/>
      <c r="G116" s="372"/>
      <c r="H116" s="360">
        <f>SUM(H113:H115)</f>
        <v>16450</v>
      </c>
      <c r="I116" s="358"/>
    </row>
    <row r="117" spans="1:11" ht="15.75">
      <c r="A117" s="366" t="s">
        <v>416</v>
      </c>
      <c r="B117" s="363" t="s">
        <v>163</v>
      </c>
      <c r="C117" s="367"/>
      <c r="D117" s="368"/>
      <c r="E117" s="368"/>
      <c r="F117" s="368"/>
      <c r="G117" s="368"/>
      <c r="H117" s="369"/>
      <c r="I117" s="368"/>
    </row>
    <row r="118" spans="1:11" ht="31.5">
      <c r="A118" s="432" t="s">
        <v>91</v>
      </c>
      <c r="B118" s="431" t="s">
        <v>259</v>
      </c>
      <c r="C118" s="448">
        <v>24000</v>
      </c>
      <c r="D118" s="431" t="s">
        <v>417</v>
      </c>
      <c r="E118" s="449">
        <v>9000</v>
      </c>
      <c r="F118" s="431" t="s">
        <v>418</v>
      </c>
      <c r="G118" s="431" t="s">
        <v>419</v>
      </c>
      <c r="H118" s="284">
        <v>5000</v>
      </c>
      <c r="I118" s="283" t="s">
        <v>420</v>
      </c>
    </row>
    <row r="119" spans="1:11" ht="31.5">
      <c r="A119" s="432"/>
      <c r="B119" s="431"/>
      <c r="C119" s="448"/>
      <c r="D119" s="431"/>
      <c r="E119" s="449"/>
      <c r="F119" s="431"/>
      <c r="G119" s="431"/>
      <c r="H119" s="286">
        <v>4000</v>
      </c>
      <c r="I119" s="283" t="s">
        <v>421</v>
      </c>
    </row>
    <row r="120" spans="1:11" ht="31.5" customHeight="1">
      <c r="A120" s="432"/>
      <c r="B120" s="431"/>
      <c r="C120" s="448"/>
      <c r="D120" s="331" t="s">
        <v>422</v>
      </c>
      <c r="E120" s="334">
        <v>15000</v>
      </c>
      <c r="F120" s="331" t="s">
        <v>423</v>
      </c>
      <c r="G120" s="331" t="s">
        <v>424</v>
      </c>
      <c r="H120" s="286">
        <v>5000</v>
      </c>
      <c r="I120" s="293" t="s">
        <v>425</v>
      </c>
    </row>
    <row r="121" spans="1:11" ht="31.5">
      <c r="A121" s="432" t="s">
        <v>94</v>
      </c>
      <c r="B121" s="431" t="s">
        <v>426</v>
      </c>
      <c r="C121" s="448">
        <v>45900</v>
      </c>
      <c r="D121" s="431" t="s">
        <v>427</v>
      </c>
      <c r="E121" s="449">
        <v>24305</v>
      </c>
      <c r="F121" s="431" t="s">
        <v>428</v>
      </c>
      <c r="G121" s="431" t="s">
        <v>429</v>
      </c>
      <c r="H121" s="284">
        <v>10000</v>
      </c>
      <c r="I121" s="283" t="s">
        <v>430</v>
      </c>
    </row>
    <row r="122" spans="1:11" ht="31.5">
      <c r="A122" s="432"/>
      <c r="B122" s="431"/>
      <c r="C122" s="448"/>
      <c r="D122" s="431"/>
      <c r="E122" s="449"/>
      <c r="F122" s="431"/>
      <c r="G122" s="431"/>
      <c r="H122" s="284">
        <v>10000</v>
      </c>
      <c r="I122" s="283" t="s">
        <v>431</v>
      </c>
    </row>
    <row r="123" spans="1:11" ht="78.75">
      <c r="A123" s="432"/>
      <c r="B123" s="431"/>
      <c r="C123" s="448"/>
      <c r="D123" s="283" t="s">
        <v>422</v>
      </c>
      <c r="E123" s="334">
        <v>13395</v>
      </c>
      <c r="F123" s="283" t="s">
        <v>423</v>
      </c>
      <c r="G123" s="283" t="s">
        <v>424</v>
      </c>
      <c r="H123" s="286"/>
      <c r="I123" s="333"/>
    </row>
    <row r="124" spans="1:11" ht="31.5">
      <c r="A124" s="432"/>
      <c r="B124" s="431"/>
      <c r="C124" s="448"/>
      <c r="D124" s="431" t="s">
        <v>432</v>
      </c>
      <c r="E124" s="449">
        <v>8200</v>
      </c>
      <c r="F124" s="431" t="s">
        <v>433</v>
      </c>
      <c r="G124" s="431" t="s">
        <v>434</v>
      </c>
      <c r="H124" s="284">
        <v>4000</v>
      </c>
      <c r="I124" s="283" t="s">
        <v>435</v>
      </c>
    </row>
    <row r="125" spans="1:11" ht="31.5">
      <c r="A125" s="432"/>
      <c r="B125" s="431"/>
      <c r="C125" s="448"/>
      <c r="D125" s="431"/>
      <c r="E125" s="449"/>
      <c r="F125" s="431"/>
      <c r="G125" s="431"/>
      <c r="H125" s="286">
        <v>4200</v>
      </c>
      <c r="I125" s="283" t="s">
        <v>436</v>
      </c>
    </row>
    <row r="126" spans="1:11" ht="31.5" customHeight="1">
      <c r="A126" s="424" t="s">
        <v>165</v>
      </c>
      <c r="B126" s="425"/>
      <c r="C126" s="360">
        <f>C121+C118</f>
        <v>69900</v>
      </c>
      <c r="D126" s="360"/>
      <c r="E126" s="360">
        <f>E118+E120+E121+E123+E124</f>
        <v>69900</v>
      </c>
      <c r="F126" s="360"/>
      <c r="G126" s="360"/>
      <c r="H126" s="360">
        <f>SUM(H118:H125)</f>
        <v>42200</v>
      </c>
      <c r="I126" s="358"/>
      <c r="K126" s="373"/>
    </row>
    <row r="127" spans="1:11" ht="15.75">
      <c r="A127" s="366" t="s">
        <v>437</v>
      </c>
      <c r="B127" s="363" t="s">
        <v>166</v>
      </c>
      <c r="C127" s="367"/>
      <c r="D127" s="368"/>
      <c r="E127" s="368"/>
      <c r="F127" s="368"/>
      <c r="G127" s="368"/>
      <c r="H127" s="369"/>
      <c r="I127" s="368"/>
    </row>
    <row r="128" spans="1:11" ht="78.75">
      <c r="A128" s="285" t="s">
        <v>91</v>
      </c>
      <c r="B128" s="283" t="s">
        <v>263</v>
      </c>
      <c r="C128" s="292">
        <v>2000</v>
      </c>
      <c r="D128" s="431" t="s">
        <v>432</v>
      </c>
      <c r="E128" s="449">
        <v>4600</v>
      </c>
      <c r="F128" s="431" t="s">
        <v>433</v>
      </c>
      <c r="G128" s="431" t="s">
        <v>434</v>
      </c>
      <c r="H128" s="286">
        <v>2000</v>
      </c>
      <c r="I128" s="451" t="s">
        <v>436</v>
      </c>
    </row>
    <row r="129" spans="1:9" ht="94.5">
      <c r="A129" s="285" t="s">
        <v>94</v>
      </c>
      <c r="B129" s="283" t="s">
        <v>265</v>
      </c>
      <c r="C129" s="292">
        <v>2600</v>
      </c>
      <c r="D129" s="431"/>
      <c r="E129" s="449"/>
      <c r="F129" s="431"/>
      <c r="G129" s="431"/>
      <c r="H129" s="286">
        <v>2600</v>
      </c>
      <c r="I129" s="451"/>
    </row>
    <row r="130" spans="1:9" ht="32.25" customHeight="1">
      <c r="A130" s="424" t="s">
        <v>167</v>
      </c>
      <c r="B130" s="425"/>
      <c r="C130" s="360">
        <f>C128+C129</f>
        <v>4600</v>
      </c>
      <c r="D130" s="360"/>
      <c r="E130" s="360">
        <f>E128</f>
        <v>4600</v>
      </c>
      <c r="F130" s="360"/>
      <c r="G130" s="360"/>
      <c r="H130" s="360">
        <f>SUM(H128:H129)</f>
        <v>4600</v>
      </c>
      <c r="I130" s="359"/>
    </row>
    <row r="131" spans="1:9" ht="15.75">
      <c r="A131" s="366" t="s">
        <v>438</v>
      </c>
      <c r="B131" s="363" t="s">
        <v>172</v>
      </c>
      <c r="C131" s="367"/>
      <c r="D131" s="368"/>
      <c r="E131" s="368"/>
      <c r="F131" s="368"/>
      <c r="G131" s="368"/>
      <c r="H131" s="369"/>
      <c r="I131" s="368"/>
    </row>
    <row r="132" spans="1:9" ht="78.75">
      <c r="A132" s="432" t="s">
        <v>95</v>
      </c>
      <c r="B132" s="431" t="s">
        <v>266</v>
      </c>
      <c r="C132" s="448">
        <v>9352</v>
      </c>
      <c r="D132" s="283" t="s">
        <v>439</v>
      </c>
      <c r="E132" s="334">
        <v>8520</v>
      </c>
      <c r="F132" s="302" t="s">
        <v>440</v>
      </c>
      <c r="G132" s="283" t="s">
        <v>441</v>
      </c>
      <c r="H132" s="286">
        <v>8520</v>
      </c>
      <c r="I132" s="293" t="s">
        <v>442</v>
      </c>
    </row>
    <row r="133" spans="1:9" ht="31.5">
      <c r="A133" s="432"/>
      <c r="B133" s="431"/>
      <c r="C133" s="448"/>
      <c r="D133" s="431" t="s">
        <v>443</v>
      </c>
      <c r="E133" s="449">
        <v>10169</v>
      </c>
      <c r="F133" s="431" t="s">
        <v>444</v>
      </c>
      <c r="G133" s="431" t="s">
        <v>445</v>
      </c>
      <c r="H133" s="284">
        <v>8505</v>
      </c>
      <c r="I133" s="283" t="s">
        <v>446</v>
      </c>
    </row>
    <row r="134" spans="1:9">
      <c r="A134" s="432" t="s">
        <v>151</v>
      </c>
      <c r="B134" s="431" t="s">
        <v>267</v>
      </c>
      <c r="C134" s="448">
        <v>9337</v>
      </c>
      <c r="D134" s="431"/>
      <c r="E134" s="449"/>
      <c r="F134" s="431"/>
      <c r="G134" s="431"/>
      <c r="H134" s="449">
        <v>1664</v>
      </c>
      <c r="I134" s="431" t="s">
        <v>447</v>
      </c>
    </row>
    <row r="135" spans="1:9" ht="60.75" customHeight="1">
      <c r="A135" s="432"/>
      <c r="B135" s="431"/>
      <c r="C135" s="448"/>
      <c r="D135" s="431"/>
      <c r="E135" s="449"/>
      <c r="F135" s="431"/>
      <c r="G135" s="431"/>
      <c r="H135" s="449"/>
      <c r="I135" s="431"/>
    </row>
    <row r="136" spans="1:9" ht="32.25" customHeight="1">
      <c r="A136" s="424" t="s">
        <v>174</v>
      </c>
      <c r="B136" s="425"/>
      <c r="C136" s="360">
        <f>C132+C134</f>
        <v>18689</v>
      </c>
      <c r="D136" s="360"/>
      <c r="E136" s="360">
        <f>E132+E133</f>
        <v>18689</v>
      </c>
      <c r="F136" s="360"/>
      <c r="G136" s="360"/>
      <c r="H136" s="360">
        <f>SUM(H132:H135)</f>
        <v>18689</v>
      </c>
      <c r="I136" s="359"/>
    </row>
    <row r="137" spans="1:9" ht="15.75">
      <c r="A137" s="366" t="s">
        <v>448</v>
      </c>
      <c r="B137" s="363" t="s">
        <v>175</v>
      </c>
      <c r="C137" s="367"/>
      <c r="D137" s="368"/>
      <c r="E137" s="368"/>
      <c r="F137" s="368"/>
      <c r="G137" s="368"/>
      <c r="H137" s="369"/>
      <c r="I137" s="368"/>
    </row>
    <row r="138" spans="1:9" ht="31.5">
      <c r="A138" s="432" t="s">
        <v>91</v>
      </c>
      <c r="B138" s="431" t="s">
        <v>176</v>
      </c>
      <c r="C138" s="448">
        <v>18000</v>
      </c>
      <c r="D138" s="431" t="s">
        <v>449</v>
      </c>
      <c r="E138" s="449">
        <v>18000</v>
      </c>
      <c r="F138" s="431" t="s">
        <v>450</v>
      </c>
      <c r="G138" s="431" t="s">
        <v>451</v>
      </c>
      <c r="H138" s="284">
        <v>4000</v>
      </c>
      <c r="I138" s="283" t="s">
        <v>452</v>
      </c>
    </row>
    <row r="139" spans="1:9" ht="31.5">
      <c r="A139" s="432"/>
      <c r="B139" s="431"/>
      <c r="C139" s="448"/>
      <c r="D139" s="431"/>
      <c r="E139" s="449"/>
      <c r="F139" s="431"/>
      <c r="G139" s="431"/>
      <c r="H139" s="284">
        <v>4000</v>
      </c>
      <c r="I139" s="283" t="s">
        <v>453</v>
      </c>
    </row>
    <row r="140" spans="1:9" ht="31.5">
      <c r="A140" s="432"/>
      <c r="B140" s="431"/>
      <c r="C140" s="448"/>
      <c r="D140" s="431"/>
      <c r="E140" s="449"/>
      <c r="F140" s="431"/>
      <c r="G140" s="431"/>
      <c r="H140" s="286">
        <f>C138-H138-H139</f>
        <v>10000</v>
      </c>
      <c r="I140" s="283" t="s">
        <v>454</v>
      </c>
    </row>
    <row r="141" spans="1:9" ht="31.5">
      <c r="A141" s="450" t="s">
        <v>94</v>
      </c>
      <c r="B141" s="431" t="s">
        <v>178</v>
      </c>
      <c r="C141" s="448">
        <v>13800</v>
      </c>
      <c r="D141" s="431" t="s">
        <v>455</v>
      </c>
      <c r="E141" s="449">
        <v>13800</v>
      </c>
      <c r="F141" s="431" t="s">
        <v>456</v>
      </c>
      <c r="G141" s="431" t="s">
        <v>457</v>
      </c>
      <c r="H141" s="284">
        <v>2000</v>
      </c>
      <c r="I141" s="283" t="s">
        <v>458</v>
      </c>
    </row>
    <row r="142" spans="1:9" ht="31.5">
      <c r="A142" s="450"/>
      <c r="B142" s="431"/>
      <c r="C142" s="448"/>
      <c r="D142" s="431"/>
      <c r="E142" s="449"/>
      <c r="F142" s="431"/>
      <c r="G142" s="431"/>
      <c r="H142" s="286">
        <v>6000</v>
      </c>
      <c r="I142" s="293" t="s">
        <v>459</v>
      </c>
    </row>
    <row r="143" spans="1:9" ht="47.25">
      <c r="A143" s="289" t="s">
        <v>95</v>
      </c>
      <c r="B143" s="293" t="s">
        <v>179</v>
      </c>
      <c r="C143" s="297">
        <v>15800</v>
      </c>
      <c r="D143" s="293" t="s">
        <v>460</v>
      </c>
      <c r="E143" s="286">
        <v>15800</v>
      </c>
      <c r="F143" s="293" t="s">
        <v>461</v>
      </c>
      <c r="G143" s="293"/>
      <c r="H143" s="286">
        <f>C143</f>
        <v>15800</v>
      </c>
      <c r="I143" s="293" t="s">
        <v>462</v>
      </c>
    </row>
    <row r="144" spans="1:9" ht="30.75" customHeight="1">
      <c r="A144" s="424" t="s">
        <v>181</v>
      </c>
      <c r="B144" s="425"/>
      <c r="C144" s="360">
        <f>C138+C141+C143</f>
        <v>47600</v>
      </c>
      <c r="D144" s="360"/>
      <c r="E144" s="360">
        <f>E138+E141+E143</f>
        <v>47600</v>
      </c>
      <c r="F144" s="360"/>
      <c r="G144" s="360"/>
      <c r="H144" s="360">
        <f>SUM(H138:H143)</f>
        <v>41800</v>
      </c>
      <c r="I144" s="359"/>
    </row>
    <row r="145" spans="1:9" ht="15.75">
      <c r="A145" s="366" t="s">
        <v>463</v>
      </c>
      <c r="B145" s="363" t="s">
        <v>182</v>
      </c>
      <c r="C145" s="367"/>
      <c r="D145" s="368"/>
      <c r="E145" s="368"/>
      <c r="F145" s="368"/>
      <c r="G145" s="368"/>
      <c r="H145" s="369"/>
      <c r="I145" s="368"/>
    </row>
    <row r="146" spans="1:9" ht="31.5">
      <c r="A146" s="374" t="s">
        <v>236</v>
      </c>
      <c r="B146" s="364" t="s">
        <v>183</v>
      </c>
      <c r="C146" s="375"/>
      <c r="D146" s="364"/>
      <c r="E146" s="365"/>
      <c r="F146" s="364"/>
      <c r="G146" s="364"/>
      <c r="H146" s="365"/>
      <c r="I146" s="364"/>
    </row>
    <row r="147" spans="1:9" ht="78.75">
      <c r="A147" s="285" t="s">
        <v>91</v>
      </c>
      <c r="B147" s="283" t="s">
        <v>268</v>
      </c>
      <c r="C147" s="292">
        <v>3000</v>
      </c>
      <c r="D147" s="283" t="s">
        <v>464</v>
      </c>
      <c r="E147" s="334">
        <v>3000</v>
      </c>
      <c r="F147" s="283" t="s">
        <v>433</v>
      </c>
      <c r="G147" s="283" t="s">
        <v>434</v>
      </c>
      <c r="H147" s="286">
        <f>C147</f>
        <v>3000</v>
      </c>
      <c r="I147" s="293" t="s">
        <v>436</v>
      </c>
    </row>
    <row r="148" spans="1:9" ht="31.5">
      <c r="A148" s="432" t="s">
        <v>94</v>
      </c>
      <c r="B148" s="431" t="s">
        <v>269</v>
      </c>
      <c r="C148" s="448">
        <v>18342</v>
      </c>
      <c r="D148" s="431" t="s">
        <v>439</v>
      </c>
      <c r="E148" s="449">
        <v>18342</v>
      </c>
      <c r="F148" s="431" t="s">
        <v>465</v>
      </c>
      <c r="G148" s="431" t="s">
        <v>466</v>
      </c>
      <c r="H148" s="284">
        <v>5000</v>
      </c>
      <c r="I148" s="283" t="s">
        <v>467</v>
      </c>
    </row>
    <row r="149" spans="1:9" ht="31.5">
      <c r="A149" s="432"/>
      <c r="B149" s="431"/>
      <c r="C149" s="448"/>
      <c r="D149" s="431"/>
      <c r="E149" s="449"/>
      <c r="F149" s="431"/>
      <c r="G149" s="431"/>
      <c r="H149" s="284">
        <v>5000</v>
      </c>
      <c r="I149" s="283" t="s">
        <v>468</v>
      </c>
    </row>
    <row r="150" spans="1:9" ht="31.5">
      <c r="A150" s="374" t="s">
        <v>237</v>
      </c>
      <c r="B150" s="364" t="s">
        <v>185</v>
      </c>
      <c r="C150" s="375"/>
      <c r="D150" s="364"/>
      <c r="E150" s="365"/>
      <c r="F150" s="364"/>
      <c r="G150" s="364"/>
      <c r="H150" s="365"/>
      <c r="I150" s="364"/>
    </row>
    <row r="151" spans="1:9" ht="47.25">
      <c r="A151" s="432" t="s">
        <v>91</v>
      </c>
      <c r="B151" s="431" t="s">
        <v>271</v>
      </c>
      <c r="C151" s="448">
        <f>H151+H152+H153</f>
        <v>2051.25</v>
      </c>
      <c r="D151" s="431" t="s">
        <v>469</v>
      </c>
      <c r="E151" s="449">
        <f>H151+H152+H153</f>
        <v>2051.25</v>
      </c>
      <c r="F151" s="431" t="s">
        <v>470</v>
      </c>
      <c r="G151" s="283" t="s">
        <v>471</v>
      </c>
      <c r="H151" s="286">
        <v>41</v>
      </c>
      <c r="I151" s="293" t="s">
        <v>472</v>
      </c>
    </row>
    <row r="152" spans="1:9" ht="47.25">
      <c r="A152" s="432"/>
      <c r="B152" s="431"/>
      <c r="C152" s="448"/>
      <c r="D152" s="431"/>
      <c r="E152" s="449"/>
      <c r="F152" s="431"/>
      <c r="G152" s="283" t="s">
        <v>473</v>
      </c>
      <c r="H152" s="286">
        <v>80</v>
      </c>
      <c r="I152" s="293" t="s">
        <v>474</v>
      </c>
    </row>
    <row r="153" spans="1:9" ht="47.25">
      <c r="A153" s="432"/>
      <c r="B153" s="431"/>
      <c r="C153" s="448"/>
      <c r="D153" s="431"/>
      <c r="E153" s="449"/>
      <c r="F153" s="431"/>
      <c r="G153" s="283" t="s">
        <v>475</v>
      </c>
      <c r="H153" s="286">
        <v>1930.25</v>
      </c>
      <c r="I153" s="293" t="s">
        <v>476</v>
      </c>
    </row>
    <row r="154" spans="1:9" ht="15.75">
      <c r="A154" s="374" t="s">
        <v>238</v>
      </c>
      <c r="B154" s="364" t="s">
        <v>187</v>
      </c>
      <c r="C154" s="375"/>
      <c r="D154" s="364"/>
      <c r="E154" s="365"/>
      <c r="F154" s="364"/>
      <c r="G154" s="364"/>
      <c r="H154" s="365"/>
      <c r="I154" s="364"/>
    </row>
    <row r="155" spans="1:9" ht="31.5" customHeight="1">
      <c r="A155" s="330" t="s">
        <v>95</v>
      </c>
      <c r="B155" s="331" t="s">
        <v>272</v>
      </c>
      <c r="C155" s="332">
        <v>12600</v>
      </c>
      <c r="D155" s="331" t="s">
        <v>412</v>
      </c>
      <c r="E155" s="334">
        <v>12600</v>
      </c>
      <c r="F155" s="331" t="s">
        <v>413</v>
      </c>
      <c r="G155" s="331" t="s">
        <v>414</v>
      </c>
      <c r="H155" s="290">
        <v>1600</v>
      </c>
      <c r="I155" s="283" t="s">
        <v>477</v>
      </c>
    </row>
    <row r="156" spans="1:9" ht="31.5">
      <c r="A156" s="432" t="s">
        <v>151</v>
      </c>
      <c r="B156" s="431" t="s">
        <v>274</v>
      </c>
      <c r="C156" s="448">
        <v>182000</v>
      </c>
      <c r="D156" s="431" t="s">
        <v>478</v>
      </c>
      <c r="E156" s="449">
        <v>182000</v>
      </c>
      <c r="F156" s="431" t="s">
        <v>479</v>
      </c>
      <c r="G156" s="431" t="s">
        <v>480</v>
      </c>
      <c r="H156" s="290">
        <v>40000</v>
      </c>
      <c r="I156" s="283" t="s">
        <v>481</v>
      </c>
    </row>
    <row r="157" spans="1:9" ht="31.5">
      <c r="A157" s="432"/>
      <c r="B157" s="431"/>
      <c r="C157" s="448"/>
      <c r="D157" s="431"/>
      <c r="E157" s="449"/>
      <c r="F157" s="431"/>
      <c r="G157" s="431"/>
      <c r="H157" s="284">
        <v>80000</v>
      </c>
      <c r="I157" s="283" t="s">
        <v>482</v>
      </c>
    </row>
    <row r="158" spans="1:9" ht="31.5">
      <c r="A158" s="432"/>
      <c r="B158" s="431"/>
      <c r="C158" s="448"/>
      <c r="D158" s="431"/>
      <c r="E158" s="449"/>
      <c r="F158" s="431"/>
      <c r="G158" s="431"/>
      <c r="H158" s="291">
        <v>20000</v>
      </c>
      <c r="I158" s="283" t="s">
        <v>483</v>
      </c>
    </row>
    <row r="159" spans="1:9" ht="15.75">
      <c r="A159" s="374" t="s">
        <v>239</v>
      </c>
      <c r="B159" s="364" t="s">
        <v>182</v>
      </c>
      <c r="C159" s="375"/>
      <c r="D159" s="364"/>
      <c r="E159" s="365"/>
      <c r="F159" s="364"/>
      <c r="G159" s="364"/>
      <c r="H159" s="376"/>
      <c r="I159" s="364"/>
    </row>
    <row r="160" spans="1:9" ht="47.25" customHeight="1">
      <c r="A160" s="441" t="s">
        <v>153</v>
      </c>
      <c r="B160" s="435" t="s">
        <v>250</v>
      </c>
      <c r="C160" s="443">
        <v>35878.769999999997</v>
      </c>
      <c r="D160" s="435" t="s">
        <v>519</v>
      </c>
      <c r="E160" s="445">
        <f>C160</f>
        <v>35878.769999999997</v>
      </c>
      <c r="F160" s="435"/>
      <c r="G160" s="435"/>
      <c r="H160" s="284">
        <v>4800</v>
      </c>
      <c r="I160" s="283" t="s">
        <v>278</v>
      </c>
    </row>
    <row r="161" spans="1:9" ht="31.5">
      <c r="A161" s="442"/>
      <c r="B161" s="436"/>
      <c r="C161" s="444"/>
      <c r="D161" s="436"/>
      <c r="E161" s="446"/>
      <c r="F161" s="436"/>
      <c r="G161" s="436"/>
      <c r="H161" s="284">
        <v>5000</v>
      </c>
      <c r="I161" s="283" t="s">
        <v>279</v>
      </c>
    </row>
    <row r="162" spans="1:9" ht="31.5">
      <c r="A162" s="442"/>
      <c r="B162" s="436"/>
      <c r="C162" s="444"/>
      <c r="D162" s="436"/>
      <c r="E162" s="446"/>
      <c r="F162" s="436"/>
      <c r="G162" s="436"/>
      <c r="H162" s="286">
        <v>9257.57</v>
      </c>
      <c r="I162" s="293" t="s">
        <v>280</v>
      </c>
    </row>
    <row r="163" spans="1:9" ht="31.5" customHeight="1">
      <c r="A163" s="424" t="s">
        <v>197</v>
      </c>
      <c r="B163" s="425"/>
      <c r="C163" s="360">
        <f>C160+C156+C155+C151+C148+C147</f>
        <v>253872.02</v>
      </c>
      <c r="D163" s="360"/>
      <c r="E163" s="360">
        <f>E160+E156+E155+E151+E148+E147</f>
        <v>253872.02</v>
      </c>
      <c r="F163" s="360"/>
      <c r="G163" s="360"/>
      <c r="H163" s="360">
        <f>SUM(H147:H162)</f>
        <v>175708.82</v>
      </c>
      <c r="I163" s="359"/>
    </row>
    <row r="164" spans="1:9" ht="15.75" customHeight="1">
      <c r="A164" s="429" t="s">
        <v>213</v>
      </c>
      <c r="B164" s="430"/>
      <c r="C164" s="361">
        <f>C163+C144+C136+C130+C126+C116+C110+C105+C99+C75</f>
        <v>539385</v>
      </c>
      <c r="D164" s="361"/>
      <c r="E164" s="361">
        <f>E163+E144+E136+E130+E126+E116+E110+E105+E99+E75</f>
        <v>539385</v>
      </c>
      <c r="F164" s="361"/>
      <c r="G164" s="361"/>
      <c r="H164" s="361">
        <f>H75+H99+H105+H110+H116+H126+H130+H136+H144+H163</f>
        <v>420721.8</v>
      </c>
      <c r="I164" s="362"/>
    </row>
    <row r="165" spans="1:9" ht="15.75" thickBot="1"/>
    <row r="166" spans="1:9" ht="15.75" thickBot="1">
      <c r="A166" s="437" t="s">
        <v>214</v>
      </c>
      <c r="B166" s="438"/>
      <c r="C166" s="439"/>
      <c r="D166" s="437" t="s">
        <v>205</v>
      </c>
      <c r="E166" s="438"/>
      <c r="F166" s="438"/>
      <c r="G166" s="438"/>
      <c r="H166" s="438"/>
      <c r="I166" s="439"/>
    </row>
    <row r="167" spans="1:9" ht="75.75" thickBot="1">
      <c r="A167" s="16" t="s">
        <v>206</v>
      </c>
      <c r="B167" s="7" t="s">
        <v>33</v>
      </c>
      <c r="C167" s="7" t="s">
        <v>207</v>
      </c>
      <c r="D167" s="7" t="s">
        <v>208</v>
      </c>
      <c r="E167" s="7" t="s">
        <v>207</v>
      </c>
      <c r="F167" s="7" t="s">
        <v>209</v>
      </c>
      <c r="G167" s="7" t="s">
        <v>210</v>
      </c>
      <c r="H167" s="7" t="s">
        <v>211</v>
      </c>
      <c r="I167" s="7" t="s">
        <v>212</v>
      </c>
    </row>
    <row r="168" spans="1:9" ht="15.75" thickBot="1">
      <c r="A168" s="298"/>
      <c r="B168" s="18"/>
      <c r="C168" s="18"/>
      <c r="D168" s="18"/>
      <c r="E168" s="18"/>
      <c r="F168" s="18"/>
      <c r="G168" s="18"/>
      <c r="H168" s="18"/>
      <c r="I168" s="18"/>
    </row>
    <row r="169" spans="1:9" ht="15.75" thickBot="1">
      <c r="A169" s="298"/>
      <c r="B169" s="18"/>
      <c r="C169" s="18"/>
      <c r="D169" s="18"/>
      <c r="E169" s="18"/>
      <c r="F169" s="18"/>
      <c r="G169" s="18"/>
      <c r="H169" s="18"/>
      <c r="I169" s="18"/>
    </row>
    <row r="170" spans="1:9" ht="15.75" thickBot="1">
      <c r="A170" s="298"/>
      <c r="B170" s="18"/>
      <c r="C170" s="18"/>
      <c r="D170" s="18"/>
      <c r="E170" s="18"/>
      <c r="F170" s="18"/>
      <c r="G170" s="18"/>
      <c r="H170" s="18"/>
      <c r="I170" s="18"/>
    </row>
    <row r="171" spans="1:9" ht="15.75" thickBot="1">
      <c r="A171" s="298"/>
      <c r="B171" s="18"/>
      <c r="C171" s="18"/>
      <c r="D171" s="18"/>
      <c r="E171" s="18"/>
      <c r="F171" s="18"/>
      <c r="G171" s="18"/>
      <c r="H171" s="18"/>
      <c r="I171" s="18"/>
    </row>
    <row r="172" spans="1:9" ht="15.75" thickBot="1">
      <c r="A172" s="298"/>
      <c r="B172" s="18"/>
      <c r="C172" s="18"/>
      <c r="D172" s="18"/>
      <c r="E172" s="18"/>
      <c r="F172" s="18"/>
      <c r="G172" s="18"/>
      <c r="H172" s="18"/>
      <c r="I172" s="18"/>
    </row>
    <row r="173" spans="1:9" ht="15.75" thickBot="1">
      <c r="A173" s="298"/>
      <c r="B173" s="18"/>
      <c r="C173" s="18"/>
      <c r="D173" s="18"/>
      <c r="E173" s="18"/>
      <c r="F173" s="18"/>
      <c r="G173" s="18"/>
      <c r="H173" s="18"/>
      <c r="I173" s="18"/>
    </row>
    <row r="174" spans="1:9" ht="15.75" thickBot="1">
      <c r="A174" s="433" t="s">
        <v>213</v>
      </c>
      <c r="B174" s="434"/>
      <c r="C174" s="18"/>
      <c r="D174" s="18"/>
      <c r="E174" s="18"/>
      <c r="F174" s="18"/>
      <c r="G174" s="18"/>
      <c r="H174" s="18"/>
      <c r="I174" s="18"/>
    </row>
    <row r="175" spans="1:9" ht="15.75" thickBot="1"/>
    <row r="176" spans="1:9" ht="15.75" thickBot="1">
      <c r="A176" s="437" t="s">
        <v>215</v>
      </c>
      <c r="B176" s="438"/>
      <c r="C176" s="439"/>
      <c r="D176" s="437" t="s">
        <v>205</v>
      </c>
      <c r="E176" s="438"/>
      <c r="F176" s="438"/>
      <c r="G176" s="438"/>
      <c r="H176" s="438"/>
      <c r="I176" s="439"/>
    </row>
    <row r="177" spans="1:9" ht="75.75" thickBot="1">
      <c r="A177" s="16" t="s">
        <v>206</v>
      </c>
      <c r="B177" s="7" t="s">
        <v>33</v>
      </c>
      <c r="C177" s="7" t="s">
        <v>207</v>
      </c>
      <c r="D177" s="7" t="s">
        <v>208</v>
      </c>
      <c r="E177" s="7" t="s">
        <v>207</v>
      </c>
      <c r="F177" s="7" t="s">
        <v>209</v>
      </c>
      <c r="G177" s="7" t="s">
        <v>210</v>
      </c>
      <c r="H177" s="7" t="s">
        <v>211</v>
      </c>
      <c r="I177" s="7" t="s">
        <v>212</v>
      </c>
    </row>
    <row r="178" spans="1:9" ht="15.75" thickBot="1">
      <c r="A178" s="17"/>
      <c r="B178" s="18"/>
      <c r="C178" s="18"/>
      <c r="D178" s="18"/>
      <c r="E178" s="18"/>
      <c r="F178" s="18"/>
      <c r="G178" s="18"/>
      <c r="H178" s="18"/>
      <c r="I178" s="18"/>
    </row>
    <row r="179" spans="1:9" ht="15.75" thickBot="1">
      <c r="A179" s="17"/>
      <c r="B179" s="18"/>
      <c r="C179" s="18"/>
      <c r="D179" s="18"/>
      <c r="E179" s="18"/>
      <c r="F179" s="18"/>
      <c r="G179" s="18"/>
      <c r="H179" s="18"/>
      <c r="I179" s="18"/>
    </row>
    <row r="180" spans="1:9" ht="15.75" thickBot="1">
      <c r="A180" s="17"/>
      <c r="B180" s="18"/>
      <c r="C180" s="18"/>
      <c r="D180" s="18"/>
      <c r="E180" s="18"/>
      <c r="F180" s="18"/>
      <c r="G180" s="18"/>
      <c r="H180" s="18"/>
      <c r="I180" s="18"/>
    </row>
    <row r="181" spans="1:9" ht="15.75" thickBot="1">
      <c r="A181" s="17"/>
      <c r="B181" s="18"/>
      <c r="C181" s="18"/>
      <c r="D181" s="18"/>
      <c r="E181" s="18"/>
      <c r="F181" s="18"/>
      <c r="G181" s="18"/>
      <c r="H181" s="18"/>
      <c r="I181" s="18"/>
    </row>
    <row r="182" spans="1:9" ht="15.75" thickBot="1">
      <c r="A182" s="17"/>
      <c r="B182" s="18"/>
      <c r="C182" s="18"/>
      <c r="D182" s="18"/>
      <c r="E182" s="18"/>
      <c r="F182" s="18"/>
      <c r="G182" s="18"/>
      <c r="H182" s="18"/>
      <c r="I182" s="18"/>
    </row>
    <row r="183" spans="1:9" ht="15.75" thickBot="1">
      <c r="A183" s="19"/>
      <c r="B183" s="18"/>
      <c r="C183" s="18"/>
      <c r="D183" s="18"/>
      <c r="E183" s="18"/>
      <c r="F183" s="18"/>
      <c r="G183" s="18"/>
      <c r="H183" s="18"/>
      <c r="I183" s="18"/>
    </row>
    <row r="184" spans="1:9" ht="15.75" thickBot="1">
      <c r="A184" s="433" t="s">
        <v>213</v>
      </c>
      <c r="B184" s="434"/>
      <c r="C184" s="18"/>
      <c r="D184" s="18"/>
      <c r="E184" s="18"/>
      <c r="F184" s="18"/>
      <c r="G184" s="18"/>
      <c r="H184" s="18"/>
      <c r="I184" s="18"/>
    </row>
    <row r="185" spans="1:9" ht="15.75" thickBot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thickBot="1">
      <c r="A186" s="20" t="s">
        <v>216</v>
      </c>
      <c r="B186" s="21"/>
      <c r="C186" s="1"/>
      <c r="D186" s="21"/>
      <c r="E186" s="1"/>
      <c r="F186" s="21"/>
      <c r="G186" s="21"/>
      <c r="H186" s="21"/>
      <c r="I186" s="21"/>
    </row>
  </sheetData>
  <mergeCells count="198">
    <mergeCell ref="D12:D20"/>
    <mergeCell ref="E12:E20"/>
    <mergeCell ref="F12:F20"/>
    <mergeCell ref="G12:G20"/>
    <mergeCell ref="G33:G38"/>
    <mergeCell ref="A39:A44"/>
    <mergeCell ref="B39:B44"/>
    <mergeCell ref="C39:C44"/>
    <mergeCell ref="D39:D44"/>
    <mergeCell ref="E39:E44"/>
    <mergeCell ref="F39:F44"/>
    <mergeCell ref="G39:G44"/>
    <mergeCell ref="A33:A38"/>
    <mergeCell ref="B33:B38"/>
    <mergeCell ref="C33:C38"/>
    <mergeCell ref="D33:D38"/>
    <mergeCell ref="E33:E38"/>
    <mergeCell ref="F33:F38"/>
    <mergeCell ref="G2:I2"/>
    <mergeCell ref="A4:I4"/>
    <mergeCell ref="A5:I5"/>
    <mergeCell ref="A6:I6"/>
    <mergeCell ref="A7:I7"/>
    <mergeCell ref="A9:C9"/>
    <mergeCell ref="D9:I9"/>
    <mergeCell ref="G21:G26"/>
    <mergeCell ref="A27:A32"/>
    <mergeCell ref="B27:B32"/>
    <mergeCell ref="C27:C32"/>
    <mergeCell ref="D27:D32"/>
    <mergeCell ref="E27:E32"/>
    <mergeCell ref="F27:F32"/>
    <mergeCell ref="G27:G32"/>
    <mergeCell ref="A21:A26"/>
    <mergeCell ref="B21:B26"/>
    <mergeCell ref="C21:C26"/>
    <mergeCell ref="D21:D26"/>
    <mergeCell ref="E21:E26"/>
    <mergeCell ref="F21:F26"/>
    <mergeCell ref="A12:A20"/>
    <mergeCell ref="B12:B20"/>
    <mergeCell ref="C12:C20"/>
    <mergeCell ref="G45:G50"/>
    <mergeCell ref="A51:A56"/>
    <mergeCell ref="B51:B56"/>
    <mergeCell ref="C51:C56"/>
    <mergeCell ref="D51:D56"/>
    <mergeCell ref="E51:E56"/>
    <mergeCell ref="F51:F56"/>
    <mergeCell ref="G51:G56"/>
    <mergeCell ref="A45:A50"/>
    <mergeCell ref="B45:B50"/>
    <mergeCell ref="C45:C50"/>
    <mergeCell ref="D45:D50"/>
    <mergeCell ref="E45:E50"/>
    <mergeCell ref="F45:F50"/>
    <mergeCell ref="G57:G62"/>
    <mergeCell ref="A63:A68"/>
    <mergeCell ref="B63:B68"/>
    <mergeCell ref="C63:C68"/>
    <mergeCell ref="D63:D68"/>
    <mergeCell ref="E63:E68"/>
    <mergeCell ref="F63:F68"/>
    <mergeCell ref="G63:G68"/>
    <mergeCell ref="A57:A62"/>
    <mergeCell ref="B57:B62"/>
    <mergeCell ref="C57:C62"/>
    <mergeCell ref="D57:D62"/>
    <mergeCell ref="E57:E62"/>
    <mergeCell ref="F57:F62"/>
    <mergeCell ref="A69:A74"/>
    <mergeCell ref="B69:B74"/>
    <mergeCell ref="C69:C74"/>
    <mergeCell ref="D69:D74"/>
    <mergeCell ref="E69:E74"/>
    <mergeCell ref="F69:F74"/>
    <mergeCell ref="F91:F92"/>
    <mergeCell ref="A75:B75"/>
    <mergeCell ref="A99:B99"/>
    <mergeCell ref="A102:A104"/>
    <mergeCell ref="B102:B104"/>
    <mergeCell ref="C102:C104"/>
    <mergeCell ref="D102:D104"/>
    <mergeCell ref="E102:E104"/>
    <mergeCell ref="F102:F104"/>
    <mergeCell ref="G102:G104"/>
    <mergeCell ref="F93:F94"/>
    <mergeCell ref="F95:F96"/>
    <mergeCell ref="C108:C109"/>
    <mergeCell ref="D113:D115"/>
    <mergeCell ref="E113:E115"/>
    <mergeCell ref="F113:F115"/>
    <mergeCell ref="E121:E122"/>
    <mergeCell ref="F121:F122"/>
    <mergeCell ref="G121:G122"/>
    <mergeCell ref="G113:G115"/>
    <mergeCell ref="G69:G74"/>
    <mergeCell ref="I113:I115"/>
    <mergeCell ref="A118:A120"/>
    <mergeCell ref="B118:B120"/>
    <mergeCell ref="C118:C120"/>
    <mergeCell ref="D118:D119"/>
    <mergeCell ref="E118:E119"/>
    <mergeCell ref="F118:F119"/>
    <mergeCell ref="G118:G119"/>
    <mergeCell ref="D128:D129"/>
    <mergeCell ref="E128:E129"/>
    <mergeCell ref="F128:F129"/>
    <mergeCell ref="G128:G129"/>
    <mergeCell ref="I128:I129"/>
    <mergeCell ref="D124:D125"/>
    <mergeCell ref="E124:E125"/>
    <mergeCell ref="F124:F125"/>
    <mergeCell ref="G124:G125"/>
    <mergeCell ref="H134:H135"/>
    <mergeCell ref="I134:I135"/>
    <mergeCell ref="A121:A125"/>
    <mergeCell ref="B121:B125"/>
    <mergeCell ref="C121:C125"/>
    <mergeCell ref="D121:D122"/>
    <mergeCell ref="A138:A140"/>
    <mergeCell ref="B138:B140"/>
    <mergeCell ref="C138:C140"/>
    <mergeCell ref="D138:D140"/>
    <mergeCell ref="E138:E140"/>
    <mergeCell ref="F138:F140"/>
    <mergeCell ref="G138:G140"/>
    <mergeCell ref="A132:A133"/>
    <mergeCell ref="B132:B133"/>
    <mergeCell ref="C132:C133"/>
    <mergeCell ref="D133:D135"/>
    <mergeCell ref="E133:E135"/>
    <mergeCell ref="F133:F135"/>
    <mergeCell ref="G133:G135"/>
    <mergeCell ref="A134:A135"/>
    <mergeCell ref="B134:B135"/>
    <mergeCell ref="C134:C135"/>
    <mergeCell ref="C148:C149"/>
    <mergeCell ref="D148:D149"/>
    <mergeCell ref="E148:E149"/>
    <mergeCell ref="F148:F149"/>
    <mergeCell ref="G148:G149"/>
    <mergeCell ref="A141:A142"/>
    <mergeCell ref="B141:B142"/>
    <mergeCell ref="C141:C142"/>
    <mergeCell ref="D141:D142"/>
    <mergeCell ref="E141:E142"/>
    <mergeCell ref="F141:F142"/>
    <mergeCell ref="G141:G142"/>
    <mergeCell ref="A148:A149"/>
    <mergeCell ref="B148:B149"/>
    <mergeCell ref="C156:C158"/>
    <mergeCell ref="D156:D158"/>
    <mergeCell ref="E156:E158"/>
    <mergeCell ref="F156:F158"/>
    <mergeCell ref="G156:G158"/>
    <mergeCell ref="A151:A153"/>
    <mergeCell ref="B151:B153"/>
    <mergeCell ref="C151:C153"/>
    <mergeCell ref="D151:D153"/>
    <mergeCell ref="E151:E153"/>
    <mergeCell ref="F151:F153"/>
    <mergeCell ref="A184:B184"/>
    <mergeCell ref="G160:G162"/>
    <mergeCell ref="A166:C166"/>
    <mergeCell ref="D166:I166"/>
    <mergeCell ref="A174:B174"/>
    <mergeCell ref="A176:C176"/>
    <mergeCell ref="D176:I176"/>
    <mergeCell ref="F97:F98"/>
    <mergeCell ref="F87:F88"/>
    <mergeCell ref="D160:D162"/>
    <mergeCell ref="B160:B162"/>
    <mergeCell ref="A160:A162"/>
    <mergeCell ref="C160:C162"/>
    <mergeCell ref="E160:E162"/>
    <mergeCell ref="F160:F162"/>
    <mergeCell ref="E78:E98"/>
    <mergeCell ref="C78:C98"/>
    <mergeCell ref="B78:B98"/>
    <mergeCell ref="F78:F80"/>
    <mergeCell ref="F81:F82"/>
    <mergeCell ref="F83:F84"/>
    <mergeCell ref="F85:F86"/>
    <mergeCell ref="F89:F90"/>
    <mergeCell ref="A156:A158"/>
    <mergeCell ref="A105:B105"/>
    <mergeCell ref="A110:B110"/>
    <mergeCell ref="A116:B116"/>
    <mergeCell ref="A126:B126"/>
    <mergeCell ref="A130:B130"/>
    <mergeCell ref="A136:B136"/>
    <mergeCell ref="A144:B144"/>
    <mergeCell ref="A163:B163"/>
    <mergeCell ref="A164:B164"/>
    <mergeCell ref="B156:B158"/>
    <mergeCell ref="A108:A109"/>
    <mergeCell ref="B108:B10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Timofeev</dc:creator>
  <cp:lastModifiedBy>VS</cp:lastModifiedBy>
  <dcterms:created xsi:type="dcterms:W3CDTF">2020-10-19T10:59:59Z</dcterms:created>
  <dcterms:modified xsi:type="dcterms:W3CDTF">2020-11-18T11:59:07Z</dcterms:modified>
</cp:coreProperties>
</file>