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480" activeTab="0"/>
  </bookViews>
  <sheets>
    <sheet name="Фінансування" sheetId="1" r:id="rId1"/>
    <sheet name="Кошторис  витрат" sheetId="2" r:id="rId2"/>
  </sheets>
  <externalReferences>
    <externalReference r:id="rId5"/>
  </externalReferences>
  <definedNames>
    <definedName name="_xlnm._FilterDatabase" localSheetId="1" hidden="1">'Кошторис  витрат'!$A$8:$AF$8</definedName>
    <definedName name="_xlnm.Print_Area" localSheetId="1">'Кошторис  витрат'!$A$1:$AC$164</definedName>
  </definedNames>
  <calcPr fullCalcOnLoad="1"/>
</workbook>
</file>

<file path=xl/sharedStrings.xml><?xml version="1.0" encoding="utf-8"?>
<sst xmlns="http://schemas.openxmlformats.org/spreadsheetml/2006/main" count="639" uniqueCount="307">
  <si>
    <t>Назва заявника:</t>
  </si>
  <si>
    <t>Назва проекту:</t>
  </si>
  <si>
    <t>Найменування витрат</t>
  </si>
  <si>
    <t>Витрати за рахунок гранту УКФ</t>
  </si>
  <si>
    <t>Одиниця виміру</t>
  </si>
  <si>
    <t>місяців</t>
  </si>
  <si>
    <t>шт.</t>
  </si>
  <si>
    <t>доба</t>
  </si>
  <si>
    <t>Обладнання і нематеріальні активи</t>
  </si>
  <si>
    <t>Нематеріальні активи, які необхідні до придбання для використання їх при реалізації проекту грантоотримувача</t>
  </si>
  <si>
    <t>Інші нематериальні активи</t>
  </si>
  <si>
    <t>Витрати на послуги страхування</t>
  </si>
  <si>
    <t>Витрати пов'язані з орендою</t>
  </si>
  <si>
    <t>Оренда приміщення</t>
  </si>
  <si>
    <t>Оренда транспорту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</si>
  <si>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</si>
  <si>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</si>
  <si>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</si>
  <si>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чол.</t>
  </si>
  <si>
    <t>Поліграфічні послуги</t>
  </si>
  <si>
    <t>Друк брошур</t>
  </si>
  <si>
    <t>Друк буклетів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</si>
  <si>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</si>
  <si>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</si>
  <si>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</si>
  <si>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</si>
  <si>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Видавничі послуги</t>
  </si>
  <si>
    <t>Інші поліграфічні послуги</t>
  </si>
  <si>
    <t>екземпляр</t>
  </si>
  <si>
    <t>шт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</si>
  <si>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</si>
  <si>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</si>
  <si>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</si>
  <si>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</si>
  <si>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</si>
  <si>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Інші прямі витрати</t>
  </si>
  <si>
    <t>Розділ:</t>
  </si>
  <si>
    <t>Стаття:</t>
  </si>
  <si>
    <t>Пункт:</t>
  </si>
  <si>
    <t>Послуги із виготовлення:</t>
  </si>
  <si>
    <t>Найменування</t>
  </si>
  <si>
    <t>Вартість за одиницю, грн</t>
  </si>
  <si>
    <t>Вартість за одиницю, грн.</t>
  </si>
  <si>
    <t>Загальна сума, грн. (=7*8)</t>
  </si>
  <si>
    <t>Загальна сума, грн. (=4*5)</t>
  </si>
  <si>
    <t>Стовпці:</t>
  </si>
  <si>
    <t>Витрати за рахунок  Співфінансування</t>
  </si>
  <si>
    <t>Витрати пов'язані з відрядженнями (для штатних працівників)</t>
  </si>
  <si>
    <t>Вартість проїзду (для штатних працівників)</t>
  </si>
  <si>
    <t>Вартість проживання (для штатних працівників)</t>
  </si>
  <si>
    <t>Добові (для штатних працівників)</t>
  </si>
  <si>
    <t>Кількість/Період</t>
  </si>
  <si>
    <t>Назва Заявника</t>
  </si>
  <si>
    <t>Організація-донор</t>
  </si>
  <si>
    <t>Український культурний фонд</t>
  </si>
  <si>
    <t>Всього</t>
  </si>
  <si>
    <t>Співфінансування* :</t>
  </si>
  <si>
    <t>2.1.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</si>
  <si>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</si>
  <si>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</si>
  <si>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</si>
  <si>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</si>
  <si>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2.2.</t>
  </si>
  <si>
    <t>2.3.</t>
  </si>
  <si>
    <t>2.4.</t>
  </si>
  <si>
    <t>2.5.</t>
  </si>
  <si>
    <t>Гонорари та авторські винагороди</t>
  </si>
  <si>
    <t>ІІ</t>
  </si>
  <si>
    <t>За трудовими договорами</t>
  </si>
  <si>
    <t>1.1</t>
  </si>
  <si>
    <t>2.1</t>
  </si>
  <si>
    <t>За договорами ЦПХ</t>
  </si>
  <si>
    <t>3.1</t>
  </si>
  <si>
    <t>Соціальні внески</t>
  </si>
  <si>
    <t>Право використання (ліцензія)</t>
  </si>
  <si>
    <t>№</t>
  </si>
  <si>
    <t>4.1</t>
  </si>
  <si>
    <t>4.2</t>
  </si>
  <si>
    <t>5.2</t>
  </si>
  <si>
    <t>5.1</t>
  </si>
  <si>
    <t>Оренда сценічно-постановочних засобів</t>
  </si>
  <si>
    <t>Найменування (з деталізацією технічних характеристик)</t>
  </si>
  <si>
    <t>Інші об'єкти оренди</t>
  </si>
  <si>
    <t>Послуги з харчування (з зазначенням кількості осіб на заході)</t>
  </si>
  <si>
    <t>Матеріальні витрати</t>
  </si>
  <si>
    <t>Основні матеріали та сировина</t>
  </si>
  <si>
    <t>Носії, накопичувачі</t>
  </si>
  <si>
    <t>Інші матеріальні витрати</t>
  </si>
  <si>
    <t>Послуги комп'ютерної обробки, монтажу, зведення</t>
  </si>
  <si>
    <t>Вказати предмет страхування</t>
  </si>
  <si>
    <t>Бухгалтерські послуги</t>
  </si>
  <si>
    <t>Юридичні послуги</t>
  </si>
  <si>
    <t>Аудиторські послуги</t>
  </si>
  <si>
    <t>Штатні працівники</t>
  </si>
  <si>
    <t>Соціальні внески з оплати праці</t>
  </si>
  <si>
    <t>Вид харчування або назва заходу або сніданок/обід/вечеря/кава-брейк тощо</t>
  </si>
  <si>
    <t>Адміністративні витрати</t>
  </si>
  <si>
    <t xml:space="preserve">Оренда техніки, обладнання та інструменту </t>
  </si>
  <si>
    <t>Витрати на харчування та напої</t>
  </si>
  <si>
    <t>Інші прямі витрати (деталізувати по кожному виду витрат)</t>
  </si>
  <si>
    <t>Інші адміністративні витрати (вказати тип витрат)</t>
  </si>
  <si>
    <t>Послуги коректора</t>
  </si>
  <si>
    <t>Друк книг</t>
  </si>
  <si>
    <t>Друк журналів</t>
  </si>
  <si>
    <t>Інші витрати (вказати надану послугу)</t>
  </si>
  <si>
    <t xml:space="preserve"> Internet-телефонія (вказати період)</t>
  </si>
  <si>
    <t>Розрахунково-касове обслуговування</t>
  </si>
  <si>
    <t>Банківська комісія за переказ</t>
  </si>
  <si>
    <t>Інші банківські послуги</t>
  </si>
  <si>
    <t>Редагування письмового перекладу</t>
  </si>
  <si>
    <t>Витрати:</t>
  </si>
  <si>
    <t>Розділ: Підозділ: Стаття: Пункт:</t>
  </si>
  <si>
    <t>Підрозділ:</t>
  </si>
  <si>
    <t>а</t>
  </si>
  <si>
    <t>б</t>
  </si>
  <si>
    <t>в</t>
  </si>
  <si>
    <t>6.1</t>
  </si>
  <si>
    <t>7.1</t>
  </si>
  <si>
    <t>8.1</t>
  </si>
  <si>
    <t>г</t>
  </si>
  <si>
    <t>д</t>
  </si>
  <si>
    <t>е</t>
  </si>
  <si>
    <t>ж</t>
  </si>
  <si>
    <t>з</t>
  </si>
  <si>
    <t>и</t>
  </si>
  <si>
    <t>11</t>
  </si>
  <si>
    <t xml:space="preserve">Найменування методичних, навчальних, інформаційних матеріалів </t>
  </si>
  <si>
    <t>13</t>
  </si>
  <si>
    <t xml:space="preserve">Найменування послуги </t>
  </si>
  <si>
    <t xml:space="preserve">Всього по розділу ІІ "Витрати": </t>
  </si>
  <si>
    <t>РЕЗУЛЬТАТ РЕАЛІЗАЦІЇ ПРОЕКТУ</t>
  </si>
  <si>
    <t>8</t>
  </si>
  <si>
    <t>Обладнання, інструменти, інвентар  які необхідні для використання його при реалізації проекту грантоотримувача</t>
  </si>
  <si>
    <t>10</t>
  </si>
  <si>
    <t>12</t>
  </si>
  <si>
    <t>2.6.</t>
  </si>
  <si>
    <t>Кошти організацій-партнерів</t>
  </si>
  <si>
    <t>Реінвестиції (дохід отриманий від реалізації книг, квитків, програм та інше)</t>
  </si>
  <si>
    <t>Придбання методичних, навчальних, інформаційних матеріалів, в т.ч. на електронних носіях інформації</t>
  </si>
  <si>
    <t>Послуги з просування</t>
  </si>
  <si>
    <t>Загальна сума, грн. (=10*11)</t>
  </si>
  <si>
    <t>фото-, відеофіксація</t>
  </si>
  <si>
    <t>SMM, SO (SEO)</t>
  </si>
  <si>
    <t>Створення web-ресурсу</t>
  </si>
  <si>
    <t>Витрати зі створення сайту</t>
  </si>
  <si>
    <t>Витрати з обслуговування сайту</t>
  </si>
  <si>
    <t>14</t>
  </si>
  <si>
    <t>Послуги копірайтера</t>
  </si>
  <si>
    <t>є</t>
  </si>
  <si>
    <t>РОЗДІЛ  І  НАДХОДЖЕННЯ</t>
  </si>
  <si>
    <t xml:space="preserve">Звіт про використання суми Гранту </t>
  </si>
  <si>
    <t>Планові витрати по реалізації Гранту</t>
  </si>
  <si>
    <t>Фактичні витрати по реалізації Гранту</t>
  </si>
  <si>
    <t>різниця</t>
  </si>
  <si>
    <t>%</t>
  </si>
  <si>
    <t xml:space="preserve">Загальна  сума витрат по проекту, грн. </t>
  </si>
  <si>
    <t>Конкурсна програма</t>
  </si>
  <si>
    <t>ЛОТ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</si>
  <si>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</si>
  <si>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</si>
  <si>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</si>
  <si>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</si>
  <si>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</si>
  <si>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</si>
  <si>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</si>
  <si>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</si>
  <si>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</si>
  <si>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</si>
  <si>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</si>
  <si>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</si>
  <si>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Залишок до фінансування</t>
  </si>
  <si>
    <t xml:space="preserve"> %%</t>
  </si>
  <si>
    <t xml:space="preserve"> Сума в грн.</t>
  </si>
  <si>
    <t>формули</t>
  </si>
  <si>
    <t>Договір №</t>
  </si>
  <si>
    <t>Звіт про використання частини суми гранту</t>
  </si>
  <si>
    <t xml:space="preserve">Додаток № 3 </t>
  </si>
  <si>
    <t xml:space="preserve"> до Типової форми Договору про надання гранту</t>
  </si>
  <si>
    <t>(пункт 3 розділу ІІ )</t>
  </si>
  <si>
    <t>Керівник</t>
  </si>
  <si>
    <t>(підпис)</t>
  </si>
  <si>
    <t>(П.І.Б.)</t>
  </si>
  <si>
    <t>"_____" ___________________ 2019 року</t>
  </si>
  <si>
    <t>М.П.</t>
  </si>
  <si>
    <t>Склав</t>
  </si>
  <si>
    <t>посада</t>
  </si>
  <si>
    <t>підпис</t>
  </si>
  <si>
    <t>*При наявності співфінансування, Грантоотримувач має право вирішувати, які статті  витрат будуть співфінансуватися.</t>
  </si>
  <si>
    <t>ЗАТВЕРДЖЕНО:</t>
  </si>
  <si>
    <t>Всього по підрозділу 15 "Інші прямі витрати":</t>
  </si>
  <si>
    <t>Звіт про використання гранту на 100%</t>
  </si>
  <si>
    <t>Проміжний звіт на суму авансу</t>
  </si>
  <si>
    <t xml:space="preserve">Загальна сума гранту згідно договору </t>
  </si>
  <si>
    <t>Перша частина попередньої оплати                        (1 аванс)</t>
  </si>
  <si>
    <t>Друга частина попередньої оплати            (2 аванс)</t>
  </si>
  <si>
    <t>Загальна сума, грн. (=13*14)</t>
  </si>
  <si>
    <t>Загальна сума, грн. (=16*17)</t>
  </si>
  <si>
    <t>Q</t>
  </si>
  <si>
    <t>R</t>
  </si>
  <si>
    <t>S=Q*R</t>
  </si>
  <si>
    <t>Загальна сума, грн. (=19*20)</t>
  </si>
  <si>
    <t>T</t>
  </si>
  <si>
    <t>U</t>
  </si>
  <si>
    <t>V=T*U</t>
  </si>
  <si>
    <t>W</t>
  </si>
  <si>
    <t>X</t>
  </si>
  <si>
    <t>Y=W*X</t>
  </si>
  <si>
    <t>Загальна сума, грн. (=22*23)</t>
  </si>
  <si>
    <t>Загальна сума, грн. (=25*26)</t>
  </si>
  <si>
    <t>Z</t>
  </si>
  <si>
    <t>AA</t>
  </si>
  <si>
    <t>AB=Z*AA</t>
  </si>
  <si>
    <t>AC=G+M+S+Y</t>
  </si>
  <si>
    <t>AD=J+P+V+AB</t>
  </si>
  <si>
    <t>планова, грн. (=6+12+18+24)</t>
  </si>
  <si>
    <t>фактична, грн. (=9+15+21+27)</t>
  </si>
  <si>
    <t xml:space="preserve">грн. </t>
  </si>
  <si>
    <t>AE=AC-AD</t>
  </si>
  <si>
    <t>AF=AE/AC</t>
  </si>
  <si>
    <t>Херсонське  обласне відділення Соціологічної асоціації України</t>
  </si>
  <si>
    <t xml:space="preserve">Посилка з-за кордону </t>
  </si>
  <si>
    <t>Гоманюк Микола, керівник, івент-менеджер (Україна)</t>
  </si>
  <si>
    <t>Ерлен Андре, керівник, режисер (Німеччина)</t>
  </si>
  <si>
    <t>Дийканбаєв Шаміль, керівник (Киргизстан)</t>
  </si>
  <si>
    <t>1.2</t>
  </si>
  <si>
    <t>Гессен Тереза, івент-менеджер (Німеччина)</t>
  </si>
  <si>
    <t xml:space="preserve"> Афанасьєв Максим, режисер (Україна)</t>
  </si>
  <si>
    <t>Жангіжиєва Жаміля, івент-менеджер (Киргизстан)</t>
  </si>
  <si>
    <t>1.3</t>
  </si>
  <si>
    <t>Вайзер Стефан, медіа-менеджер</t>
  </si>
  <si>
    <t>Коробов Володимир, соціолог</t>
  </si>
  <si>
    <t>Бангрович Марія, PR-менеджер</t>
  </si>
  <si>
    <t xml:space="preserve">Всього по підрозділу 1 "Оплата праці": </t>
  </si>
  <si>
    <t xml:space="preserve">Всього по підрозділу 2 "Соціальні внески": </t>
  </si>
  <si>
    <t>3</t>
  </si>
  <si>
    <t>Квитки для перельоту в Херсон, Кельн і Бішкек (6 осіб по 2 перельоти по 3 містам)</t>
  </si>
  <si>
    <t>Переїзди в межах країн (аеропорти, міжміський транспорт тощо)</t>
  </si>
  <si>
    <t>Міський  транспорт</t>
  </si>
  <si>
    <t>3.2</t>
  </si>
  <si>
    <t>Проживання в Кьольні (4 особи, 5 днів)</t>
  </si>
  <si>
    <t>Проживання в Бішкеку (4 особи, 5 діб)</t>
  </si>
  <si>
    <t>Проживання в Херсоні (4 особи, 5 діб)</t>
  </si>
  <si>
    <t>3.3</t>
  </si>
  <si>
    <t>Добові Кельн ( 4 особи, 5 діб)</t>
  </si>
  <si>
    <t>Добові Бішкек ( 4 особи, 5 діб)</t>
  </si>
  <si>
    <t>Добові Херсон (4 особи, 5 діб)</t>
  </si>
  <si>
    <t>Всього по підрозділу 3 "Витрати пов'язані з відрядженнями":</t>
  </si>
  <si>
    <t>4</t>
  </si>
  <si>
    <t xml:space="preserve">Брендований одяг для кур'єрів (головний убор, маска, манішка) </t>
  </si>
  <si>
    <t>комплект</t>
  </si>
  <si>
    <t>Брендовані посилки-контейнери (1000 мм х 600 мм х 800 мм)</t>
  </si>
  <si>
    <t>Інше обладнання для вистави (з'ясовується в ході реалізації)</t>
  </si>
  <si>
    <t>Програмне забезпечення  ZOOM (пакет "Підприємство")</t>
  </si>
  <si>
    <t>місяць</t>
  </si>
  <si>
    <t>Всього по підрозділу 4 "Обладнання і нематеріальні активи":</t>
  </si>
  <si>
    <t>5</t>
  </si>
  <si>
    <t>Оренда приміщення для вистави у Кельні</t>
  </si>
  <si>
    <t>Оренда приміщення для вистави у Бішкеку</t>
  </si>
  <si>
    <t>Оренда приміщення для вистави у Херсоні</t>
  </si>
  <si>
    <t>Оренда аудіоапаратури у Кельні</t>
  </si>
  <si>
    <t>Оренда аудіоапаратури у Бішкеку</t>
  </si>
  <si>
    <t>Оренда аудіоапаратури в  Херсоні</t>
  </si>
  <si>
    <t>5.3</t>
  </si>
  <si>
    <t>Оренда автомобіля для проїзду по Україні (3000 км)</t>
  </si>
  <si>
    <t>5.4</t>
  </si>
  <si>
    <t>Оренда світлозвукової апаратури (технічні характеристики будуть з'яслвані в ході реалізації)</t>
  </si>
  <si>
    <t>5.5</t>
  </si>
  <si>
    <t>Всього по підрозділу 5 "Витрати пов'язані з орендою":</t>
  </si>
  <si>
    <t>6</t>
  </si>
  <si>
    <t>Всього по пірозділу 6 "Витрати на харчування та напої":</t>
  </si>
  <si>
    <t>7</t>
  </si>
  <si>
    <t>Канцелярські вироби</t>
  </si>
  <si>
    <t>Поштові послуги (кур'єрська доставка)</t>
  </si>
  <si>
    <t>доставка</t>
  </si>
  <si>
    <t>Антисептичні засоби</t>
  </si>
  <si>
    <t>7.2</t>
  </si>
  <si>
    <t>7.3</t>
  </si>
  <si>
    <t>Марки поштові по Україні</t>
  </si>
  <si>
    <t>Марки поштові за кордон</t>
  </si>
  <si>
    <t>Всього по підрозділу 7 "Матеріальні витрати":</t>
  </si>
  <si>
    <t>Виготовлення макетів (сертифікат)</t>
  </si>
  <si>
    <t>Нанесення логотопів на комплект одягу для кур'єрів</t>
  </si>
  <si>
    <t>Всього по підрозділу 8 "Поліграфічні послуги":</t>
  </si>
  <si>
    <t>9</t>
  </si>
  <si>
    <t>день</t>
  </si>
  <si>
    <t>Рекламні витрати (публікація оголошень)</t>
  </si>
  <si>
    <t>Розклейка афіш</t>
  </si>
  <si>
    <t>Всього по підрозділу 9"Послуги з просування":</t>
  </si>
  <si>
    <t>сайт</t>
  </si>
  <si>
    <t>Всього по підрозділу 10 "Створення web-ресурсу":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</si>
  <si>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</si>
  <si>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Редагування усного перекладу</t>
  </si>
  <si>
    <t>Всього по підрозділу 12 "Витрати з перекладу":</t>
  </si>
  <si>
    <t>звіт</t>
  </si>
  <si>
    <t>Всього по підрозділу 13 "Адміністративні витрати":</t>
  </si>
  <si>
    <t>14.1</t>
  </si>
  <si>
    <t>Монтування документального відео про проект</t>
  </si>
  <si>
    <t>Монтування аудіогідів для вистави</t>
  </si>
  <si>
    <t>14.2</t>
  </si>
  <si>
    <t>14.3</t>
  </si>
  <si>
    <t>Послуги верстки (плакат)</t>
  </si>
  <si>
    <t>14.4</t>
  </si>
  <si>
    <t>Послуги Internet (01-05-2020-30-10-2020)</t>
  </si>
  <si>
    <t>Всього по підрозділу 14 "Інші прямі витрати":</t>
  </si>
  <si>
    <t>Витрати за рахунок  Співфінансування  Футур 3 (грант Міністерства культури ПРВ)</t>
  </si>
  <si>
    <t>Витрати за рахунок  Співфінансування Інститут Гете</t>
  </si>
  <si>
    <t>за період з ___________________________ по 30.10.2020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</si>
</sst>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₴_-;\-* #,##0.00\ _₴_-;_-* &quot;-&quot;??\ _₴_-;_-@_-"/>
    <numFmt numFmtId="165" formatCode="_-* #,##0.00&quot;₴&quot;_-;\-* #,##0.00&quot;₴&quot;_-;_-* &quot;-&quot;??&quot;₴&quot;_-;_-@_-"/>
    <numFmt numFmtId="166" formatCode="&quot;$&quot;#,##0"/>
    <numFmt numFmtId="167" formatCode="_(&quot;$&quot;* #,##0.00_);_(&quot;$&quot;* \(#,##0.00\);_(&quot;$&quot;* &quot;-&quot;??_);_(@_)"/>
    <numFmt numFmtId="168" formatCode="#,##0.00_ ;[Red]\-#,##0.00\ "/>
    <numFmt numFmtId="169" formatCode="_(* #,##0_);_(* \(#,##0\);_(* &quot;-&quot;_);_(@_)"/>
    <numFmt numFmtId="170" formatCode="_(&quot;$&quot;* #,##0_);_(&quot;$&quot;* \(#,##0\);_(&quot;$&quot;* &quot;-&quot;??_);_(@_)"/>
    <numFmt numFmtId="171" formatCode="#,##0_ ;\-#,##0\ "/>
    <numFmt numFmtId="172" formatCode="_-* #,##0.00\ _₴_-;\-* #,##0.00\ _₴_-;_-* &quot;-&quot;??\ _₴_-;_-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theme="0"/>
      <name val="Arial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>
        <color indexed="63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>
        <color rgb="FF000000"/>
      </right>
      <top/>
      <bottom/>
    </border>
    <border>
      <left style="thin"/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/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/>
      <bottom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77">
    <xf numFmtId="0" fontId="0" fillId="0" borderId="0" xfId="0" applyFont="1" applyAlignment="1">
      <alignment/>
    </xf>
    <xf numFmtId="0" fontId="2" fillId="0" borderId="0" xfId="34" applyFont="1" applyFill="1" applyBorder="1">
      <alignment/>
      <protection/>
    </xf>
    <xf numFmtId="0" fontId="3" fillId="0" borderId="0" xfId="34" applyFont="1" applyFill="1" applyBorder="1">
      <alignment/>
      <protection/>
    </xf>
    <xf numFmtId="0" fontId="3" fillId="0" borderId="0" xfId="34" applyFont="1" applyFill="1" applyBorder="1" applyAlignment="1">
      <alignment vertical="center"/>
      <protection/>
    </xf>
    <xf numFmtId="0" fontId="2" fillId="0" borderId="0" xfId="34" applyFont="1" applyFill="1" applyBorder="1" applyAlignment="1">
      <alignment horizontal="left" vertical="center"/>
      <protection/>
    </xf>
    <xf numFmtId="0" fontId="3" fillId="0" borderId="0" xfId="34" applyFont="1" applyFill="1" applyBorder="1" applyAlignment="1">
      <alignment horizontal="left" vertical="center"/>
      <protection/>
    </xf>
    <xf numFmtId="0" fontId="2" fillId="0" borderId="0" xfId="34" applyFont="1" applyFill="1" applyBorder="1">
      <alignment/>
      <protection/>
    </xf>
    <xf numFmtId="170" fontId="58" fillId="0" borderId="0" xfId="44" applyNumberFormat="1" applyFont="1" applyFill="1" applyBorder="1" applyAlignment="1">
      <alignment/>
    </xf>
    <xf numFmtId="169" fontId="2" fillId="0" borderId="0" xfId="44" applyNumberFormat="1" applyFont="1" applyFill="1" applyBorder="1" applyAlignment="1">
      <alignment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" fillId="0" borderId="0" xfId="34" applyFont="1" applyFill="1" applyBorder="1" applyAlignment="1">
      <alignment vertical="center" wrapText="1"/>
      <protection/>
    </xf>
    <xf numFmtId="0" fontId="59" fillId="0" borderId="0" xfId="34" applyFont="1" applyFill="1" applyBorder="1" applyAlignment="1">
      <alignment wrapText="1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9" fontId="0" fillId="0" borderId="11" xfId="0" applyNumberFormat="1" applyBorder="1" applyAlignment="1">
      <alignment horizontal="center"/>
    </xf>
    <xf numFmtId="0" fontId="3" fillId="34" borderId="12" xfId="34" applyFont="1" applyFill="1" applyBorder="1" applyAlignment="1">
      <alignment horizontal="center" vertical="center"/>
      <protection/>
    </xf>
    <xf numFmtId="3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4" fontId="2" fillId="0" borderId="13" xfId="60" applyFont="1" applyFill="1" applyBorder="1" applyAlignment="1">
      <alignment vertical="top" wrapText="1"/>
    </xf>
    <xf numFmtId="49" fontId="3" fillId="0" borderId="14" xfId="6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7" borderId="15" xfId="34" applyFont="1" applyFill="1" applyBorder="1" applyAlignment="1">
      <alignment vertical="top"/>
      <protection/>
    </xf>
    <xf numFmtId="168" fontId="2" fillId="7" borderId="16" xfId="34" applyNumberFormat="1" applyFont="1" applyFill="1" applyBorder="1" applyAlignment="1">
      <alignment vertical="top"/>
      <protection/>
    </xf>
    <xf numFmtId="168" fontId="2" fillId="7" borderId="16" xfId="44" applyNumberFormat="1" applyFont="1" applyFill="1" applyBorder="1" applyAlignment="1">
      <alignment vertical="top"/>
    </xf>
    <xf numFmtId="168" fontId="58" fillId="7" borderId="16" xfId="34" applyNumberFormat="1" applyFont="1" applyFill="1" applyBorder="1" applyAlignment="1">
      <alignment vertical="top"/>
      <protection/>
    </xf>
    <xf numFmtId="164" fontId="2" fillId="0" borderId="0" xfId="60" applyFont="1" applyFill="1" applyBorder="1" applyAlignment="1">
      <alignment/>
    </xf>
    <xf numFmtId="0" fontId="0" fillId="0" borderId="0" xfId="0" applyBorder="1" applyAlignment="1">
      <alignment/>
    </xf>
    <xf numFmtId="164" fontId="3" fillId="35" borderId="17" xfId="60" applyFont="1" applyFill="1" applyBorder="1" applyAlignment="1">
      <alignment/>
    </xf>
    <xf numFmtId="0" fontId="49" fillId="0" borderId="0" xfId="0" applyFont="1" applyAlignment="1">
      <alignment vertical="top"/>
    </xf>
    <xf numFmtId="0" fontId="0" fillId="0" borderId="0" xfId="0" applyAlignment="1">
      <alignment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top"/>
    </xf>
    <xf numFmtId="164" fontId="5" fillId="36" borderId="18" xfId="6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34" borderId="12" xfId="34" applyFont="1" applyFill="1" applyBorder="1" applyAlignment="1">
      <alignment vertical="center" wrapText="1"/>
      <protection/>
    </xf>
    <xf numFmtId="164" fontId="3" fillId="0" borderId="19" xfId="60" applyFont="1" applyFill="1" applyBorder="1" applyAlignment="1">
      <alignment vertical="top"/>
    </xf>
    <xf numFmtId="164" fontId="8" fillId="36" borderId="20" xfId="60" applyFont="1" applyFill="1" applyBorder="1" applyAlignment="1">
      <alignment vertical="top"/>
    </xf>
    <xf numFmtId="0" fontId="2" fillId="0" borderId="0" xfId="34" applyFont="1" applyFill="1" applyBorder="1" applyAlignment="1">
      <alignment/>
      <protection/>
    </xf>
    <xf numFmtId="0" fontId="2" fillId="0" borderId="0" xfId="34" applyFont="1" applyFill="1" applyBorder="1" applyAlignment="1">
      <alignment/>
      <protection/>
    </xf>
    <xf numFmtId="0" fontId="0" fillId="0" borderId="0" xfId="0" applyAlignment="1">
      <alignment/>
    </xf>
    <xf numFmtId="3" fontId="3" fillId="34" borderId="21" xfId="0" applyNumberFormat="1" applyFont="1" applyFill="1" applyBorder="1" applyAlignment="1">
      <alignment horizontal="center" vertical="center" wrapText="1"/>
    </xf>
    <xf numFmtId="164" fontId="5" fillId="36" borderId="22" xfId="60" applyFont="1" applyFill="1" applyBorder="1" applyAlignment="1">
      <alignment vertical="top"/>
    </xf>
    <xf numFmtId="164" fontId="2" fillId="0" borderId="23" xfId="60" applyFont="1" applyFill="1" applyBorder="1" applyAlignment="1">
      <alignment horizontal="center" vertical="top"/>
    </xf>
    <xf numFmtId="164" fontId="3" fillId="37" borderId="15" xfId="60" applyFont="1" applyFill="1" applyBorder="1" applyAlignment="1">
      <alignment horizontal="center" vertical="top"/>
    </xf>
    <xf numFmtId="168" fontId="2" fillId="7" borderId="15" xfId="34" applyNumberFormat="1" applyFont="1" applyFill="1" applyBorder="1" applyAlignment="1">
      <alignment vertical="top"/>
      <protection/>
    </xf>
    <xf numFmtId="168" fontId="2" fillId="7" borderId="24" xfId="34" applyNumberFormat="1" applyFont="1" applyFill="1" applyBorder="1" applyAlignment="1">
      <alignment vertical="top"/>
      <protection/>
    </xf>
    <xf numFmtId="168" fontId="2" fillId="7" borderId="15" xfId="44" applyNumberFormat="1" applyFont="1" applyFill="1" applyBorder="1" applyAlignment="1">
      <alignment vertical="top"/>
    </xf>
    <xf numFmtId="168" fontId="2" fillId="7" borderId="24" xfId="44" applyNumberFormat="1" applyFont="1" applyFill="1" applyBorder="1" applyAlignment="1">
      <alignment vertical="top"/>
    </xf>
    <xf numFmtId="3" fontId="3" fillId="33" borderId="21" xfId="0" applyNumberFormat="1" applyFont="1" applyFill="1" applyBorder="1" applyAlignment="1">
      <alignment horizontal="center" vertical="center" wrapText="1"/>
    </xf>
    <xf numFmtId="0" fontId="3" fillId="0" borderId="0" xfId="34" applyFont="1" applyFill="1" applyBorder="1" applyAlignment="1">
      <alignment vertical="center" wrapText="1"/>
      <protection/>
    </xf>
    <xf numFmtId="0" fontId="3" fillId="34" borderId="21" xfId="34" applyFont="1" applyFill="1" applyBorder="1" applyAlignment="1">
      <alignment horizontal="center" vertical="center" wrapText="1"/>
      <protection/>
    </xf>
    <xf numFmtId="164" fontId="5" fillId="36" borderId="25" xfId="60" applyFont="1" applyFill="1" applyBorder="1" applyAlignment="1">
      <alignment vertical="top" wrapText="1"/>
    </xf>
    <xf numFmtId="0" fontId="2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wrapText="1"/>
      <protection/>
    </xf>
    <xf numFmtId="168" fontId="7" fillId="36" borderId="26" xfId="34" applyNumberFormat="1" applyFont="1" applyFill="1" applyBorder="1" applyAlignment="1">
      <alignment vertical="top"/>
      <protection/>
    </xf>
    <xf numFmtId="168" fontId="7" fillId="36" borderId="21" xfId="34" applyNumberFormat="1" applyFont="1" applyFill="1" applyBorder="1" applyAlignment="1">
      <alignment vertical="top"/>
      <protection/>
    </xf>
    <xf numFmtId="168" fontId="7" fillId="36" borderId="10" xfId="34" applyNumberFormat="1" applyFont="1" applyFill="1" applyBorder="1" applyAlignment="1">
      <alignment vertical="top"/>
      <protection/>
    </xf>
    <xf numFmtId="168" fontId="7" fillId="36" borderId="21" xfId="44" applyNumberFormat="1" applyFont="1" applyFill="1" applyBorder="1" applyAlignment="1">
      <alignment vertical="top"/>
    </xf>
    <xf numFmtId="168" fontId="7" fillId="36" borderId="26" xfId="44" applyNumberFormat="1" applyFont="1" applyFill="1" applyBorder="1" applyAlignment="1">
      <alignment vertical="top"/>
    </xf>
    <xf numFmtId="168" fontId="7" fillId="36" borderId="10" xfId="44" applyNumberFormat="1" applyFont="1" applyFill="1" applyBorder="1" applyAlignment="1">
      <alignment vertical="top"/>
    </xf>
    <xf numFmtId="168" fontId="64" fillId="36" borderId="26" xfId="34" applyNumberFormat="1" applyFont="1" applyFill="1" applyBorder="1" applyAlignment="1">
      <alignment vertical="top"/>
      <protection/>
    </xf>
    <xf numFmtId="0" fontId="5" fillId="36" borderId="21" xfId="34" applyFont="1" applyFill="1" applyBorder="1" applyAlignment="1">
      <alignment vertical="top"/>
      <protection/>
    </xf>
    <xf numFmtId="0" fontId="5" fillId="36" borderId="26" xfId="34" applyFont="1" applyFill="1" applyBorder="1" applyAlignment="1">
      <alignment horizontal="center" vertical="top"/>
      <protection/>
    </xf>
    <xf numFmtId="0" fontId="5" fillId="36" borderId="26" xfId="34" applyFont="1" applyFill="1" applyBorder="1" applyAlignment="1">
      <alignment vertical="top" wrapText="1"/>
      <protection/>
    </xf>
    <xf numFmtId="0" fontId="3" fillId="7" borderId="16" xfId="34" applyFont="1" applyFill="1" applyBorder="1" applyAlignment="1">
      <alignment vertical="top" wrapText="1"/>
      <protection/>
    </xf>
    <xf numFmtId="0" fontId="3" fillId="7" borderId="17" xfId="34" applyFont="1" applyFill="1" applyBorder="1" applyAlignment="1">
      <alignment horizontal="center" vertical="top"/>
      <protection/>
    </xf>
    <xf numFmtId="0" fontId="49" fillId="36" borderId="27" xfId="0" applyFont="1" applyFill="1" applyBorder="1" applyAlignment="1">
      <alignment/>
    </xf>
    <xf numFmtId="0" fontId="49" fillId="3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3" fontId="3" fillId="33" borderId="21" xfId="0" applyNumberFormat="1" applyFont="1" applyFill="1" applyBorder="1" applyAlignment="1">
      <alignment horizontal="center" vertical="center" wrapText="1"/>
    </xf>
    <xf numFmtId="166" fontId="3" fillId="33" borderId="30" xfId="0" applyNumberFormat="1" applyFont="1" applyFill="1" applyBorder="1" applyAlignment="1">
      <alignment horizontal="center" vertical="center" wrapText="1"/>
    </xf>
    <xf numFmtId="168" fontId="64" fillId="36" borderId="21" xfId="34" applyNumberFormat="1" applyFont="1" applyFill="1" applyBorder="1" applyAlignment="1">
      <alignment vertical="top"/>
      <protection/>
    </xf>
    <xf numFmtId="168" fontId="64" fillId="36" borderId="10" xfId="34" applyNumberFormat="1" applyFont="1" applyFill="1" applyBorder="1" applyAlignment="1">
      <alignment vertical="top"/>
      <protection/>
    </xf>
    <xf numFmtId="168" fontId="58" fillId="7" borderId="15" xfId="34" applyNumberFormat="1" applyFont="1" applyFill="1" applyBorder="1" applyAlignment="1">
      <alignment vertical="top"/>
      <protection/>
    </xf>
    <xf numFmtId="168" fontId="58" fillId="7" borderId="24" xfId="34" applyNumberFormat="1" applyFont="1" applyFill="1" applyBorder="1" applyAlignment="1">
      <alignment vertical="top"/>
      <protection/>
    </xf>
    <xf numFmtId="168" fontId="2" fillId="7" borderId="26" xfId="34" applyNumberFormat="1" applyFont="1" applyFill="1" applyBorder="1" applyAlignment="1">
      <alignment vertical="top"/>
      <protection/>
    </xf>
    <xf numFmtId="0" fontId="3" fillId="34" borderId="21" xfId="34" applyFont="1" applyFill="1" applyBorder="1" applyAlignment="1">
      <alignment vertical="center" wrapText="1"/>
      <protection/>
    </xf>
    <xf numFmtId="0" fontId="3" fillId="34" borderId="26" xfId="34" applyFont="1" applyFill="1" applyBorder="1" applyAlignment="1">
      <alignment horizontal="center" vertical="center"/>
      <protection/>
    </xf>
    <xf numFmtId="0" fontId="3" fillId="34" borderId="26" xfId="34" applyFont="1" applyFill="1" applyBorder="1" applyAlignment="1">
      <alignment horizontal="center" vertical="center" wrapText="1"/>
      <protection/>
    </xf>
    <xf numFmtId="3" fontId="3" fillId="34" borderId="26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/>
    </xf>
    <xf numFmtId="3" fontId="9" fillId="0" borderId="3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3" fontId="3" fillId="33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49" fillId="36" borderId="33" xfId="60" applyNumberFormat="1" applyFont="1" applyFill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49" fillId="38" borderId="12" xfId="0" applyFont="1" applyFill="1" applyBorder="1" applyAlignment="1">
      <alignment horizontal="center"/>
    </xf>
    <xf numFmtId="0" fontId="49" fillId="38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 wrapText="1"/>
    </xf>
    <xf numFmtId="0" fontId="49" fillId="38" borderId="21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/>
    </xf>
    <xf numFmtId="0" fontId="49" fillId="36" borderId="26" xfId="0" applyFont="1" applyFill="1" applyBorder="1" applyAlignment="1">
      <alignment/>
    </xf>
    <xf numFmtId="0" fontId="0" fillId="36" borderId="26" xfId="0" applyFill="1" applyBorder="1" applyAlignment="1">
      <alignment/>
    </xf>
    <xf numFmtId="4" fontId="0" fillId="36" borderId="10" xfId="0" applyNumberFormat="1" applyFill="1" applyBorder="1" applyAlignment="1">
      <alignment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/>
    </xf>
    <xf numFmtId="9" fontId="49" fillId="0" borderId="37" xfId="0" applyNumberFormat="1" applyFont="1" applyBorder="1" applyAlignment="1">
      <alignment horizontal="center"/>
    </xf>
    <xf numFmtId="4" fontId="49" fillId="0" borderId="37" xfId="60" applyNumberFormat="1" applyFon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49" fillId="0" borderId="37" xfId="0" applyFont="1" applyBorder="1" applyAlignment="1">
      <alignment wrapText="1"/>
    </xf>
    <xf numFmtId="9" fontId="49" fillId="0" borderId="37" xfId="60" applyNumberFormat="1" applyFont="1" applyBorder="1" applyAlignment="1">
      <alignment horizontal="center"/>
    </xf>
    <xf numFmtId="4" fontId="49" fillId="0" borderId="38" xfId="60" applyNumberFormat="1" applyFont="1" applyBorder="1" applyAlignment="1">
      <alignment horizontal="center"/>
    </xf>
    <xf numFmtId="0" fontId="0" fillId="0" borderId="34" xfId="0" applyBorder="1" applyAlignment="1">
      <alignment wrapText="1"/>
    </xf>
    <xf numFmtId="4" fontId="0" fillId="0" borderId="34" xfId="6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wrapText="1"/>
    </xf>
    <xf numFmtId="9" fontId="0" fillId="0" borderId="40" xfId="0" applyNumberFormat="1" applyBorder="1" applyAlignment="1">
      <alignment horizontal="center"/>
    </xf>
    <xf numFmtId="4" fontId="0" fillId="0" borderId="40" xfId="60" applyNumberFormat="1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11" xfId="60" applyNumberFormat="1" applyFont="1" applyBorder="1" applyAlignment="1">
      <alignment horizontal="center"/>
    </xf>
    <xf numFmtId="9" fontId="49" fillId="36" borderId="28" xfId="0" applyNumberFormat="1" applyFont="1" applyFill="1" applyBorder="1" applyAlignment="1">
      <alignment horizontal="center"/>
    </xf>
    <xf numFmtId="4" fontId="49" fillId="36" borderId="28" xfId="60" applyNumberFormat="1" applyFont="1" applyFill="1" applyBorder="1" applyAlignment="1">
      <alignment horizontal="center"/>
    </xf>
    <xf numFmtId="9" fontId="49" fillId="36" borderId="28" xfId="60" applyNumberFormat="1" applyFont="1" applyFill="1" applyBorder="1" applyAlignment="1">
      <alignment horizontal="center"/>
    </xf>
    <xf numFmtId="4" fontId="49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63" fillId="0" borderId="0" xfId="0" applyNumberFormat="1" applyFont="1" applyAlignment="1">
      <alignment vertical="top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3" fillId="6" borderId="43" xfId="60" applyNumberFormat="1" applyFont="1" applyFill="1" applyBorder="1" applyAlignment="1">
      <alignment horizontal="right" vertical="top"/>
    </xf>
    <xf numFmtId="4" fontId="3" fillId="6" borderId="44" xfId="60" applyNumberFormat="1" applyFont="1" applyFill="1" applyBorder="1" applyAlignment="1">
      <alignment horizontal="right" vertical="top"/>
    </xf>
    <xf numFmtId="4" fontId="3" fillId="6" borderId="45" xfId="60" applyNumberFormat="1" applyFont="1" applyFill="1" applyBorder="1" applyAlignment="1">
      <alignment horizontal="right" vertical="top"/>
    </xf>
    <xf numFmtId="4" fontId="3" fillId="6" borderId="39" xfId="60" applyNumberFormat="1" applyFont="1" applyFill="1" applyBorder="1" applyAlignment="1">
      <alignment horizontal="right" vertical="top"/>
    </xf>
    <xf numFmtId="4" fontId="3" fillId="6" borderId="40" xfId="60" applyNumberFormat="1" applyFont="1" applyFill="1" applyBorder="1" applyAlignment="1">
      <alignment horizontal="right" vertical="top"/>
    </xf>
    <xf numFmtId="4" fontId="3" fillId="6" borderId="41" xfId="60" applyNumberFormat="1" applyFont="1" applyFill="1" applyBorder="1" applyAlignment="1">
      <alignment horizontal="right" vertical="top"/>
    </xf>
    <xf numFmtId="4" fontId="2" fillId="0" borderId="29" xfId="60" applyNumberFormat="1" applyFont="1" applyFill="1" applyBorder="1" applyAlignment="1">
      <alignment horizontal="right" vertical="top"/>
    </xf>
    <xf numFmtId="4" fontId="2" fillId="0" borderId="34" xfId="60" applyNumberFormat="1" applyFont="1" applyFill="1" applyBorder="1" applyAlignment="1">
      <alignment horizontal="right" vertical="top"/>
    </xf>
    <xf numFmtId="4" fontId="2" fillId="0" borderId="13" xfId="60" applyNumberFormat="1" applyFont="1" applyFill="1" applyBorder="1" applyAlignment="1">
      <alignment horizontal="right" vertical="top"/>
    </xf>
    <xf numFmtId="4" fontId="2" fillId="0" borderId="42" xfId="60" applyNumberFormat="1" applyFont="1" applyFill="1" applyBorder="1" applyAlignment="1">
      <alignment horizontal="right" vertical="top"/>
    </xf>
    <xf numFmtId="4" fontId="2" fillId="0" borderId="31" xfId="60" applyNumberFormat="1" applyFont="1" applyFill="1" applyBorder="1" applyAlignment="1">
      <alignment horizontal="right" vertical="top"/>
    </xf>
    <xf numFmtId="4" fontId="2" fillId="0" borderId="11" xfId="60" applyNumberFormat="1" applyFont="1" applyFill="1" applyBorder="1" applyAlignment="1">
      <alignment horizontal="right" vertical="top"/>
    </xf>
    <xf numFmtId="4" fontId="2" fillId="0" borderId="46" xfId="60" applyNumberFormat="1" applyFont="1" applyFill="1" applyBorder="1" applyAlignment="1">
      <alignment horizontal="right" vertical="top"/>
    </xf>
    <xf numFmtId="4" fontId="2" fillId="0" borderId="35" xfId="60" applyNumberFormat="1" applyFont="1" applyFill="1" applyBorder="1" applyAlignment="1">
      <alignment horizontal="right" vertical="top"/>
    </xf>
    <xf numFmtId="4" fontId="3" fillId="4" borderId="27" xfId="60" applyNumberFormat="1" applyFont="1" applyFill="1" applyBorder="1" applyAlignment="1">
      <alignment horizontal="right" vertical="top"/>
    </xf>
    <xf numFmtId="4" fontId="3" fillId="4" borderId="28" xfId="60" applyNumberFormat="1" applyFont="1" applyFill="1" applyBorder="1" applyAlignment="1">
      <alignment horizontal="right" vertical="top"/>
    </xf>
    <xf numFmtId="4" fontId="3" fillId="4" borderId="33" xfId="60" applyNumberFormat="1" applyFont="1" applyFill="1" applyBorder="1" applyAlignment="1">
      <alignment horizontal="right" vertical="top"/>
    </xf>
    <xf numFmtId="4" fontId="3" fillId="6" borderId="47" xfId="60" applyNumberFormat="1" applyFont="1" applyFill="1" applyBorder="1" applyAlignment="1">
      <alignment horizontal="right" vertical="top"/>
    </xf>
    <xf numFmtId="4" fontId="2" fillId="0" borderId="19" xfId="60" applyNumberFormat="1" applyFont="1" applyFill="1" applyBorder="1" applyAlignment="1">
      <alignment horizontal="right" vertical="top"/>
    </xf>
    <xf numFmtId="4" fontId="2" fillId="0" borderId="14" xfId="60" applyNumberFormat="1" applyFont="1" applyFill="1" applyBorder="1" applyAlignment="1">
      <alignment horizontal="right" vertical="top"/>
    </xf>
    <xf numFmtId="4" fontId="2" fillId="0" borderId="48" xfId="60" applyNumberFormat="1" applyFont="1" applyFill="1" applyBorder="1" applyAlignment="1">
      <alignment horizontal="right" vertical="top"/>
    </xf>
    <xf numFmtId="4" fontId="2" fillId="0" borderId="49" xfId="60" applyNumberFormat="1" applyFont="1" applyFill="1" applyBorder="1" applyAlignment="1">
      <alignment horizontal="right" vertical="top"/>
    </xf>
    <xf numFmtId="4" fontId="3" fillId="4" borderId="36" xfId="60" applyNumberFormat="1" applyFont="1" applyFill="1" applyBorder="1" applyAlignment="1">
      <alignment horizontal="right" vertical="top"/>
    </xf>
    <xf numFmtId="4" fontId="3" fillId="4" borderId="50" xfId="60" applyNumberFormat="1" applyFont="1" applyFill="1" applyBorder="1" applyAlignment="1">
      <alignment horizontal="right" vertical="top"/>
    </xf>
    <xf numFmtId="4" fontId="3" fillId="4" borderId="12" xfId="60" applyNumberFormat="1" applyFont="1" applyFill="1" applyBorder="1" applyAlignment="1">
      <alignment horizontal="right" vertical="top"/>
    </xf>
    <xf numFmtId="4" fontId="2" fillId="0" borderId="34" xfId="60" applyNumberFormat="1" applyFont="1" applyFill="1" applyBorder="1" applyAlignment="1">
      <alignment horizontal="right" vertical="top"/>
    </xf>
    <xf numFmtId="4" fontId="2" fillId="0" borderId="11" xfId="60" applyNumberFormat="1" applyFont="1" applyFill="1" applyBorder="1" applyAlignment="1">
      <alignment horizontal="right" vertical="top"/>
    </xf>
    <xf numFmtId="4" fontId="3" fillId="4" borderId="37" xfId="60" applyNumberFormat="1" applyFont="1" applyFill="1" applyBorder="1" applyAlignment="1">
      <alignment horizontal="right" vertical="top"/>
    </xf>
    <xf numFmtId="4" fontId="2" fillId="0" borderId="34" xfId="60" applyNumberFormat="1" applyFont="1" applyFill="1" applyBorder="1" applyAlignment="1">
      <alignment horizontal="right" vertical="top" wrapText="1"/>
    </xf>
    <xf numFmtId="4" fontId="58" fillId="0" borderId="51" xfId="60" applyNumberFormat="1" applyFont="1" applyFill="1" applyBorder="1" applyAlignment="1">
      <alignment horizontal="right" vertical="top"/>
    </xf>
    <xf numFmtId="4" fontId="2" fillId="0" borderId="44" xfId="60" applyNumberFormat="1" applyFont="1" applyFill="1" applyBorder="1" applyAlignment="1">
      <alignment horizontal="right" vertical="top"/>
    </xf>
    <xf numFmtId="4" fontId="58" fillId="0" borderId="52" xfId="60" applyNumberFormat="1" applyFont="1" applyFill="1" applyBorder="1" applyAlignment="1">
      <alignment horizontal="right" vertical="top"/>
    </xf>
    <xf numFmtId="4" fontId="3" fillId="37" borderId="20" xfId="60" applyNumberFormat="1" applyFont="1" applyFill="1" applyBorder="1" applyAlignment="1">
      <alignment horizontal="right" vertical="top"/>
    </xf>
    <xf numFmtId="4" fontId="5" fillId="36" borderId="53" xfId="60" applyNumberFormat="1" applyFont="1" applyFill="1" applyBorder="1" applyAlignment="1">
      <alignment horizontal="right" vertical="top"/>
    </xf>
    <xf numFmtId="4" fontId="5" fillId="36" borderId="20" xfId="60" applyNumberFormat="1" applyFont="1" applyFill="1" applyBorder="1" applyAlignment="1">
      <alignment horizontal="right" vertical="top"/>
    </xf>
    <xf numFmtId="4" fontId="5" fillId="36" borderId="22" xfId="60" applyNumberFormat="1" applyFont="1" applyFill="1" applyBorder="1" applyAlignment="1">
      <alignment horizontal="right" vertical="top"/>
    </xf>
    <xf numFmtId="4" fontId="2" fillId="0" borderId="0" xfId="60" applyNumberFormat="1" applyFont="1" applyFill="1" applyBorder="1" applyAlignment="1">
      <alignment horizontal="right"/>
    </xf>
    <xf numFmtId="4" fontId="58" fillId="0" borderId="0" xfId="60" applyNumberFormat="1" applyFont="1" applyFill="1" applyBorder="1" applyAlignment="1">
      <alignment horizontal="right"/>
    </xf>
    <xf numFmtId="4" fontId="3" fillId="35" borderId="27" xfId="60" applyNumberFormat="1" applyFont="1" applyFill="1" applyBorder="1" applyAlignment="1">
      <alignment horizontal="right"/>
    </xf>
    <xf numFmtId="4" fontId="3" fillId="35" borderId="15" xfId="60" applyNumberFormat="1" applyFont="1" applyFill="1" applyBorder="1" applyAlignment="1">
      <alignment horizontal="right"/>
    </xf>
    <xf numFmtId="4" fontId="3" fillId="4" borderId="53" xfId="60" applyNumberFormat="1" applyFont="1" applyFill="1" applyBorder="1" applyAlignment="1">
      <alignment horizontal="right" vertical="top"/>
    </xf>
    <xf numFmtId="4" fontId="58" fillId="6" borderId="36" xfId="60" applyNumberFormat="1" applyFont="1" applyFill="1" applyBorder="1" applyAlignment="1">
      <alignment horizontal="right" vertical="top"/>
    </xf>
    <xf numFmtId="4" fontId="58" fillId="6" borderId="50" xfId="60" applyNumberFormat="1" applyFont="1" applyFill="1" applyBorder="1" applyAlignment="1">
      <alignment horizontal="right" vertical="top"/>
    </xf>
    <xf numFmtId="4" fontId="3" fillId="4" borderId="20" xfId="60" applyNumberFormat="1" applyFont="1" applyFill="1" applyBorder="1" applyAlignment="1">
      <alignment horizontal="right" vertical="top"/>
    </xf>
    <xf numFmtId="4" fontId="58" fillId="6" borderId="10" xfId="60" applyNumberFormat="1" applyFont="1" applyFill="1" applyBorder="1" applyAlignment="1">
      <alignment horizontal="right" vertical="top"/>
    </xf>
    <xf numFmtId="4" fontId="58" fillId="0" borderId="29" xfId="60" applyNumberFormat="1" applyFont="1" applyFill="1" applyBorder="1" applyAlignment="1">
      <alignment horizontal="right" vertical="top"/>
    </xf>
    <xf numFmtId="4" fontId="58" fillId="0" borderId="42" xfId="60" applyNumberFormat="1" applyFont="1" applyFill="1" applyBorder="1" applyAlignment="1">
      <alignment horizontal="right" vertical="top"/>
    </xf>
    <xf numFmtId="4" fontId="58" fillId="0" borderId="31" xfId="60" applyNumberFormat="1" applyFont="1" applyFill="1" applyBorder="1" applyAlignment="1">
      <alignment horizontal="right" vertical="top"/>
    </xf>
    <xf numFmtId="4" fontId="58" fillId="0" borderId="35" xfId="60" applyNumberFormat="1" applyFont="1" applyFill="1" applyBorder="1" applyAlignment="1">
      <alignment horizontal="right" vertical="top"/>
    </xf>
    <xf numFmtId="10" fontId="58" fillId="6" borderId="41" xfId="60" applyNumberFormat="1" applyFont="1" applyFill="1" applyBorder="1" applyAlignment="1">
      <alignment horizontal="right" vertical="top"/>
    </xf>
    <xf numFmtId="10" fontId="65" fillId="0" borderId="42" xfId="60" applyNumberFormat="1" applyFont="1" applyFill="1" applyBorder="1" applyAlignment="1">
      <alignment horizontal="right" vertical="top"/>
    </xf>
    <xf numFmtId="10" fontId="65" fillId="0" borderId="35" xfId="60" applyNumberFormat="1" applyFont="1" applyFill="1" applyBorder="1" applyAlignment="1">
      <alignment horizontal="right" vertical="top"/>
    </xf>
    <xf numFmtId="10" fontId="65" fillId="0" borderId="49" xfId="60" applyNumberFormat="1" applyFont="1" applyFill="1" applyBorder="1" applyAlignment="1">
      <alignment horizontal="right" vertical="top"/>
    </xf>
    <xf numFmtId="10" fontId="65" fillId="0" borderId="34" xfId="60" applyNumberFormat="1" applyFont="1" applyFill="1" applyBorder="1" applyAlignment="1">
      <alignment horizontal="right" vertical="top"/>
    </xf>
    <xf numFmtId="10" fontId="58" fillId="6" borderId="34" xfId="60" applyNumberFormat="1" applyFont="1" applyFill="1" applyBorder="1" applyAlignment="1">
      <alignment horizontal="right" vertical="top"/>
    </xf>
    <xf numFmtId="10" fontId="58" fillId="0" borderId="34" xfId="60" applyNumberFormat="1" applyFont="1" applyFill="1" applyBorder="1" applyAlignment="1">
      <alignment horizontal="right" vertical="top"/>
    </xf>
    <xf numFmtId="10" fontId="3" fillId="37" borderId="34" xfId="60" applyNumberFormat="1" applyFont="1" applyFill="1" applyBorder="1" applyAlignment="1">
      <alignment horizontal="right" vertical="top"/>
    </xf>
    <xf numFmtId="10" fontId="3" fillId="37" borderId="20" xfId="60" applyNumberFormat="1" applyFont="1" applyFill="1" applyBorder="1" applyAlignment="1">
      <alignment horizontal="right" vertical="top"/>
    </xf>
    <xf numFmtId="10" fontId="5" fillId="36" borderId="20" xfId="60" applyNumberFormat="1" applyFont="1" applyFill="1" applyBorder="1" applyAlignment="1">
      <alignment horizontal="right" vertical="top"/>
    </xf>
    <xf numFmtId="10" fontId="58" fillId="0" borderId="0" xfId="60" applyNumberFormat="1" applyFont="1" applyFill="1" applyBorder="1" applyAlignment="1">
      <alignment horizontal="right"/>
    </xf>
    <xf numFmtId="10" fontId="3" fillId="35" borderId="15" xfId="60" applyNumberFormat="1" applyFont="1" applyFill="1" applyBorder="1" applyAlignment="1">
      <alignment horizontal="right"/>
    </xf>
    <xf numFmtId="10" fontId="65" fillId="0" borderId="11" xfId="60" applyNumberFormat="1" applyFont="1" applyFill="1" applyBorder="1" applyAlignment="1">
      <alignment horizontal="right" vertical="top"/>
    </xf>
    <xf numFmtId="4" fontId="3" fillId="4" borderId="54" xfId="60" applyNumberFormat="1" applyFont="1" applyFill="1" applyBorder="1" applyAlignment="1">
      <alignment horizontal="right" vertical="top"/>
    </xf>
    <xf numFmtId="172" fontId="66" fillId="0" borderId="55" xfId="0" applyNumberFormat="1" applyFont="1" applyBorder="1" applyAlignment="1">
      <alignment vertical="top" wrapText="1"/>
    </xf>
    <xf numFmtId="172" fontId="66" fillId="0" borderId="56" xfId="0" applyNumberFormat="1" applyFont="1" applyBorder="1" applyAlignment="1">
      <alignment horizontal="center" vertical="top"/>
    </xf>
    <xf numFmtId="172" fontId="66" fillId="0" borderId="57" xfId="0" applyNumberFormat="1" applyFont="1" applyBorder="1" applyAlignment="1">
      <alignment vertical="top" wrapText="1"/>
    </xf>
    <xf numFmtId="172" fontId="66" fillId="0" borderId="58" xfId="0" applyNumberFormat="1" applyFont="1" applyBorder="1" applyAlignment="1">
      <alignment horizontal="center" vertical="top"/>
    </xf>
    <xf numFmtId="172" fontId="67" fillId="39" borderId="59" xfId="0" applyNumberFormat="1" applyFont="1" applyFill="1" applyBorder="1" applyAlignment="1">
      <alignment vertical="top"/>
    </xf>
    <xf numFmtId="49" fontId="67" fillId="39" borderId="60" xfId="0" applyNumberFormat="1" applyFont="1" applyFill="1" applyBorder="1" applyAlignment="1">
      <alignment horizontal="center" vertical="top"/>
    </xf>
    <xf numFmtId="172" fontId="68" fillId="39" borderId="61" xfId="0" applyNumberFormat="1" applyFont="1" applyFill="1" applyBorder="1" applyAlignment="1">
      <alignment vertical="top" wrapText="1"/>
    </xf>
    <xf numFmtId="172" fontId="67" fillId="39" borderId="62" xfId="0" applyNumberFormat="1" applyFont="1" applyFill="1" applyBorder="1" applyAlignment="1">
      <alignment vertical="top"/>
    </xf>
    <xf numFmtId="172" fontId="67" fillId="0" borderId="63" xfId="0" applyNumberFormat="1" applyFont="1" applyBorder="1" applyAlignment="1">
      <alignment vertical="top"/>
    </xf>
    <xf numFmtId="49" fontId="67" fillId="0" borderId="64" xfId="0" applyNumberFormat="1" applyFont="1" applyBorder="1" applyAlignment="1">
      <alignment horizontal="center" vertical="top"/>
    </xf>
    <xf numFmtId="172" fontId="67" fillId="0" borderId="65" xfId="0" applyNumberFormat="1" applyFont="1" applyBorder="1" applyAlignment="1">
      <alignment vertical="top"/>
    </xf>
    <xf numFmtId="49" fontId="67" fillId="0" borderId="66" xfId="0" applyNumberFormat="1" applyFont="1" applyBorder="1" applyAlignment="1">
      <alignment horizontal="center" vertical="top"/>
    </xf>
    <xf numFmtId="172" fontId="67" fillId="0" borderId="67" xfId="0" applyNumberFormat="1" applyFont="1" applyBorder="1" applyAlignment="1">
      <alignment vertical="top"/>
    </xf>
    <xf numFmtId="49" fontId="67" fillId="0" borderId="68" xfId="0" applyNumberFormat="1" applyFont="1" applyBorder="1" applyAlignment="1">
      <alignment horizontal="center" vertical="top"/>
    </xf>
    <xf numFmtId="172" fontId="66" fillId="0" borderId="69" xfId="0" applyNumberFormat="1" applyFont="1" applyBorder="1" applyAlignment="1">
      <alignment vertical="top" wrapText="1"/>
    </xf>
    <xf numFmtId="172" fontId="66" fillId="0" borderId="70" xfId="0" applyNumberFormat="1" applyFont="1" applyBorder="1" applyAlignment="1">
      <alignment horizontal="center" vertical="top"/>
    </xf>
    <xf numFmtId="172" fontId="68" fillId="40" borderId="71" xfId="0" applyNumberFormat="1" applyFont="1" applyFill="1" applyBorder="1" applyAlignment="1">
      <alignment vertical="top"/>
    </xf>
    <xf numFmtId="172" fontId="67" fillId="40" borderId="72" xfId="0" applyNumberFormat="1" applyFont="1" applyFill="1" applyBorder="1" applyAlignment="1">
      <alignment horizontal="center" vertical="top"/>
    </xf>
    <xf numFmtId="172" fontId="67" fillId="40" borderId="73" xfId="0" applyNumberFormat="1" applyFont="1" applyFill="1" applyBorder="1" applyAlignment="1">
      <alignment vertical="top" wrapText="1"/>
    </xf>
    <xf numFmtId="172" fontId="67" fillId="40" borderId="74" xfId="0" applyNumberFormat="1" applyFont="1" applyFill="1" applyBorder="1" applyAlignment="1">
      <alignment vertical="top"/>
    </xf>
    <xf numFmtId="172" fontId="67" fillId="41" borderId="75" xfId="0" applyNumberFormat="1" applyFont="1" applyFill="1" applyBorder="1" applyAlignment="1">
      <alignment vertical="top"/>
    </xf>
    <xf numFmtId="0" fontId="67" fillId="41" borderId="74" xfId="0" applyFont="1" applyFill="1" applyBorder="1" applyAlignment="1">
      <alignment horizontal="center" vertical="top"/>
    </xf>
    <xf numFmtId="172" fontId="67" fillId="41" borderId="76" xfId="0" applyNumberFormat="1" applyFont="1" applyFill="1" applyBorder="1" applyAlignment="1">
      <alignment horizontal="left" vertical="top" wrapText="1"/>
    </xf>
    <xf numFmtId="172" fontId="66" fillId="41" borderId="77" xfId="0" applyNumberFormat="1" applyFont="1" applyFill="1" applyBorder="1" applyAlignment="1">
      <alignment vertical="top"/>
    </xf>
    <xf numFmtId="172" fontId="68" fillId="39" borderId="78" xfId="0" applyNumberFormat="1" applyFont="1" applyFill="1" applyBorder="1" applyAlignment="1">
      <alignment vertical="top" wrapText="1"/>
    </xf>
    <xf numFmtId="172" fontId="67" fillId="39" borderId="79" xfId="0" applyNumberFormat="1" applyFont="1" applyFill="1" applyBorder="1" applyAlignment="1">
      <alignment horizontal="center" vertical="top"/>
    </xf>
    <xf numFmtId="172" fontId="67" fillId="40" borderId="80" xfId="0" applyNumberFormat="1" applyFont="1" applyFill="1" applyBorder="1" applyAlignment="1">
      <alignment vertical="top"/>
    </xf>
    <xf numFmtId="172" fontId="67" fillId="40" borderId="81" xfId="0" applyNumberFormat="1" applyFont="1" applyFill="1" applyBorder="1" applyAlignment="1">
      <alignment vertical="top"/>
    </xf>
    <xf numFmtId="172" fontId="67" fillId="40" borderId="82" xfId="0" applyNumberFormat="1" applyFont="1" applyFill="1" applyBorder="1" applyAlignment="1">
      <alignment vertical="top" wrapText="1"/>
    </xf>
    <xf numFmtId="172" fontId="67" fillId="40" borderId="83" xfId="0" applyNumberFormat="1" applyFont="1" applyFill="1" applyBorder="1" applyAlignment="1">
      <alignment vertical="top"/>
    </xf>
    <xf numFmtId="49" fontId="67" fillId="41" borderId="73" xfId="0" applyNumberFormat="1" applyFont="1" applyFill="1" applyBorder="1" applyAlignment="1">
      <alignment horizontal="center" vertical="top"/>
    </xf>
    <xf numFmtId="172" fontId="67" fillId="39" borderId="79" xfId="0" applyNumberFormat="1" applyFont="1" applyFill="1" applyBorder="1" applyAlignment="1">
      <alignment vertical="top"/>
    </xf>
    <xf numFmtId="172" fontId="68" fillId="40" borderId="84" xfId="0" applyNumberFormat="1" applyFont="1" applyFill="1" applyBorder="1" applyAlignment="1">
      <alignment vertical="top"/>
    </xf>
    <xf numFmtId="172" fontId="67" fillId="40" borderId="85" xfId="0" applyNumberFormat="1" applyFont="1" applyFill="1" applyBorder="1" applyAlignment="1">
      <alignment horizontal="center" vertical="top"/>
    </xf>
    <xf numFmtId="172" fontId="66" fillId="40" borderId="73" xfId="0" applyNumberFormat="1" applyFont="1" applyFill="1" applyBorder="1" applyAlignment="1">
      <alignment vertical="top" wrapText="1"/>
    </xf>
    <xf numFmtId="172" fontId="66" fillId="40" borderId="74" xfId="0" applyNumberFormat="1" applyFont="1" applyFill="1" applyBorder="1" applyAlignment="1">
      <alignment vertical="top"/>
    </xf>
    <xf numFmtId="172" fontId="67" fillId="41" borderId="86" xfId="0" applyNumberFormat="1" applyFont="1" applyFill="1" applyBorder="1" applyAlignment="1">
      <alignment vertical="top"/>
    </xf>
    <xf numFmtId="49" fontId="67" fillId="41" borderId="83" xfId="0" applyNumberFormat="1" applyFont="1" applyFill="1" applyBorder="1" applyAlignment="1">
      <alignment horizontal="center" vertical="top"/>
    </xf>
    <xf numFmtId="172" fontId="2" fillId="0" borderId="55" xfId="0" applyNumberFormat="1" applyFont="1" applyBorder="1" applyAlignment="1">
      <alignment vertical="top" wrapText="1"/>
    </xf>
    <xf numFmtId="172" fontId="66" fillId="0" borderId="56" xfId="0" applyNumberFormat="1" applyFont="1" applyBorder="1" applyAlignment="1">
      <alignment vertical="top"/>
    </xf>
    <xf numFmtId="172" fontId="66" fillId="0" borderId="70" xfId="0" applyNumberFormat="1" applyFont="1" applyBorder="1" applyAlignment="1">
      <alignment vertical="top"/>
    </xf>
    <xf numFmtId="172" fontId="66" fillId="0" borderId="56" xfId="0" applyNumberFormat="1" applyFont="1" applyBorder="1" applyAlignment="1">
      <alignment vertical="top" wrapText="1"/>
    </xf>
    <xf numFmtId="172" fontId="66" fillId="0" borderId="55" xfId="0" applyNumberFormat="1" applyFont="1" applyBorder="1" applyAlignment="1">
      <alignment horizontal="left" vertical="top" wrapText="1"/>
    </xf>
    <xf numFmtId="172" fontId="66" fillId="0" borderId="57" xfId="0" applyNumberFormat="1" applyFont="1" applyBorder="1" applyAlignment="1">
      <alignment horizontal="left" vertical="top" wrapText="1"/>
    </xf>
    <xf numFmtId="49" fontId="67" fillId="41" borderId="73" xfId="0" applyNumberFormat="1" applyFont="1" applyFill="1" applyBorder="1" applyAlignment="1">
      <alignment horizontal="center" vertical="top" wrapText="1"/>
    </xf>
    <xf numFmtId="172" fontId="67" fillId="41" borderId="77" xfId="0" applyNumberFormat="1" applyFont="1" applyFill="1" applyBorder="1" applyAlignment="1">
      <alignment vertical="top"/>
    </xf>
    <xf numFmtId="172" fontId="68" fillId="39" borderId="78" xfId="0" applyNumberFormat="1" applyFont="1" applyFill="1" applyBorder="1" applyAlignment="1">
      <alignment horizontal="left" vertical="top" wrapText="1"/>
    </xf>
    <xf numFmtId="172" fontId="68" fillId="39" borderId="61" xfId="0" applyNumberFormat="1" applyFont="1" applyFill="1" applyBorder="1" applyAlignment="1">
      <alignment horizontal="left" vertical="top" wrapText="1"/>
    </xf>
    <xf numFmtId="172" fontId="67" fillId="41" borderId="87" xfId="0" applyNumberFormat="1" applyFont="1" applyFill="1" applyBorder="1" applyAlignment="1">
      <alignment vertical="top"/>
    </xf>
    <xf numFmtId="49" fontId="67" fillId="41" borderId="74" xfId="0" applyNumberFormat="1" applyFont="1" applyFill="1" applyBorder="1" applyAlignment="1">
      <alignment horizontal="center" vertical="top"/>
    </xf>
    <xf numFmtId="49" fontId="67" fillId="0" borderId="64" xfId="0" applyNumberFormat="1" applyFont="1" applyBorder="1" applyAlignment="1" quotePrefix="1">
      <alignment horizontal="center" vertical="top"/>
    </xf>
    <xf numFmtId="172" fontId="67" fillId="41" borderId="74" xfId="0" applyNumberFormat="1" applyFont="1" applyFill="1" applyBorder="1" applyAlignment="1">
      <alignment horizontal="left" vertical="top" wrapText="1"/>
    </xf>
    <xf numFmtId="172" fontId="66" fillId="41" borderId="88" xfId="0" applyNumberFormat="1" applyFont="1" applyFill="1" applyBorder="1" applyAlignment="1">
      <alignment horizontal="center" vertical="top"/>
    </xf>
    <xf numFmtId="172" fontId="67" fillId="0" borderId="59" xfId="0" applyNumberFormat="1" applyFont="1" applyBorder="1" applyAlignment="1">
      <alignment vertical="top"/>
    </xf>
    <xf numFmtId="171" fontId="67" fillId="0" borderId="60" xfId="0" applyNumberFormat="1" applyFont="1" applyBorder="1" applyAlignment="1">
      <alignment horizontal="center" vertical="top"/>
    </xf>
    <xf numFmtId="172" fontId="66" fillId="0" borderId="60" xfId="0" applyNumberFormat="1" applyFont="1" applyBorder="1" applyAlignment="1">
      <alignment vertical="top" wrapText="1"/>
    </xf>
    <xf numFmtId="172" fontId="66" fillId="0" borderId="61" xfId="0" applyNumberFormat="1" applyFont="1" applyBorder="1" applyAlignment="1">
      <alignment horizontal="center" vertical="top"/>
    </xf>
    <xf numFmtId="171" fontId="67" fillId="0" borderId="64" xfId="0" applyNumberFormat="1" applyFont="1" applyBorder="1" applyAlignment="1">
      <alignment horizontal="center" vertical="top"/>
    </xf>
    <xf numFmtId="172" fontId="66" fillId="0" borderId="64" xfId="0" applyNumberFormat="1" applyFont="1" applyBorder="1" applyAlignment="1">
      <alignment vertical="top" wrapText="1"/>
    </xf>
    <xf numFmtId="172" fontId="66" fillId="0" borderId="55" xfId="0" applyNumberFormat="1" applyFont="1" applyBorder="1" applyAlignment="1">
      <alignment horizontal="center" vertical="top"/>
    </xf>
    <xf numFmtId="171" fontId="67" fillId="0" borderId="68" xfId="0" applyNumberFormat="1" applyFont="1" applyBorder="1" applyAlignment="1">
      <alignment horizontal="center" vertical="top"/>
    </xf>
    <xf numFmtId="172" fontId="66" fillId="7" borderId="68" xfId="0" applyNumberFormat="1" applyFont="1" applyFill="1" applyBorder="1" applyAlignment="1">
      <alignment vertical="top" wrapText="1"/>
    </xf>
    <xf numFmtId="172" fontId="66" fillId="0" borderId="69" xfId="0" applyNumberFormat="1" applyFont="1" applyBorder="1" applyAlignment="1">
      <alignment horizontal="center" vertical="top"/>
    </xf>
    <xf numFmtId="172" fontId="68" fillId="40" borderId="89" xfId="0" applyNumberFormat="1" applyFont="1" applyFill="1" applyBorder="1" applyAlignment="1">
      <alignment vertical="top"/>
    </xf>
    <xf numFmtId="172" fontId="67" fillId="40" borderId="90" xfId="0" applyNumberFormat="1" applyFont="1" applyFill="1" applyBorder="1" applyAlignment="1">
      <alignment horizontal="center" vertical="top"/>
    </xf>
    <xf numFmtId="172" fontId="66" fillId="40" borderId="82" xfId="0" applyNumberFormat="1" applyFont="1" applyFill="1" applyBorder="1" applyAlignment="1">
      <alignment vertical="top" wrapText="1"/>
    </xf>
    <xf numFmtId="172" fontId="66" fillId="40" borderId="83" xfId="0" applyNumberFormat="1" applyFont="1" applyFill="1" applyBorder="1" applyAlignment="1">
      <alignment vertical="top"/>
    </xf>
    <xf numFmtId="49" fontId="67" fillId="41" borderId="62" xfId="0" applyNumberFormat="1" applyFont="1" applyFill="1" applyBorder="1" applyAlignment="1">
      <alignment horizontal="center" vertical="top"/>
    </xf>
    <xf numFmtId="172" fontId="66" fillId="41" borderId="77" xfId="0" applyNumberFormat="1" applyFont="1" applyFill="1" applyBorder="1" applyAlignment="1">
      <alignment horizontal="center" vertical="top"/>
    </xf>
    <xf numFmtId="172" fontId="67" fillId="0" borderId="91" xfId="0" applyNumberFormat="1" applyFont="1" applyBorder="1" applyAlignment="1">
      <alignment vertical="top"/>
    </xf>
    <xf numFmtId="171" fontId="67" fillId="0" borderId="91" xfId="0" applyNumberFormat="1" applyFont="1" applyBorder="1" applyAlignment="1">
      <alignment horizontal="center" vertical="top"/>
    </xf>
    <xf numFmtId="172" fontId="66" fillId="0" borderId="92" xfId="0" applyNumberFormat="1" applyFont="1" applyBorder="1" applyAlignment="1">
      <alignment vertical="top" wrapText="1"/>
    </xf>
    <xf numFmtId="172" fontId="66" fillId="0" borderId="79" xfId="0" applyNumberFormat="1" applyFont="1" applyBorder="1" applyAlignment="1">
      <alignment horizontal="center" vertical="top"/>
    </xf>
    <xf numFmtId="172" fontId="67" fillId="0" borderId="93" xfId="0" applyNumberFormat="1" applyFont="1" applyBorder="1" applyAlignment="1">
      <alignment vertical="top"/>
    </xf>
    <xf numFmtId="172" fontId="66" fillId="0" borderId="94" xfId="0" applyNumberFormat="1" applyFont="1" applyBorder="1" applyAlignment="1">
      <alignment vertical="top" wrapText="1"/>
    </xf>
    <xf numFmtId="172" fontId="67" fillId="41" borderId="95" xfId="0" applyNumberFormat="1" applyFont="1" applyFill="1" applyBorder="1" applyAlignment="1">
      <alignment vertical="top"/>
    </xf>
    <xf numFmtId="172" fontId="67" fillId="42" borderId="74" xfId="0" applyNumberFormat="1" applyFont="1" applyFill="1" applyBorder="1" applyAlignment="1">
      <alignment horizontal="center" vertical="top"/>
    </xf>
    <xf numFmtId="172" fontId="67" fillId="41" borderId="88" xfId="0" applyNumberFormat="1" applyFont="1" applyFill="1" applyBorder="1" applyAlignment="1">
      <alignment horizontal="center" vertical="top"/>
    </xf>
    <xf numFmtId="172" fontId="66" fillId="0" borderId="68" xfId="0" applyNumberFormat="1" applyFont="1" applyBorder="1" applyAlignment="1">
      <alignment vertical="top" wrapText="1"/>
    </xf>
    <xf numFmtId="172" fontId="67" fillId="42" borderId="83" xfId="0" applyNumberFormat="1" applyFont="1" applyFill="1" applyBorder="1" applyAlignment="1">
      <alignment horizontal="center" vertical="top"/>
    </xf>
    <xf numFmtId="172" fontId="67" fillId="41" borderId="71" xfId="0" applyNumberFormat="1" applyFont="1" applyFill="1" applyBorder="1" applyAlignment="1">
      <alignment vertical="top"/>
    </xf>
    <xf numFmtId="172" fontId="67" fillId="42" borderId="76" xfId="0" applyNumberFormat="1" applyFont="1" applyFill="1" applyBorder="1" applyAlignment="1">
      <alignment horizontal="center" vertical="top"/>
    </xf>
    <xf numFmtId="172" fontId="69" fillId="43" borderId="96" xfId="0" applyNumberFormat="1" applyFont="1" applyFill="1" applyBorder="1" applyAlignment="1">
      <alignment vertical="top"/>
    </xf>
    <xf numFmtId="172" fontId="70" fillId="43" borderId="97" xfId="0" applyNumberFormat="1" applyFont="1" applyFill="1" applyBorder="1" applyAlignment="1">
      <alignment horizontal="center" vertical="top"/>
    </xf>
    <xf numFmtId="172" fontId="70" fillId="43" borderId="98" xfId="0" applyNumberFormat="1" applyFont="1" applyFill="1" applyBorder="1" applyAlignment="1">
      <alignment vertical="top" wrapText="1"/>
    </xf>
    <xf numFmtId="172" fontId="70" fillId="43" borderId="99" xfId="0" applyNumberFormat="1" applyFont="1" applyFill="1" applyBorder="1" applyAlignment="1">
      <alignment vertical="top"/>
    </xf>
    <xf numFmtId="172" fontId="66" fillId="0" borderId="0" xfId="0" applyNumberFormat="1" applyFont="1" applyAlignment="1">
      <alignment/>
    </xf>
    <xf numFmtId="4" fontId="3" fillId="2" borderId="12" xfId="60" applyNumberFormat="1" applyFont="1" applyFill="1" applyBorder="1" applyAlignment="1">
      <alignment horizontal="right" vertical="top"/>
    </xf>
    <xf numFmtId="4" fontId="3" fillId="2" borderId="10" xfId="60" applyNumberFormat="1" applyFont="1" applyFill="1" applyBorder="1" applyAlignment="1">
      <alignment horizontal="right" vertical="top"/>
    </xf>
    <xf numFmtId="10" fontId="3" fillId="2" borderId="10" xfId="60" applyNumberFormat="1" applyFont="1" applyFill="1" applyBorder="1" applyAlignment="1">
      <alignment horizontal="right" vertical="top"/>
    </xf>
    <xf numFmtId="4" fontId="3" fillId="44" borderId="39" xfId="60" applyNumberFormat="1" applyFont="1" applyFill="1" applyBorder="1" applyAlignment="1">
      <alignment horizontal="right" vertical="top"/>
    </xf>
    <xf numFmtId="4" fontId="3" fillId="44" borderId="40" xfId="60" applyNumberFormat="1" applyFont="1" applyFill="1" applyBorder="1" applyAlignment="1">
      <alignment horizontal="right" vertical="top"/>
    </xf>
    <xf numFmtId="4" fontId="3" fillId="44" borderId="47" xfId="60" applyNumberFormat="1" applyFont="1" applyFill="1" applyBorder="1" applyAlignment="1">
      <alignment horizontal="right" vertical="top"/>
    </xf>
    <xf numFmtId="4" fontId="58" fillId="44" borderId="36" xfId="60" applyNumberFormat="1" applyFont="1" applyFill="1" applyBorder="1" applyAlignment="1">
      <alignment horizontal="right" vertical="top"/>
    </xf>
    <xf numFmtId="4" fontId="58" fillId="44" borderId="10" xfId="60" applyNumberFormat="1" applyFont="1" applyFill="1" applyBorder="1" applyAlignment="1">
      <alignment horizontal="right" vertical="top"/>
    </xf>
    <xf numFmtId="4" fontId="58" fillId="44" borderId="50" xfId="60" applyNumberFormat="1" applyFont="1" applyFill="1" applyBorder="1" applyAlignment="1">
      <alignment horizontal="right" vertical="top"/>
    </xf>
    <xf numFmtId="4" fontId="3" fillId="2" borderId="36" xfId="60" applyNumberFormat="1" applyFont="1" applyFill="1" applyBorder="1" applyAlignment="1">
      <alignment horizontal="right" vertical="top"/>
    </xf>
    <xf numFmtId="4" fontId="3" fillId="2" borderId="21" xfId="60" applyNumberFormat="1" applyFont="1" applyFill="1" applyBorder="1" applyAlignment="1">
      <alignment horizontal="right" vertical="top"/>
    </xf>
    <xf numFmtId="4" fontId="3" fillId="2" borderId="37" xfId="60" applyNumberFormat="1" applyFont="1" applyFill="1" applyBorder="1" applyAlignment="1">
      <alignment horizontal="right" vertical="top"/>
    </xf>
    <xf numFmtId="4" fontId="3" fillId="2" borderId="38" xfId="60" applyNumberFormat="1" applyFont="1" applyFill="1" applyBorder="1" applyAlignment="1">
      <alignment horizontal="right" vertical="top"/>
    </xf>
    <xf numFmtId="4" fontId="2" fillId="44" borderId="34" xfId="34" applyNumberFormat="1" applyFont="1" applyFill="1" applyBorder="1" applyAlignment="1">
      <alignment horizontal="right" vertical="top"/>
      <protection/>
    </xf>
    <xf numFmtId="4" fontId="2" fillId="44" borderId="34" xfId="44" applyNumberFormat="1" applyFont="1" applyFill="1" applyBorder="1" applyAlignment="1">
      <alignment horizontal="right" vertical="top"/>
    </xf>
    <xf numFmtId="4" fontId="58" fillId="44" borderId="34" xfId="34" applyNumberFormat="1" applyFont="1" applyFill="1" applyBorder="1" applyAlignment="1">
      <alignment horizontal="right" vertical="top"/>
      <protection/>
    </xf>
    <xf numFmtId="10" fontId="58" fillId="44" borderId="34" xfId="34" applyNumberFormat="1" applyFont="1" applyFill="1" applyBorder="1" applyAlignment="1">
      <alignment horizontal="right" vertical="top"/>
      <protection/>
    </xf>
    <xf numFmtId="4" fontId="3" fillId="44" borderId="34" xfId="60" applyNumberFormat="1" applyFont="1" applyFill="1" applyBorder="1" applyAlignment="1">
      <alignment horizontal="right" vertical="top"/>
    </xf>
    <xf numFmtId="4" fontId="58" fillId="44" borderId="34" xfId="60" applyNumberFormat="1" applyFont="1" applyFill="1" applyBorder="1" applyAlignment="1">
      <alignment horizontal="right" vertical="top"/>
    </xf>
    <xf numFmtId="10" fontId="58" fillId="44" borderId="34" xfId="60" applyNumberFormat="1" applyFont="1" applyFill="1" applyBorder="1" applyAlignment="1">
      <alignment horizontal="right" vertical="top"/>
    </xf>
    <xf numFmtId="4" fontId="2" fillId="45" borderId="34" xfId="60" applyNumberFormat="1" applyFont="1" applyFill="1" applyBorder="1" applyAlignment="1">
      <alignment horizontal="right" vertical="top"/>
    </xf>
    <xf numFmtId="4" fontId="2" fillId="46" borderId="34" xfId="60" applyNumberFormat="1" applyFont="1" applyFill="1" applyBorder="1" applyAlignment="1">
      <alignment horizontal="right" vertical="top"/>
    </xf>
    <xf numFmtId="4" fontId="2" fillId="2" borderId="29" xfId="60" applyNumberFormat="1" applyFont="1" applyFill="1" applyBorder="1" applyAlignment="1">
      <alignment horizontal="right" vertical="top"/>
    </xf>
    <xf numFmtId="4" fontId="2" fillId="2" borderId="34" xfId="60" applyNumberFormat="1" applyFont="1" applyFill="1" applyBorder="1" applyAlignment="1">
      <alignment horizontal="right" vertical="top"/>
    </xf>
    <xf numFmtId="4" fontId="2" fillId="2" borderId="13" xfId="60" applyNumberFormat="1" applyFont="1" applyFill="1" applyBorder="1" applyAlignment="1">
      <alignment horizontal="right" vertical="top"/>
    </xf>
    <xf numFmtId="4" fontId="58" fillId="2" borderId="29" xfId="60" applyNumberFormat="1" applyFont="1" applyFill="1" applyBorder="1" applyAlignment="1">
      <alignment horizontal="right" vertical="top"/>
    </xf>
    <xf numFmtId="4" fontId="58" fillId="2" borderId="42" xfId="60" applyNumberFormat="1" applyFont="1" applyFill="1" applyBorder="1" applyAlignment="1">
      <alignment horizontal="right" vertical="top"/>
    </xf>
    <xf numFmtId="4" fontId="58" fillId="2" borderId="51" xfId="60" applyNumberFormat="1" applyFont="1" applyFill="1" applyBorder="1" applyAlignment="1">
      <alignment horizontal="right" vertical="top"/>
    </xf>
    <xf numFmtId="10" fontId="65" fillId="2" borderId="42" xfId="60" applyNumberFormat="1" applyFont="1" applyFill="1" applyBorder="1" applyAlignment="1">
      <alignment horizontal="right" vertical="top"/>
    </xf>
    <xf numFmtId="4" fontId="3" fillId="44" borderId="41" xfId="60" applyNumberFormat="1" applyFont="1" applyFill="1" applyBorder="1" applyAlignment="1">
      <alignment horizontal="right" vertical="top"/>
    </xf>
    <xf numFmtId="10" fontId="58" fillId="44" borderId="44" xfId="60" applyNumberFormat="1" applyFont="1" applyFill="1" applyBorder="1" applyAlignment="1">
      <alignment horizontal="right" vertical="top"/>
    </xf>
    <xf numFmtId="4" fontId="2" fillId="47" borderId="29" xfId="60" applyNumberFormat="1" applyFont="1" applyFill="1" applyBorder="1" applyAlignment="1">
      <alignment horizontal="right" vertical="top"/>
    </xf>
    <xf numFmtId="4" fontId="2" fillId="47" borderId="34" xfId="60" applyNumberFormat="1" applyFont="1" applyFill="1" applyBorder="1" applyAlignment="1">
      <alignment horizontal="right" vertical="top"/>
    </xf>
    <xf numFmtId="4" fontId="2" fillId="47" borderId="13" xfId="60" applyNumberFormat="1" applyFont="1" applyFill="1" applyBorder="1" applyAlignment="1">
      <alignment horizontal="right" vertical="top"/>
    </xf>
    <xf numFmtId="4" fontId="2" fillId="47" borderId="42" xfId="60" applyNumberFormat="1" applyFont="1" applyFill="1" applyBorder="1" applyAlignment="1">
      <alignment horizontal="right" vertical="top"/>
    </xf>
    <xf numFmtId="4" fontId="58" fillId="47" borderId="29" xfId="60" applyNumberFormat="1" applyFont="1" applyFill="1" applyBorder="1" applyAlignment="1">
      <alignment horizontal="right" vertical="top"/>
    </xf>
    <xf numFmtId="4" fontId="58" fillId="47" borderId="42" xfId="60" applyNumberFormat="1" applyFont="1" applyFill="1" applyBorder="1" applyAlignment="1">
      <alignment horizontal="right" vertical="top"/>
    </xf>
    <xf numFmtId="4" fontId="58" fillId="47" borderId="51" xfId="60" applyNumberFormat="1" applyFont="1" applyFill="1" applyBorder="1" applyAlignment="1">
      <alignment horizontal="right" vertical="top"/>
    </xf>
    <xf numFmtId="10" fontId="65" fillId="47" borderId="34" xfId="60" applyNumberFormat="1" applyFont="1" applyFill="1" applyBorder="1" applyAlignment="1">
      <alignment horizontal="right" vertical="top"/>
    </xf>
    <xf numFmtId="4" fontId="3" fillId="4" borderId="21" xfId="60" applyNumberFormat="1" applyFont="1" applyFill="1" applyBorder="1" applyAlignment="1">
      <alignment horizontal="right" vertical="top"/>
    </xf>
    <xf numFmtId="4" fontId="2" fillId="44" borderId="34" xfId="60" applyNumberFormat="1" applyFont="1" applyFill="1" applyBorder="1" applyAlignment="1">
      <alignment horizontal="right" vertical="top"/>
    </xf>
    <xf numFmtId="172" fontId="67" fillId="43" borderId="76" xfId="0" applyNumberFormat="1" applyFont="1" applyFill="1" applyBorder="1" applyAlignment="1">
      <alignment/>
    </xf>
    <xf numFmtId="4" fontId="3" fillId="37" borderId="100" xfId="60" applyNumberFormat="1" applyFont="1" applyFill="1" applyBorder="1" applyAlignment="1">
      <alignment horizontal="right" vertical="top"/>
    </xf>
    <xf numFmtId="4" fontId="3" fillId="4" borderId="34" xfId="60" applyNumberFormat="1" applyFont="1" applyFill="1" applyBorder="1" applyAlignment="1">
      <alignment horizontal="right" vertical="top"/>
    </xf>
    <xf numFmtId="10" fontId="3" fillId="4" borderId="34" xfId="60" applyNumberFormat="1" applyFont="1" applyFill="1" applyBorder="1" applyAlignment="1">
      <alignment horizontal="right" vertical="top"/>
    </xf>
    <xf numFmtId="4" fontId="2" fillId="7" borderId="34" xfId="60" applyNumberFormat="1" applyFont="1" applyFill="1" applyBorder="1" applyAlignment="1">
      <alignment horizontal="right" vertical="top"/>
    </xf>
    <xf numFmtId="4" fontId="2" fillId="7" borderId="34" xfId="60" applyNumberFormat="1" applyFont="1" applyFill="1" applyBorder="1" applyAlignment="1">
      <alignment horizontal="right" vertical="top"/>
    </xf>
    <xf numFmtId="4" fontId="3" fillId="6" borderId="34" xfId="60" applyNumberFormat="1" applyFont="1" applyFill="1" applyBorder="1" applyAlignment="1">
      <alignment horizontal="right" vertical="top"/>
    </xf>
    <xf numFmtId="4" fontId="58" fillId="6" borderId="34" xfId="60" applyNumberFormat="1" applyFont="1" applyFill="1" applyBorder="1" applyAlignment="1">
      <alignment horizontal="right" vertical="top"/>
    </xf>
    <xf numFmtId="4" fontId="58" fillId="0" borderId="34" xfId="60" applyNumberFormat="1" applyFont="1" applyFill="1" applyBorder="1" applyAlignment="1">
      <alignment horizontal="right" vertical="top"/>
    </xf>
    <xf numFmtId="4" fontId="58" fillId="7" borderId="34" xfId="60" applyNumberFormat="1" applyFont="1" applyFill="1" applyBorder="1" applyAlignment="1">
      <alignment horizontal="right" vertical="top"/>
    </xf>
    <xf numFmtId="10" fontId="58" fillId="7" borderId="34" xfId="60" applyNumberFormat="1" applyFont="1" applyFill="1" applyBorder="1" applyAlignment="1">
      <alignment horizontal="right" vertical="top"/>
    </xf>
    <xf numFmtId="4" fontId="3" fillId="7" borderId="34" xfId="60" applyNumberFormat="1" applyFont="1" applyFill="1" applyBorder="1" applyAlignment="1">
      <alignment horizontal="right" vertical="top"/>
    </xf>
    <xf numFmtId="4" fontId="3" fillId="7" borderId="34" xfId="60" applyNumberFormat="1" applyFont="1" applyFill="1" applyBorder="1" applyAlignment="1">
      <alignment horizontal="right" vertical="top"/>
    </xf>
    <xf numFmtId="10" fontId="3" fillId="7" borderId="34" xfId="60" applyNumberFormat="1" applyFont="1" applyFill="1" applyBorder="1" applyAlignment="1">
      <alignment horizontal="right" vertical="top"/>
    </xf>
    <xf numFmtId="4" fontId="3" fillId="37" borderId="34" xfId="60" applyNumberFormat="1" applyFont="1" applyFill="1" applyBorder="1" applyAlignment="1">
      <alignment horizontal="right" vertical="top"/>
    </xf>
    <xf numFmtId="4" fontId="3" fillId="44" borderId="101" xfId="60" applyNumberFormat="1" applyFont="1" applyFill="1" applyBorder="1" applyAlignment="1">
      <alignment horizontal="right" vertical="top"/>
    </xf>
    <xf numFmtId="4" fontId="3" fillId="44" borderId="102" xfId="60" applyNumberFormat="1" applyFont="1" applyFill="1" applyBorder="1" applyAlignment="1">
      <alignment horizontal="right" vertical="top"/>
    </xf>
    <xf numFmtId="4" fontId="58" fillId="44" borderId="103" xfId="60" applyNumberFormat="1" applyFont="1" applyFill="1" applyBorder="1" applyAlignment="1">
      <alignment horizontal="right" vertical="top"/>
    </xf>
    <xf numFmtId="4" fontId="58" fillId="44" borderId="30" xfId="60" applyNumberFormat="1" applyFont="1" applyFill="1" applyBorder="1" applyAlignment="1">
      <alignment horizontal="right" vertical="top"/>
    </xf>
    <xf numFmtId="4" fontId="58" fillId="44" borderId="104" xfId="60" applyNumberFormat="1" applyFont="1" applyFill="1" applyBorder="1" applyAlignment="1">
      <alignment horizontal="right" vertical="top"/>
    </xf>
    <xf numFmtId="4" fontId="58" fillId="44" borderId="34" xfId="60" applyNumberFormat="1" applyFont="1" applyFill="1" applyBorder="1" applyAlignment="1">
      <alignment horizontal="right" vertical="top"/>
    </xf>
    <xf numFmtId="10" fontId="58" fillId="44" borderId="34" xfId="60" applyNumberFormat="1" applyFont="1" applyFill="1" applyBorder="1" applyAlignment="1">
      <alignment horizontal="right" vertical="top"/>
    </xf>
    <xf numFmtId="4" fontId="3" fillId="2" borderId="26" xfId="60" applyNumberFormat="1" applyFont="1" applyFill="1" applyBorder="1" applyAlignment="1">
      <alignment horizontal="right" vertical="top"/>
    </xf>
    <xf numFmtId="10" fontId="3" fillId="2" borderId="38" xfId="60" applyNumberFormat="1" applyFont="1" applyFill="1" applyBorder="1" applyAlignment="1">
      <alignment horizontal="right" vertical="top"/>
    </xf>
    <xf numFmtId="4" fontId="3" fillId="2" borderId="34" xfId="60" applyNumberFormat="1" applyFont="1" applyFill="1" applyBorder="1" applyAlignment="1">
      <alignment horizontal="right" vertical="top"/>
    </xf>
    <xf numFmtId="10" fontId="3" fillId="2" borderId="34" xfId="60" applyNumberFormat="1" applyFont="1" applyFill="1" applyBorder="1" applyAlignment="1">
      <alignment horizontal="right" vertical="top"/>
    </xf>
    <xf numFmtId="4" fontId="3" fillId="46" borderId="34" xfId="60" applyNumberFormat="1" applyFont="1" applyFill="1" applyBorder="1" applyAlignment="1">
      <alignment horizontal="right" vertical="top"/>
    </xf>
    <xf numFmtId="4" fontId="58" fillId="46" borderId="34" xfId="60" applyNumberFormat="1" applyFont="1" applyFill="1" applyBorder="1" applyAlignment="1">
      <alignment horizontal="right" vertical="top"/>
    </xf>
    <xf numFmtId="10" fontId="65" fillId="46" borderId="34" xfId="60" applyNumberFormat="1" applyFont="1" applyFill="1" applyBorder="1" applyAlignment="1">
      <alignment horizontal="right" vertical="top"/>
    </xf>
    <xf numFmtId="4" fontId="2" fillId="44" borderId="34" xfId="60" applyNumberFormat="1" applyFont="1" applyFill="1" applyBorder="1" applyAlignment="1">
      <alignment horizontal="right" vertical="top"/>
    </xf>
    <xf numFmtId="10" fontId="65" fillId="44" borderId="34" xfId="60" applyNumberFormat="1" applyFont="1" applyFill="1" applyBorder="1" applyAlignment="1">
      <alignment horizontal="right" vertical="top"/>
    </xf>
    <xf numFmtId="4" fontId="49" fillId="44" borderId="0" xfId="0" applyNumberFormat="1" applyFont="1" applyFill="1" applyAlignment="1">
      <alignment vertical="top"/>
    </xf>
    <xf numFmtId="10" fontId="3" fillId="44" borderId="34" xfId="60" applyNumberFormat="1" applyFont="1" applyFill="1" applyBorder="1" applyAlignment="1">
      <alignment horizontal="right" vertical="top"/>
    </xf>
    <xf numFmtId="4" fontId="3" fillId="44" borderId="34" xfId="60" applyNumberFormat="1" applyFont="1" applyFill="1" applyBorder="1" applyAlignment="1">
      <alignment horizontal="right" vertical="top"/>
    </xf>
    <xf numFmtId="10" fontId="3" fillId="44" borderId="34" xfId="60" applyNumberFormat="1" applyFont="1" applyFill="1" applyBorder="1" applyAlignment="1">
      <alignment horizontal="right" vertical="top"/>
    </xf>
    <xf numFmtId="172" fontId="66" fillId="44" borderId="55" xfId="0" applyNumberFormat="1" applyFont="1" applyFill="1" applyBorder="1" applyAlignment="1">
      <alignment vertical="top" wrapText="1"/>
    </xf>
    <xf numFmtId="172" fontId="67" fillId="39" borderId="60" xfId="0" applyNumberFormat="1" applyFont="1" applyFill="1" applyBorder="1" applyAlignment="1">
      <alignment vertical="top"/>
    </xf>
    <xf numFmtId="172" fontId="67" fillId="39" borderId="105" xfId="0" applyNumberFormat="1" applyFont="1" applyFill="1" applyBorder="1" applyAlignment="1">
      <alignment vertical="top"/>
    </xf>
    <xf numFmtId="172" fontId="66" fillId="0" borderId="63" xfId="0" applyNumberFormat="1" applyFont="1" applyBorder="1" applyAlignment="1">
      <alignment horizontal="center" vertical="top"/>
    </xf>
    <xf numFmtId="172" fontId="66" fillId="0" borderId="64" xfId="0" applyNumberFormat="1" applyFont="1" applyBorder="1" applyAlignment="1">
      <alignment horizontal="center" vertical="top"/>
    </xf>
    <xf numFmtId="172" fontId="66" fillId="0" borderId="106" xfId="0" applyNumberFormat="1" applyFont="1" applyBorder="1" applyAlignment="1">
      <alignment horizontal="center" vertical="top"/>
    </xf>
    <xf numFmtId="172" fontId="66" fillId="0" borderId="65" xfId="0" applyNumberFormat="1" applyFont="1" applyBorder="1" applyAlignment="1">
      <alignment horizontal="center" vertical="top"/>
    </xf>
    <xf numFmtId="172" fontId="66" fillId="0" borderId="66" xfId="0" applyNumberFormat="1" applyFont="1" applyBorder="1" applyAlignment="1">
      <alignment horizontal="center" vertical="top"/>
    </xf>
    <xf numFmtId="172" fontId="66" fillId="0" borderId="107" xfId="0" applyNumberFormat="1" applyFont="1" applyBorder="1" applyAlignment="1">
      <alignment horizontal="center" vertical="top"/>
    </xf>
    <xf numFmtId="172" fontId="66" fillId="0" borderId="67" xfId="0" applyNumberFormat="1" applyFont="1" applyBorder="1" applyAlignment="1">
      <alignment horizontal="center" vertical="top"/>
    </xf>
    <xf numFmtId="172" fontId="66" fillId="0" borderId="68" xfId="0" applyNumberFormat="1" applyFont="1" applyBorder="1" applyAlignment="1">
      <alignment horizontal="center" vertical="top"/>
    </xf>
    <xf numFmtId="172" fontId="66" fillId="0" borderId="108" xfId="0" applyNumberFormat="1" applyFont="1" applyBorder="1" applyAlignment="1">
      <alignment horizontal="center" vertical="top"/>
    </xf>
    <xf numFmtId="172" fontId="67" fillId="40" borderId="75" xfId="0" applyNumberFormat="1" applyFont="1" applyFill="1" applyBorder="1" applyAlignment="1">
      <alignment vertical="top"/>
    </xf>
    <xf numFmtId="172" fontId="66" fillId="41" borderId="76" xfId="0" applyNumberFormat="1" applyFont="1" applyFill="1" applyBorder="1" applyAlignment="1">
      <alignment vertical="top"/>
    </xf>
    <xf numFmtId="172" fontId="66" fillId="41" borderId="109" xfId="0" applyNumberFormat="1" applyFont="1" applyFill="1" applyBorder="1" applyAlignment="1">
      <alignment vertical="top"/>
    </xf>
    <xf numFmtId="172" fontId="67" fillId="39" borderId="110" xfId="0" applyNumberFormat="1" applyFont="1" applyFill="1" applyBorder="1" applyAlignment="1">
      <alignment vertical="top"/>
    </xf>
    <xf numFmtId="172" fontId="67" fillId="39" borderId="111" xfId="0" applyNumberFormat="1" applyFont="1" applyFill="1" applyBorder="1" applyAlignment="1">
      <alignment vertical="top"/>
    </xf>
    <xf numFmtId="172" fontId="67" fillId="39" borderId="112" xfId="0" applyNumberFormat="1" applyFont="1" applyFill="1" applyBorder="1" applyAlignment="1">
      <alignment vertical="top"/>
    </xf>
    <xf numFmtId="172" fontId="66" fillId="0" borderId="108" xfId="0" applyNumberFormat="1" applyFont="1" applyBorder="1" applyAlignment="1">
      <alignment vertical="top"/>
    </xf>
    <xf numFmtId="172" fontId="67" fillId="40" borderId="86" xfId="0" applyNumberFormat="1" applyFont="1" applyFill="1" applyBorder="1" applyAlignment="1">
      <alignment vertical="top"/>
    </xf>
    <xf numFmtId="172" fontId="67" fillId="40" borderId="113" xfId="0" applyNumberFormat="1" applyFont="1" applyFill="1" applyBorder="1" applyAlignment="1">
      <alignment vertical="top"/>
    </xf>
    <xf numFmtId="172" fontId="67" fillId="40" borderId="114" xfId="0" applyNumberFormat="1" applyFont="1" applyFill="1" applyBorder="1" applyAlignment="1">
      <alignment vertical="top"/>
    </xf>
    <xf numFmtId="172" fontId="66" fillId="0" borderId="63" xfId="0" applyNumberFormat="1" applyFont="1" applyBorder="1" applyAlignment="1">
      <alignment vertical="top"/>
    </xf>
    <xf numFmtId="172" fontId="66" fillId="0" borderId="64" xfId="0" applyNumberFormat="1" applyFont="1" applyBorder="1" applyAlignment="1">
      <alignment vertical="top"/>
    </xf>
    <xf numFmtId="172" fontId="66" fillId="0" borderId="106" xfId="0" applyNumberFormat="1" applyFont="1" applyBorder="1" applyAlignment="1">
      <alignment vertical="top"/>
    </xf>
    <xf numFmtId="172" fontId="66" fillId="0" borderId="67" xfId="0" applyNumberFormat="1" applyFont="1" applyBorder="1" applyAlignment="1">
      <alignment vertical="top"/>
    </xf>
    <xf numFmtId="172" fontId="66" fillId="0" borderId="68" xfId="0" applyNumberFormat="1" applyFont="1" applyBorder="1" applyAlignment="1">
      <alignment vertical="top"/>
    </xf>
    <xf numFmtId="172" fontId="66" fillId="0" borderId="63" xfId="0" applyNumberFormat="1" applyFont="1" applyBorder="1" applyAlignment="1">
      <alignment vertical="top" wrapText="1"/>
    </xf>
    <xf numFmtId="172" fontId="66" fillId="0" borderId="106" xfId="0" applyNumberFormat="1" applyFont="1" applyBorder="1" applyAlignment="1">
      <alignment vertical="top" wrapText="1"/>
    </xf>
    <xf numFmtId="172" fontId="66" fillId="0" borderId="65" xfId="0" applyNumberFormat="1" applyFont="1" applyBorder="1" applyAlignment="1">
      <alignment vertical="top" wrapText="1"/>
    </xf>
    <xf numFmtId="172" fontId="66" fillId="0" borderId="66" xfId="0" applyNumberFormat="1" applyFont="1" applyBorder="1" applyAlignment="1">
      <alignment vertical="top" wrapText="1"/>
    </xf>
    <xf numFmtId="172" fontId="66" fillId="0" borderId="107" xfId="0" applyNumberFormat="1" applyFont="1" applyBorder="1" applyAlignment="1">
      <alignment vertical="top" wrapText="1"/>
    </xf>
    <xf numFmtId="172" fontId="67" fillId="41" borderId="76" xfId="0" applyNumberFormat="1" applyFont="1" applyFill="1" applyBorder="1" applyAlignment="1">
      <alignment vertical="top"/>
    </xf>
    <xf numFmtId="172" fontId="67" fillId="41" borderId="109" xfId="0" applyNumberFormat="1" applyFont="1" applyFill="1" applyBorder="1" applyAlignment="1">
      <alignment vertical="top"/>
    </xf>
    <xf numFmtId="172" fontId="66" fillId="41" borderId="74" xfId="0" applyNumberFormat="1" applyFont="1" applyFill="1" applyBorder="1" applyAlignment="1">
      <alignment vertical="top"/>
    </xf>
    <xf numFmtId="172" fontId="66" fillId="41" borderId="88" xfId="0" applyNumberFormat="1" applyFont="1" applyFill="1" applyBorder="1" applyAlignment="1">
      <alignment vertical="top"/>
    </xf>
    <xf numFmtId="172" fontId="66" fillId="41" borderId="115" xfId="0" applyNumberFormat="1" applyFont="1" applyFill="1" applyBorder="1" applyAlignment="1">
      <alignment vertical="top"/>
    </xf>
    <xf numFmtId="172" fontId="66" fillId="0" borderId="59" xfId="0" applyNumberFormat="1" applyFont="1" applyBorder="1" applyAlignment="1">
      <alignment vertical="top"/>
    </xf>
    <xf numFmtId="172" fontId="66" fillId="0" borderId="60" xfId="0" applyNumberFormat="1" applyFont="1" applyBorder="1" applyAlignment="1">
      <alignment vertical="top"/>
    </xf>
    <xf numFmtId="172" fontId="66" fillId="0" borderId="105" xfId="0" applyNumberFormat="1" applyFont="1" applyBorder="1" applyAlignment="1">
      <alignment vertical="top"/>
    </xf>
    <xf numFmtId="172" fontId="67" fillId="40" borderId="116" xfId="0" applyNumberFormat="1" applyFont="1" applyFill="1" applyBorder="1" applyAlignment="1">
      <alignment vertical="top"/>
    </xf>
    <xf numFmtId="172" fontId="66" fillId="0" borderId="110" xfId="0" applyNumberFormat="1" applyFont="1" applyBorder="1" applyAlignment="1">
      <alignment vertical="top"/>
    </xf>
    <xf numFmtId="172" fontId="66" fillId="0" borderId="111" xfId="0" applyNumberFormat="1" applyFont="1" applyBorder="1" applyAlignment="1">
      <alignment vertical="top"/>
    </xf>
    <xf numFmtId="172" fontId="66" fillId="0" borderId="112" xfId="0" applyNumberFormat="1" applyFont="1" applyBorder="1" applyAlignment="1">
      <alignment vertical="top"/>
    </xf>
    <xf numFmtId="172" fontId="66" fillId="0" borderId="65" xfId="0" applyNumberFormat="1" applyFont="1" applyBorder="1" applyAlignment="1">
      <alignment vertical="top"/>
    </xf>
    <xf numFmtId="172" fontId="66" fillId="0" borderId="66" xfId="0" applyNumberFormat="1" applyFont="1" applyBorder="1" applyAlignment="1">
      <alignment vertical="top"/>
    </xf>
    <xf numFmtId="172" fontId="67" fillId="42" borderId="87" xfId="0" applyNumberFormat="1" applyFont="1" applyFill="1" applyBorder="1" applyAlignment="1">
      <alignment horizontal="center" vertical="top"/>
    </xf>
    <xf numFmtId="172" fontId="67" fillId="42" borderId="114" xfId="0" applyNumberFormat="1" applyFont="1" applyFill="1" applyBorder="1" applyAlignment="1">
      <alignment horizontal="center" vertical="top"/>
    </xf>
    <xf numFmtId="172" fontId="67" fillId="41" borderId="74" xfId="0" applyNumberFormat="1" applyFont="1" applyFill="1" applyBorder="1" applyAlignment="1">
      <alignment vertical="top"/>
    </xf>
    <xf numFmtId="172" fontId="67" fillId="41" borderId="88" xfId="0" applyNumberFormat="1" applyFont="1" applyFill="1" applyBorder="1" applyAlignment="1">
      <alignment vertical="top"/>
    </xf>
    <xf numFmtId="172" fontId="67" fillId="41" borderId="115" xfId="0" applyNumberFormat="1" applyFont="1" applyFill="1" applyBorder="1" applyAlignment="1">
      <alignment vertical="top"/>
    </xf>
    <xf numFmtId="172" fontId="66" fillId="0" borderId="59" xfId="0" applyNumberFormat="1" applyFont="1" applyBorder="1" applyAlignment="1">
      <alignment horizontal="center" vertical="top"/>
    </xf>
    <xf numFmtId="172" fontId="66" fillId="0" borderId="60" xfId="0" applyNumberFormat="1" applyFont="1" applyBorder="1" applyAlignment="1">
      <alignment horizontal="center" vertical="top"/>
    </xf>
    <xf numFmtId="172" fontId="66" fillId="0" borderId="105" xfId="0" applyNumberFormat="1" applyFont="1" applyBorder="1" applyAlignment="1">
      <alignment horizontal="center" vertical="top"/>
    </xf>
    <xf numFmtId="172" fontId="67" fillId="42" borderId="86" xfId="0" applyNumberFormat="1" applyFont="1" applyFill="1" applyBorder="1" applyAlignment="1">
      <alignment horizontal="center" vertical="top"/>
    </xf>
    <xf numFmtId="172" fontId="67" fillId="42" borderId="116" xfId="0" applyNumberFormat="1" applyFont="1" applyFill="1" applyBorder="1" applyAlignment="1">
      <alignment horizontal="center" vertical="top"/>
    </xf>
    <xf numFmtId="172" fontId="67" fillId="42" borderId="86" xfId="0" applyNumberFormat="1" applyFont="1" applyFill="1" applyBorder="1" applyAlignment="1">
      <alignment vertical="top"/>
    </xf>
    <xf numFmtId="172" fontId="67" fillId="42" borderId="116" xfId="0" applyNumberFormat="1" applyFont="1" applyFill="1" applyBorder="1" applyAlignment="1">
      <alignment vertical="top"/>
    </xf>
    <xf numFmtId="172" fontId="67" fillId="42" borderId="71" xfId="0" applyNumberFormat="1" applyFont="1" applyFill="1" applyBorder="1" applyAlignment="1">
      <alignment horizontal="center" vertical="top"/>
    </xf>
    <xf numFmtId="172" fontId="70" fillId="43" borderId="89" xfId="0" applyNumberFormat="1" applyFont="1" applyFill="1" applyBorder="1" applyAlignment="1">
      <alignment vertical="top"/>
    </xf>
    <xf numFmtId="172" fontId="70" fillId="43" borderId="96" xfId="0" applyNumberFormat="1" applyFont="1" applyFill="1" applyBorder="1" applyAlignment="1">
      <alignment vertical="top"/>
    </xf>
    <xf numFmtId="172" fontId="67" fillId="43" borderId="84" xfId="0" applyNumberFormat="1" applyFont="1" applyFill="1" applyBorder="1" applyAlignment="1">
      <alignment/>
    </xf>
    <xf numFmtId="172" fontId="66" fillId="0" borderId="107" xfId="0" applyNumberFormat="1" applyFont="1" applyBorder="1" applyAlignment="1">
      <alignment vertical="top"/>
    </xf>
    <xf numFmtId="172" fontId="67" fillId="40" borderId="87" xfId="0" applyNumberFormat="1" applyFont="1" applyFill="1" applyBorder="1" applyAlignment="1">
      <alignment vertical="top"/>
    </xf>
    <xf numFmtId="172" fontId="67" fillId="42" borderId="87" xfId="0" applyNumberFormat="1" applyFont="1" applyFill="1" applyBorder="1" applyAlignment="1">
      <alignment vertical="top"/>
    </xf>
    <xf numFmtId="172" fontId="67" fillId="42" borderId="114" xfId="0" applyNumberFormat="1" applyFont="1" applyFill="1" applyBorder="1" applyAlignment="1">
      <alignment vertical="top"/>
    </xf>
    <xf numFmtId="172" fontId="67" fillId="40" borderId="73" xfId="0" applyNumberFormat="1" applyFont="1" applyFill="1" applyBorder="1" applyAlignment="1">
      <alignment vertical="top"/>
    </xf>
    <xf numFmtId="172" fontId="67" fillId="40" borderId="117" xfId="0" applyNumberFormat="1" applyFont="1" applyFill="1" applyBorder="1" applyAlignment="1">
      <alignment vertical="top"/>
    </xf>
    <xf numFmtId="172" fontId="66" fillId="41" borderId="118" xfId="0" applyNumberFormat="1" applyFont="1" applyFill="1" applyBorder="1" applyAlignment="1">
      <alignment vertical="top"/>
    </xf>
    <xf numFmtId="172" fontId="67" fillId="40" borderId="119" xfId="0" applyNumberFormat="1" applyFont="1" applyFill="1" applyBorder="1" applyAlignment="1">
      <alignment vertical="top"/>
    </xf>
    <xf numFmtId="4" fontId="2" fillId="47" borderId="28" xfId="60" applyNumberFormat="1" applyFont="1" applyFill="1" applyBorder="1" applyAlignment="1">
      <alignment horizontal="right" vertical="top"/>
    </xf>
    <xf numFmtId="4" fontId="2" fillId="47" borderId="33" xfId="60" applyNumberFormat="1" applyFont="1" applyFill="1" applyBorder="1" applyAlignment="1">
      <alignment horizontal="right" vertical="top"/>
    </xf>
    <xf numFmtId="172" fontId="67" fillId="48" borderId="105" xfId="0" applyNumberFormat="1" applyFont="1" applyFill="1" applyBorder="1" applyAlignment="1">
      <alignment vertical="top"/>
    </xf>
    <xf numFmtId="172" fontId="67" fillId="49" borderId="105" xfId="0" applyNumberFormat="1" applyFont="1" applyFill="1" applyBorder="1" applyAlignment="1">
      <alignment vertical="top"/>
    </xf>
    <xf numFmtId="4" fontId="2" fillId="2" borderId="34" xfId="60" applyNumberFormat="1" applyFont="1" applyFill="1" applyBorder="1" applyAlignment="1">
      <alignment horizontal="right" vertical="top" wrapText="1"/>
    </xf>
    <xf numFmtId="172" fontId="67" fillId="49" borderId="59" xfId="0" applyNumberFormat="1" applyFont="1" applyFill="1" applyBorder="1" applyAlignment="1">
      <alignment vertical="top"/>
    </xf>
    <xf numFmtId="4" fontId="2" fillId="2" borderId="34" xfId="60" applyNumberFormat="1" applyFont="1" applyFill="1" applyBorder="1" applyAlignment="1">
      <alignment horizontal="right" vertical="top"/>
    </xf>
    <xf numFmtId="172" fontId="67" fillId="49" borderId="60" xfId="0" applyNumberFormat="1" applyFont="1" applyFill="1" applyBorder="1" applyAlignment="1">
      <alignment vertical="top"/>
    </xf>
    <xf numFmtId="4" fontId="2" fillId="0" borderId="53" xfId="60" applyNumberFormat="1" applyFont="1" applyFill="1" applyBorder="1" applyAlignment="1">
      <alignment horizontal="right" vertical="top"/>
    </xf>
    <xf numFmtId="4" fontId="2" fillId="0" borderId="120" xfId="60" applyNumberFormat="1" applyFont="1" applyFill="1" applyBorder="1" applyAlignment="1">
      <alignment horizontal="right" vertical="top"/>
    </xf>
    <xf numFmtId="4" fontId="2" fillId="0" borderId="25" xfId="60" applyNumberFormat="1" applyFont="1" applyFill="1" applyBorder="1" applyAlignment="1">
      <alignment horizontal="right" vertical="top"/>
    </xf>
    <xf numFmtId="168" fontId="67" fillId="40" borderId="119" xfId="0" applyNumberFormat="1" applyFont="1" applyFill="1" applyBorder="1" applyAlignment="1">
      <alignment vertical="top"/>
    </xf>
    <xf numFmtId="4" fontId="2" fillId="47" borderId="27" xfId="60" applyNumberFormat="1" applyFont="1" applyFill="1" applyBorder="1" applyAlignment="1">
      <alignment horizontal="right" vertical="top"/>
    </xf>
    <xf numFmtId="172" fontId="67" fillId="40" borderId="121" xfId="0" applyNumberFormat="1" applyFont="1" applyFill="1" applyBorder="1" applyAlignment="1">
      <alignment vertical="top"/>
    </xf>
    <xf numFmtId="172" fontId="66" fillId="41" borderId="99" xfId="0" applyNumberFormat="1" applyFont="1" applyFill="1" applyBorder="1" applyAlignment="1">
      <alignment vertical="top"/>
    </xf>
    <xf numFmtId="4" fontId="2" fillId="47" borderId="122" xfId="60" applyNumberFormat="1" applyFont="1" applyFill="1" applyBorder="1" applyAlignment="1">
      <alignment horizontal="right" vertical="top"/>
    </xf>
    <xf numFmtId="172" fontId="67" fillId="40" borderId="123" xfId="0" applyNumberFormat="1" applyFont="1" applyFill="1" applyBorder="1" applyAlignment="1">
      <alignment vertical="top"/>
    </xf>
    <xf numFmtId="172" fontId="66" fillId="44" borderId="106" xfId="0" applyNumberFormat="1" applyFont="1" applyFill="1" applyBorder="1" applyAlignment="1">
      <alignment horizontal="center" vertical="top"/>
    </xf>
    <xf numFmtId="172" fontId="66" fillId="44" borderId="108" xfId="0" applyNumberFormat="1" applyFont="1" applyFill="1" applyBorder="1" applyAlignment="1">
      <alignment horizontal="center" vertical="top"/>
    </xf>
    <xf numFmtId="172" fontId="67" fillId="50" borderId="114" xfId="0" applyNumberFormat="1" applyFont="1" applyFill="1" applyBorder="1" applyAlignment="1">
      <alignment vertical="top"/>
    </xf>
    <xf numFmtId="4" fontId="2" fillId="51" borderId="34" xfId="60" applyNumberFormat="1" applyFont="1" applyFill="1" applyBorder="1" applyAlignment="1">
      <alignment horizontal="right" vertical="top"/>
    </xf>
    <xf numFmtId="172" fontId="67" fillId="50" borderId="75" xfId="0" applyNumberFormat="1" applyFont="1" applyFill="1" applyBorder="1" applyAlignment="1">
      <alignment vertical="top"/>
    </xf>
    <xf numFmtId="4" fontId="2" fillId="6" borderId="34" xfId="60" applyNumberFormat="1" applyFont="1" applyFill="1" applyBorder="1" applyAlignment="1">
      <alignment horizontal="right" vertical="top"/>
    </xf>
    <xf numFmtId="172" fontId="66" fillId="52" borderId="77" xfId="0" applyNumberFormat="1" applyFont="1" applyFill="1" applyBorder="1" applyAlignment="1">
      <alignment vertical="top"/>
    </xf>
    <xf numFmtId="172" fontId="66" fillId="52" borderId="109" xfId="0" applyNumberFormat="1" applyFont="1" applyFill="1" applyBorder="1" applyAlignment="1">
      <alignment vertical="top"/>
    </xf>
    <xf numFmtId="172" fontId="66" fillId="52" borderId="76" xfId="0" applyNumberFormat="1" applyFont="1" applyFill="1" applyBorder="1" applyAlignment="1">
      <alignment vertical="top"/>
    </xf>
    <xf numFmtId="4" fontId="2" fillId="36" borderId="34" xfId="60" applyNumberFormat="1" applyFont="1" applyFill="1" applyBorder="1" applyAlignment="1">
      <alignment horizontal="right" vertical="top"/>
    </xf>
    <xf numFmtId="4" fontId="2" fillId="21" borderId="34" xfId="60" applyNumberFormat="1" applyFont="1" applyFill="1" applyBorder="1" applyAlignment="1">
      <alignment horizontal="right" vertical="top"/>
    </xf>
    <xf numFmtId="4" fontId="2" fillId="11" borderId="34" xfId="60" applyNumberFormat="1" applyFont="1" applyFill="1" applyBorder="1" applyAlignment="1">
      <alignment horizontal="right" vertical="top"/>
    </xf>
    <xf numFmtId="4" fontId="3" fillId="2" borderId="34" xfId="60" applyNumberFormat="1" applyFont="1" applyFill="1" applyBorder="1" applyAlignment="1">
      <alignment horizontal="right" vertical="top" wrapText="1"/>
    </xf>
    <xf numFmtId="172" fontId="67" fillId="53" borderId="73" xfId="0" applyNumberFormat="1" applyFont="1" applyFill="1" applyBorder="1" applyAlignment="1">
      <alignment vertical="top"/>
    </xf>
    <xf numFmtId="172" fontId="67" fillId="40" borderId="115" xfId="0" applyNumberFormat="1" applyFont="1" applyFill="1" applyBorder="1" applyAlignment="1">
      <alignment vertical="top"/>
    </xf>
    <xf numFmtId="4" fontId="2" fillId="0" borderId="44" xfId="60" applyNumberFormat="1" applyFont="1" applyFill="1" applyBorder="1" applyAlignment="1">
      <alignment horizontal="right" vertical="top"/>
    </xf>
    <xf numFmtId="172" fontId="66" fillId="41" borderId="124" xfId="0" applyNumberFormat="1" applyFont="1" applyFill="1" applyBorder="1" applyAlignment="1">
      <alignment vertical="top"/>
    </xf>
    <xf numFmtId="172" fontId="67" fillId="53" borderId="119" xfId="0" applyNumberFormat="1" applyFont="1" applyFill="1" applyBorder="1" applyAlignment="1">
      <alignment vertical="top"/>
    </xf>
    <xf numFmtId="172" fontId="67" fillId="53" borderId="125" xfId="0" applyNumberFormat="1" applyFont="1" applyFill="1" applyBorder="1" applyAlignment="1">
      <alignment vertical="top"/>
    </xf>
    <xf numFmtId="172" fontId="67" fillId="40" borderId="126" xfId="0" applyNumberFormat="1" applyFont="1" applyFill="1" applyBorder="1" applyAlignment="1">
      <alignment vertical="top"/>
    </xf>
    <xf numFmtId="4" fontId="71" fillId="0" borderId="34" xfId="60" applyNumberFormat="1" applyFont="1" applyFill="1" applyBorder="1" applyAlignment="1">
      <alignment horizontal="right" vertical="top"/>
    </xf>
    <xf numFmtId="172" fontId="67" fillId="40" borderId="15" xfId="0" applyNumberFormat="1" applyFont="1" applyFill="1" applyBorder="1" applyAlignment="1">
      <alignment vertical="top"/>
    </xf>
    <xf numFmtId="172" fontId="67" fillId="40" borderId="125" xfId="0" applyNumberFormat="1" applyFont="1" applyFill="1" applyBorder="1" applyAlignment="1">
      <alignment vertical="top"/>
    </xf>
    <xf numFmtId="172" fontId="67" fillId="40" borderId="127" xfId="0" applyNumberFormat="1" applyFont="1" applyFill="1" applyBorder="1" applyAlignment="1">
      <alignment vertical="top"/>
    </xf>
    <xf numFmtId="4" fontId="2" fillId="7" borderId="44" xfId="60" applyNumberFormat="1" applyFont="1" applyFill="1" applyBorder="1" applyAlignment="1">
      <alignment horizontal="right" vertical="top"/>
    </xf>
    <xf numFmtId="172" fontId="67" fillId="53" borderId="128" xfId="0" applyNumberFormat="1" applyFont="1" applyFill="1" applyBorder="1" applyAlignment="1">
      <alignment vertical="top"/>
    </xf>
    <xf numFmtId="172" fontId="66" fillId="52" borderId="119" xfId="0" applyNumberFormat="1" applyFont="1" applyFill="1" applyBorder="1" applyAlignment="1">
      <alignment vertical="top"/>
    </xf>
    <xf numFmtId="4" fontId="2" fillId="7" borderId="28" xfId="60" applyNumberFormat="1" applyFont="1" applyFill="1" applyBorder="1" applyAlignment="1">
      <alignment horizontal="right" vertical="top"/>
    </xf>
    <xf numFmtId="172" fontId="66" fillId="41" borderId="123" xfId="0" applyNumberFormat="1" applyFont="1" applyFill="1" applyBorder="1" applyAlignment="1">
      <alignment vertical="top"/>
    </xf>
    <xf numFmtId="172" fontId="67" fillId="40" borderId="82" xfId="0" applyNumberFormat="1" applyFont="1" applyFill="1" applyBorder="1" applyAlignment="1">
      <alignment vertical="top"/>
    </xf>
    <xf numFmtId="4" fontId="2" fillId="7" borderId="44" xfId="60" applyNumberFormat="1" applyFont="1" applyFill="1" applyBorder="1" applyAlignment="1">
      <alignment horizontal="right" vertical="top"/>
    </xf>
    <xf numFmtId="172" fontId="67" fillId="40" borderId="129" xfId="0" applyNumberFormat="1" applyFont="1" applyFill="1" applyBorder="1" applyAlignment="1">
      <alignment vertical="top"/>
    </xf>
    <xf numFmtId="172" fontId="67" fillId="40" borderId="128" xfId="0" applyNumberFormat="1" applyFont="1" applyFill="1" applyBorder="1" applyAlignment="1">
      <alignment vertical="top"/>
    </xf>
    <xf numFmtId="172" fontId="66" fillId="41" borderId="15" xfId="0" applyNumberFormat="1" applyFont="1" applyFill="1" applyBorder="1" applyAlignment="1">
      <alignment vertical="top"/>
    </xf>
    <xf numFmtId="172" fontId="66" fillId="41" borderId="130" xfId="0" applyNumberFormat="1" applyFont="1" applyFill="1" applyBorder="1" applyAlignment="1">
      <alignment vertical="top"/>
    </xf>
    <xf numFmtId="4" fontId="2" fillId="7" borderId="28" xfId="60" applyNumberFormat="1" applyFont="1" applyFill="1" applyBorder="1" applyAlignment="1">
      <alignment horizontal="right" vertical="top"/>
    </xf>
    <xf numFmtId="172" fontId="67" fillId="40" borderId="131" xfId="0" applyNumberFormat="1" applyFont="1" applyFill="1" applyBorder="1" applyAlignment="1">
      <alignment vertical="top"/>
    </xf>
    <xf numFmtId="172" fontId="67" fillId="54" borderId="114" xfId="0" applyNumberFormat="1" applyFont="1" applyFill="1" applyBorder="1" applyAlignment="1">
      <alignment horizontal="center" vertical="top"/>
    </xf>
    <xf numFmtId="172" fontId="67" fillId="54" borderId="87" xfId="0" applyNumberFormat="1" applyFont="1" applyFill="1" applyBorder="1" applyAlignment="1">
      <alignment vertical="top"/>
    </xf>
    <xf numFmtId="172" fontId="67" fillId="52" borderId="115" xfId="0" applyNumberFormat="1" applyFont="1" applyFill="1" applyBorder="1" applyAlignment="1">
      <alignment vertical="top"/>
    </xf>
    <xf numFmtId="172" fontId="67" fillId="52" borderId="74" xfId="0" applyNumberFormat="1" applyFont="1" applyFill="1" applyBorder="1" applyAlignment="1">
      <alignment vertical="top"/>
    </xf>
    <xf numFmtId="4" fontId="3" fillId="55" borderId="34" xfId="60" applyNumberFormat="1" applyFont="1" applyFill="1" applyBorder="1" applyAlignment="1">
      <alignment horizontal="right" vertical="top"/>
    </xf>
    <xf numFmtId="172" fontId="67" fillId="42" borderId="82" xfId="0" applyNumberFormat="1" applyFont="1" applyFill="1" applyBorder="1" applyAlignment="1">
      <alignment horizontal="center" vertical="top"/>
    </xf>
    <xf numFmtId="172" fontId="67" fillId="42" borderId="132" xfId="0" applyNumberFormat="1" applyFont="1" applyFill="1" applyBorder="1" applyAlignment="1">
      <alignment vertical="top"/>
    </xf>
    <xf numFmtId="4" fontId="3" fillId="55" borderId="11" xfId="60" applyNumberFormat="1" applyFont="1" applyFill="1" applyBorder="1" applyAlignment="1">
      <alignment horizontal="right" vertical="top"/>
    </xf>
    <xf numFmtId="172" fontId="67" fillId="52" borderId="109" xfId="0" applyNumberFormat="1" applyFont="1" applyFill="1" applyBorder="1" applyAlignment="1">
      <alignment vertical="top"/>
    </xf>
    <xf numFmtId="172" fontId="67" fillId="56" borderId="112" xfId="0" applyNumberFormat="1" applyFont="1" applyFill="1" applyBorder="1" applyAlignment="1">
      <alignment vertical="top"/>
    </xf>
    <xf numFmtId="4" fontId="2" fillId="6" borderId="34" xfId="60" applyNumberFormat="1" applyFont="1" applyFill="1" applyBorder="1" applyAlignment="1">
      <alignment horizontal="right" vertical="top"/>
    </xf>
    <xf numFmtId="172" fontId="67" fillId="56" borderId="110" xfId="0" applyNumberFormat="1" applyFont="1" applyFill="1" applyBorder="1" applyAlignment="1">
      <alignment vertical="top"/>
    </xf>
    <xf numFmtId="172" fontId="66" fillId="44" borderId="67" xfId="0" applyNumberFormat="1" applyFont="1" applyFill="1" applyBorder="1" applyAlignment="1">
      <alignment vertical="top"/>
    </xf>
    <xf numFmtId="172" fontId="67" fillId="57" borderId="71" xfId="0" applyNumberFormat="1" applyFont="1" applyFill="1" applyBorder="1" applyAlignment="1">
      <alignment horizontal="center" vertical="top"/>
    </xf>
    <xf numFmtId="172" fontId="67" fillId="39" borderId="61" xfId="0" applyNumberFormat="1" applyFont="1" applyFill="1" applyBorder="1" applyAlignment="1">
      <alignment vertical="top"/>
    </xf>
    <xf numFmtId="172" fontId="67" fillId="39" borderId="133" xfId="0" applyNumberFormat="1" applyFont="1" applyFill="1" applyBorder="1" applyAlignment="1">
      <alignment vertical="top"/>
    </xf>
    <xf numFmtId="172" fontId="67" fillId="39" borderId="123" xfId="0" applyNumberFormat="1" applyFont="1" applyFill="1" applyBorder="1" applyAlignment="1">
      <alignment vertical="top"/>
    </xf>
    <xf numFmtId="4" fontId="3" fillId="47" borderId="28" xfId="60" applyNumberFormat="1" applyFont="1" applyFill="1" applyBorder="1" applyAlignment="1">
      <alignment horizontal="right" vertical="top"/>
    </xf>
    <xf numFmtId="4" fontId="3" fillId="47" borderId="33" xfId="60" applyNumberFormat="1" applyFont="1" applyFill="1" applyBorder="1" applyAlignment="1">
      <alignment horizontal="right" vertical="top"/>
    </xf>
    <xf numFmtId="172" fontId="66" fillId="52" borderId="118" xfId="0" applyNumberFormat="1" applyFont="1" applyFill="1" applyBorder="1" applyAlignment="1">
      <alignment vertical="top"/>
    </xf>
    <xf numFmtId="172" fontId="66" fillId="52" borderId="99" xfId="0" applyNumberFormat="1" applyFont="1" applyFill="1" applyBorder="1" applyAlignment="1">
      <alignment vertical="top"/>
    </xf>
    <xf numFmtId="4" fontId="3" fillId="4" borderId="39" xfId="60" applyNumberFormat="1" applyFont="1" applyFill="1" applyBorder="1" applyAlignment="1">
      <alignment horizontal="right" vertical="top"/>
    </xf>
    <xf numFmtId="4" fontId="3" fillId="4" borderId="40" xfId="60" applyNumberFormat="1" applyFont="1" applyFill="1" applyBorder="1" applyAlignment="1">
      <alignment horizontal="right" vertical="top"/>
    </xf>
    <xf numFmtId="4" fontId="2" fillId="7" borderId="19" xfId="60" applyNumberFormat="1" applyFont="1" applyFill="1" applyBorder="1" applyAlignment="1">
      <alignment horizontal="right" vertical="top"/>
    </xf>
    <xf numFmtId="4" fontId="2" fillId="7" borderId="14" xfId="60" applyNumberFormat="1" applyFont="1" applyFill="1" applyBorder="1" applyAlignment="1">
      <alignment horizontal="right" vertical="top"/>
    </xf>
    <xf numFmtId="172" fontId="67" fillId="41" borderId="134" xfId="0" applyNumberFormat="1" applyFont="1" applyFill="1" applyBorder="1" applyAlignment="1">
      <alignment vertical="top"/>
    </xf>
    <xf numFmtId="4" fontId="3" fillId="11" borderId="34" xfId="60" applyNumberFormat="1" applyFont="1" applyFill="1" applyBorder="1" applyAlignment="1">
      <alignment horizontal="right" vertical="top"/>
    </xf>
    <xf numFmtId="4" fontId="2" fillId="11" borderId="34" xfId="60" applyNumberFormat="1" applyFont="1" applyFill="1" applyBorder="1" applyAlignment="1">
      <alignment horizontal="right" vertical="top"/>
    </xf>
    <xf numFmtId="4" fontId="2" fillId="17" borderId="34" xfId="60" applyNumberFormat="1" applyFont="1" applyFill="1" applyBorder="1" applyAlignment="1">
      <alignment horizontal="right" vertical="top"/>
    </xf>
    <xf numFmtId="4" fontId="2" fillId="44" borderId="44" xfId="60" applyNumberFormat="1" applyFont="1" applyFill="1" applyBorder="1" applyAlignment="1">
      <alignment horizontal="right" vertical="top"/>
    </xf>
    <xf numFmtId="4" fontId="2" fillId="11" borderId="44" xfId="60" applyNumberFormat="1" applyFont="1" applyFill="1" applyBorder="1" applyAlignment="1">
      <alignment horizontal="right" vertical="top"/>
    </xf>
    <xf numFmtId="4" fontId="2" fillId="11" borderId="11" xfId="60" applyNumberFormat="1" applyFont="1" applyFill="1" applyBorder="1" applyAlignment="1">
      <alignment horizontal="right" vertical="top"/>
    </xf>
    <xf numFmtId="4" fontId="2" fillId="11" borderId="44" xfId="60" applyNumberFormat="1" applyFont="1" applyFill="1" applyBorder="1" applyAlignment="1">
      <alignment horizontal="right" vertical="top"/>
    </xf>
    <xf numFmtId="3" fontId="2" fillId="58" borderId="0" xfId="0" applyNumberFormat="1" applyFont="1" applyFill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" fillId="58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34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62" fillId="0" borderId="0" xfId="0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72" fontId="6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68" fillId="42" borderId="76" xfId="0" applyNumberFormat="1" applyFont="1" applyFill="1" applyBorder="1" applyAlignment="1">
      <alignment horizontal="left" vertical="top" wrapText="1"/>
    </xf>
    <xf numFmtId="0" fontId="10" fillId="0" borderId="77" xfId="0" applyFont="1" applyBorder="1" applyAlignment="1">
      <alignment/>
    </xf>
    <xf numFmtId="0" fontId="10" fillId="0" borderId="109" xfId="0" applyFont="1" applyBorder="1" applyAlignment="1">
      <alignment/>
    </xf>
    <xf numFmtId="172" fontId="67" fillId="42" borderId="83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/>
    </xf>
    <xf numFmtId="172" fontId="70" fillId="43" borderId="76" xfId="0" applyNumberFormat="1" applyFont="1" applyFill="1" applyBorder="1" applyAlignment="1">
      <alignment horizontal="left"/>
    </xf>
    <xf numFmtId="0" fontId="3" fillId="33" borderId="15" xfId="34" applyFont="1" applyFill="1" applyBorder="1" applyAlignment="1">
      <alignment horizontal="center" vertical="center"/>
      <protection/>
    </xf>
    <xf numFmtId="0" fontId="3" fillId="33" borderId="16" xfId="34" applyFont="1" applyFill="1" applyBorder="1" applyAlignment="1">
      <alignment horizontal="center" vertical="center"/>
      <protection/>
    </xf>
    <xf numFmtId="0" fontId="3" fillId="33" borderId="24" xfId="34" applyFont="1" applyFill="1" applyBorder="1" applyAlignment="1">
      <alignment horizontal="center" vertical="center"/>
      <protection/>
    </xf>
    <xf numFmtId="0" fontId="3" fillId="33" borderId="15" xfId="34" applyFont="1" applyFill="1" applyBorder="1" applyAlignment="1">
      <alignment horizontal="center" vertical="center" wrapText="1"/>
      <protection/>
    </xf>
    <xf numFmtId="0" fontId="3" fillId="33" borderId="16" xfId="34" applyFont="1" applyFill="1" applyBorder="1" applyAlignment="1">
      <alignment horizontal="center" vertical="center" wrapText="1"/>
      <protection/>
    </xf>
    <xf numFmtId="0" fontId="3" fillId="33" borderId="24" xfId="34" applyFont="1" applyFill="1" applyBorder="1" applyAlignment="1">
      <alignment horizontal="center" vertical="center" wrapText="1"/>
      <protection/>
    </xf>
    <xf numFmtId="164" fontId="5" fillId="35" borderId="15" xfId="60" applyFont="1" applyFill="1" applyBorder="1" applyAlignment="1">
      <alignment horizontal="left"/>
    </xf>
    <xf numFmtId="164" fontId="5" fillId="35" borderId="16" xfId="60" applyFont="1" applyFill="1" applyBorder="1" applyAlignment="1">
      <alignment horizontal="left"/>
    </xf>
    <xf numFmtId="164" fontId="5" fillId="35" borderId="24" xfId="60" applyFont="1" applyFill="1" applyBorder="1" applyAlignment="1">
      <alignment horizontal="left"/>
    </xf>
    <xf numFmtId="164" fontId="2" fillId="0" borderId="0" xfId="60" applyFont="1" applyFill="1" applyBorder="1" applyAlignment="1">
      <alignment horizontal="center"/>
    </xf>
    <xf numFmtId="164" fontId="3" fillId="37" borderId="27" xfId="60" applyFont="1" applyFill="1" applyBorder="1" applyAlignment="1">
      <alignment horizontal="left" vertical="top"/>
    </xf>
    <xf numFmtId="164" fontId="3" fillId="37" borderId="28" xfId="60" applyFont="1" applyFill="1" applyBorder="1" applyAlignment="1">
      <alignment horizontal="left" vertical="top"/>
    </xf>
    <xf numFmtId="164" fontId="3" fillId="37" borderId="122" xfId="60" applyFont="1" applyFill="1" applyBorder="1" applyAlignment="1">
      <alignment horizontal="left" vertical="top"/>
    </xf>
    <xf numFmtId="172" fontId="67" fillId="42" borderId="76" xfId="0" applyNumberFormat="1" applyFont="1" applyFill="1" applyBorder="1" applyAlignment="1">
      <alignment horizontal="left" vertical="top"/>
    </xf>
    <xf numFmtId="166" fontId="3" fillId="33" borderId="15" xfId="0" applyNumberFormat="1" applyFont="1" applyFill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24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3" fillId="33" borderId="12" xfId="34" applyFont="1" applyFill="1" applyBorder="1" applyAlignment="1">
      <alignment horizontal="center" vertical="center" wrapText="1"/>
      <protection/>
    </xf>
    <xf numFmtId="0" fontId="3" fillId="33" borderId="135" xfId="34" applyFont="1" applyFill="1" applyBorder="1" applyAlignment="1">
      <alignment horizontal="center" vertical="center" wrapText="1"/>
      <protection/>
    </xf>
    <xf numFmtId="0" fontId="3" fillId="33" borderId="10" xfId="34" applyFont="1" applyFill="1" applyBorder="1" applyAlignment="1">
      <alignment horizontal="center" vertical="center"/>
      <protection/>
    </xf>
    <xf numFmtId="0" fontId="3" fillId="33" borderId="30" xfId="34" applyFont="1" applyFill="1" applyBorder="1" applyAlignment="1">
      <alignment horizontal="center" vertical="center"/>
      <protection/>
    </xf>
    <xf numFmtId="0" fontId="3" fillId="33" borderId="21" xfId="34" applyFont="1" applyFill="1" applyBorder="1" applyAlignment="1">
      <alignment horizontal="center" vertical="center" wrapText="1"/>
      <protection/>
    </xf>
    <xf numFmtId="0" fontId="3" fillId="33" borderId="136" xfId="34" applyFont="1" applyFill="1" applyBorder="1" applyAlignment="1">
      <alignment horizontal="center" vertical="center" wrapText="1"/>
      <protection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136" xfId="0" applyNumberFormat="1" applyFont="1" applyFill="1" applyBorder="1" applyAlignment="1">
      <alignment horizontal="center" vertical="center" wrapText="1"/>
    </xf>
    <xf numFmtId="4" fontId="58" fillId="36" borderId="34" xfId="60" applyNumberFormat="1" applyFont="1" applyFill="1" applyBorder="1" applyAlignment="1">
      <alignment horizontal="right" vertical="top"/>
    </xf>
    <xf numFmtId="10" fontId="58" fillId="36" borderId="34" xfId="60" applyNumberFormat="1" applyFont="1" applyFill="1" applyBorder="1" applyAlignment="1">
      <alignment horizontal="right" vertical="top"/>
    </xf>
    <xf numFmtId="0" fontId="10" fillId="36" borderId="77" xfId="0" applyFont="1" applyFill="1" applyBorder="1" applyAlignment="1">
      <alignment/>
    </xf>
    <xf numFmtId="0" fontId="10" fillId="36" borderId="10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3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1</xdr:col>
      <xdr:colOff>2019300</xdr:colOff>
      <xdr:row>6</xdr:row>
      <xdr:rowOff>371475</xdr:rowOff>
    </xdr:to>
    <xdr:pic>
      <xdr:nvPicPr>
        <xdr:cNvPr id="1" name="Picture 4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2000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_3ICP33-6456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>
        <row r="11">
          <cell r="D11">
            <v>835500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34"/>
  <sheetViews>
    <sheetView tabSelected="1" zoomScalePageLayoutView="0" workbookViewId="0" topLeftCell="A13">
      <selection activeCell="J23" sqref="J23"/>
    </sheetView>
  </sheetViews>
  <sheetFormatPr defaultColWidth="9.140625" defaultRowHeight="15"/>
  <cols>
    <col min="1" max="1" width="4.7109375" style="0" customWidth="1"/>
    <col min="2" max="2" width="31.57421875" style="0" customWidth="1"/>
    <col min="3" max="14" width="12.7109375" style="0" customWidth="1"/>
  </cols>
  <sheetData>
    <row r="1" ht="15">
      <c r="A1" s="15"/>
    </row>
    <row r="2" spans="9:11" ht="15.75">
      <c r="I2" s="19" t="s">
        <v>176</v>
      </c>
      <c r="J2" s="19"/>
      <c r="K2" s="19"/>
    </row>
    <row r="3" spans="3:14" s="19" customFormat="1" ht="15.75">
      <c r="C3" s="16" t="s">
        <v>156</v>
      </c>
      <c r="E3" s="527"/>
      <c r="F3" s="527"/>
      <c r="G3" s="527"/>
      <c r="H3" s="18"/>
      <c r="I3" s="18" t="s">
        <v>177</v>
      </c>
      <c r="J3" s="18"/>
      <c r="K3" s="18"/>
      <c r="N3" s="97"/>
    </row>
    <row r="4" spans="3:14" s="19" customFormat="1" ht="15.75">
      <c r="C4" s="16" t="s">
        <v>157</v>
      </c>
      <c r="E4" s="527"/>
      <c r="F4" s="527"/>
      <c r="G4" s="527"/>
      <c r="H4" s="18"/>
      <c r="I4" s="18" t="s">
        <v>178</v>
      </c>
      <c r="J4" s="18"/>
      <c r="K4" s="18"/>
      <c r="L4" s="18"/>
      <c r="M4" s="18"/>
      <c r="N4" s="18"/>
    </row>
    <row r="5" spans="1:14" s="19" customFormat="1" ht="15.75">
      <c r="A5" s="16"/>
      <c r="E5" s="527"/>
      <c r="F5" s="527"/>
      <c r="G5" s="527"/>
      <c r="H5" s="18"/>
      <c r="K5" s="535" t="s">
        <v>188</v>
      </c>
      <c r="L5" s="536"/>
      <c r="M5" s="18"/>
      <c r="N5" s="18"/>
    </row>
    <row r="6" spans="1:14" s="19" customFormat="1" ht="15.75">
      <c r="A6" s="16"/>
      <c r="C6" s="95" t="s">
        <v>174</v>
      </c>
      <c r="D6" s="18"/>
      <c r="E6" s="527"/>
      <c r="F6" s="527"/>
      <c r="G6" s="527"/>
      <c r="H6" s="18"/>
      <c r="J6" s="18"/>
      <c r="N6" s="18"/>
    </row>
    <row r="7" spans="3:14" s="19" customFormat="1" ht="36.75" customHeight="1">
      <c r="C7" s="16" t="s">
        <v>52</v>
      </c>
      <c r="D7" s="18"/>
      <c r="E7" s="532" t="s">
        <v>219</v>
      </c>
      <c r="F7" s="533"/>
      <c r="G7" s="533"/>
      <c r="H7" s="18"/>
      <c r="I7" s="18" t="s">
        <v>179</v>
      </c>
      <c r="J7" s="96"/>
      <c r="K7" s="96"/>
      <c r="L7" s="96"/>
      <c r="M7" s="98"/>
      <c r="N7" s="18"/>
    </row>
    <row r="8" spans="3:14" s="19" customFormat="1" ht="15.75">
      <c r="C8" s="16" t="s">
        <v>1</v>
      </c>
      <c r="D8" s="18"/>
      <c r="E8" s="532" t="s">
        <v>220</v>
      </c>
      <c r="F8" s="533"/>
      <c r="G8" s="533"/>
      <c r="H8" s="18"/>
      <c r="I8" s="18"/>
      <c r="J8" s="18" t="s">
        <v>180</v>
      </c>
      <c r="K8" s="18"/>
      <c r="L8" s="18" t="s">
        <v>181</v>
      </c>
      <c r="M8" s="18"/>
      <c r="N8" s="18"/>
    </row>
    <row r="9" spans="3:14" s="19" customFormat="1" ht="15.75">
      <c r="C9" s="17"/>
      <c r="D9" s="18"/>
      <c r="E9" s="18"/>
      <c r="F9" s="18"/>
      <c r="G9" s="18"/>
      <c r="H9" s="18"/>
      <c r="I9" s="18"/>
      <c r="J9" s="18" t="s">
        <v>182</v>
      </c>
      <c r="K9" s="18"/>
      <c r="L9" s="18"/>
      <c r="M9" s="18"/>
      <c r="N9" s="18"/>
    </row>
    <row r="10" spans="3:14" s="19" customFormat="1" ht="15.75">
      <c r="C10" s="17"/>
      <c r="D10" s="18"/>
      <c r="E10" s="18"/>
      <c r="F10" s="18"/>
      <c r="G10" s="18"/>
      <c r="H10" s="18"/>
      <c r="I10" s="18"/>
      <c r="J10" s="18" t="s">
        <v>183</v>
      </c>
      <c r="K10" s="18"/>
      <c r="L10" s="18"/>
      <c r="M10" s="18"/>
      <c r="N10" s="18"/>
    </row>
    <row r="11" spans="3:14" s="19" customFormat="1" ht="15.75">
      <c r="C11" s="17"/>
      <c r="D11" s="18"/>
      <c r="E11" s="18"/>
      <c r="F11" s="18"/>
      <c r="G11" s="18"/>
      <c r="H11" s="18"/>
      <c r="N11" s="18"/>
    </row>
    <row r="12" spans="1:14" s="19" customFormat="1" ht="15.75">
      <c r="A12" s="16"/>
      <c r="B12" s="17"/>
      <c r="C12" s="531" t="s">
        <v>175</v>
      </c>
      <c r="D12" s="531"/>
      <c r="E12" s="531"/>
      <c r="F12" s="531"/>
      <c r="G12" s="531"/>
      <c r="H12" s="531"/>
      <c r="I12" s="18"/>
      <c r="N12" s="18"/>
    </row>
    <row r="13" spans="1:14" s="19" customFormat="1" ht="15.75">
      <c r="A13" s="16"/>
      <c r="B13" s="17"/>
      <c r="C13" s="530" t="s">
        <v>306</v>
      </c>
      <c r="D13" s="530"/>
      <c r="E13" s="530"/>
      <c r="F13" s="530"/>
      <c r="G13" s="530"/>
      <c r="H13" s="530"/>
      <c r="I13" s="18"/>
      <c r="J13" s="18"/>
      <c r="K13" s="18"/>
      <c r="L13" s="18"/>
      <c r="M13" s="18"/>
      <c r="N13" s="18"/>
    </row>
    <row r="14" spans="1:14" s="19" customFormat="1" ht="16.5" thickBot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45.75" customHeight="1" thickBot="1">
      <c r="A15" s="101"/>
      <c r="B15" s="102"/>
      <c r="C15" s="528" t="s">
        <v>192</v>
      </c>
      <c r="D15" s="529"/>
      <c r="E15" s="528" t="s">
        <v>193</v>
      </c>
      <c r="F15" s="529"/>
      <c r="G15" s="528" t="s">
        <v>191</v>
      </c>
      <c r="H15" s="529"/>
      <c r="I15" s="528" t="s">
        <v>194</v>
      </c>
      <c r="J15" s="529"/>
      <c r="K15" s="528" t="s">
        <v>190</v>
      </c>
      <c r="L15" s="529"/>
      <c r="M15" s="528" t="s">
        <v>170</v>
      </c>
      <c r="N15" s="529"/>
    </row>
    <row r="16" spans="1:14" ht="36.75" customHeight="1" thickBot="1">
      <c r="A16" s="108"/>
      <c r="B16" s="109" t="s">
        <v>53</v>
      </c>
      <c r="C16" s="110" t="s">
        <v>171</v>
      </c>
      <c r="D16" s="111" t="s">
        <v>172</v>
      </c>
      <c r="E16" s="110" t="s">
        <v>171</v>
      </c>
      <c r="F16" s="111" t="s">
        <v>172</v>
      </c>
      <c r="G16" s="110" t="s">
        <v>171</v>
      </c>
      <c r="H16" s="111" t="s">
        <v>172</v>
      </c>
      <c r="I16" s="110" t="s">
        <v>171</v>
      </c>
      <c r="J16" s="111" t="s">
        <v>172</v>
      </c>
      <c r="K16" s="110" t="s">
        <v>171</v>
      </c>
      <c r="L16" s="111" t="s">
        <v>172</v>
      </c>
      <c r="M16" s="110" t="s">
        <v>171</v>
      </c>
      <c r="N16" s="110" t="s">
        <v>172</v>
      </c>
    </row>
    <row r="17" spans="1:14" ht="25.5" customHeight="1" thickBot="1">
      <c r="A17" s="112"/>
      <c r="B17" s="113" t="s">
        <v>149</v>
      </c>
      <c r="C17" s="113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5"/>
    </row>
    <row r="18" spans="1:14" ht="25.5" customHeight="1" thickBot="1">
      <c r="A18" s="116">
        <v>1</v>
      </c>
      <c r="B18" s="117" t="s">
        <v>54</v>
      </c>
      <c r="C18" s="118"/>
      <c r="D18" s="119">
        <v>130035</v>
      </c>
      <c r="E18" s="120"/>
      <c r="F18" s="121">
        <v>58516</v>
      </c>
      <c r="G18" s="120"/>
      <c r="H18" s="121">
        <v>58516</v>
      </c>
      <c r="I18" s="120"/>
      <c r="J18" s="121">
        <v>42912</v>
      </c>
      <c r="K18" s="120"/>
      <c r="L18" s="121">
        <v>130035</v>
      </c>
      <c r="M18" s="120"/>
      <c r="N18" s="122">
        <f>D18-H18-J18</f>
        <v>28607</v>
      </c>
    </row>
    <row r="19" spans="1:14" ht="29.25" customHeight="1" thickBot="1">
      <c r="A19" s="116">
        <v>2</v>
      </c>
      <c r="B19" s="123" t="s">
        <v>56</v>
      </c>
      <c r="C19" s="118"/>
      <c r="D19" s="119">
        <f>SUM(D20:D26)</f>
        <v>835500</v>
      </c>
      <c r="E19" s="124">
        <f aca="true" t="shared" si="0" ref="E19:N19">SUM(E20:E26)</f>
        <v>0</v>
      </c>
      <c r="F19" s="119">
        <f t="shared" si="0"/>
        <v>0</v>
      </c>
      <c r="G19" s="124">
        <f t="shared" si="0"/>
        <v>0</v>
      </c>
      <c r="H19" s="119">
        <f t="shared" si="0"/>
        <v>0</v>
      </c>
      <c r="I19" s="124">
        <f t="shared" si="0"/>
        <v>0</v>
      </c>
      <c r="J19" s="119">
        <v>14015.46</v>
      </c>
      <c r="K19" s="124">
        <f t="shared" si="0"/>
        <v>0</v>
      </c>
      <c r="L19" s="119">
        <f t="shared" si="0"/>
        <v>0</v>
      </c>
      <c r="M19" s="124">
        <f t="shared" si="0"/>
        <v>0</v>
      </c>
      <c r="N19" s="125">
        <f t="shared" si="0"/>
        <v>821484.54</v>
      </c>
    </row>
    <row r="20" spans="1:14" ht="29.25" customHeight="1">
      <c r="A20" s="128" t="s">
        <v>57</v>
      </c>
      <c r="B20" s="129" t="s">
        <v>136</v>
      </c>
      <c r="C20" s="130"/>
      <c r="D20" s="131"/>
      <c r="E20" s="130"/>
      <c r="F20" s="132"/>
      <c r="G20" s="130"/>
      <c r="H20" s="132"/>
      <c r="I20" s="130"/>
      <c r="J20" s="132"/>
      <c r="K20" s="130"/>
      <c r="L20" s="132"/>
      <c r="M20" s="130"/>
      <c r="N20" s="133">
        <f aca="true" t="shared" si="1" ref="N20:N25">D20-H20-J20</f>
        <v>0</v>
      </c>
    </row>
    <row r="21" spans="1:14" ht="29.25" customHeight="1">
      <c r="A21" s="79" t="s">
        <v>62</v>
      </c>
      <c r="B21" s="126" t="s">
        <v>58</v>
      </c>
      <c r="C21" s="104"/>
      <c r="D21" s="127"/>
      <c r="E21" s="104"/>
      <c r="F21" s="105"/>
      <c r="G21" s="104"/>
      <c r="H21" s="105"/>
      <c r="I21" s="104"/>
      <c r="J21" s="105"/>
      <c r="K21" s="104"/>
      <c r="L21" s="105"/>
      <c r="M21" s="104"/>
      <c r="N21" s="134">
        <f t="shared" si="1"/>
        <v>0</v>
      </c>
    </row>
    <row r="22" spans="1:14" ht="29.25" customHeight="1">
      <c r="A22" s="79" t="s">
        <v>63</v>
      </c>
      <c r="B22" s="126" t="s">
        <v>59</v>
      </c>
      <c r="C22" s="104"/>
      <c r="D22" s="127">
        <v>835500</v>
      </c>
      <c r="E22" s="104"/>
      <c r="F22" s="105">
        <v>0</v>
      </c>
      <c r="G22" s="104"/>
      <c r="H22" s="105">
        <v>0</v>
      </c>
      <c r="I22" s="104"/>
      <c r="J22" s="105">
        <v>14015.46</v>
      </c>
      <c r="K22" s="104"/>
      <c r="L22" s="105">
        <v>0</v>
      </c>
      <c r="M22" s="104"/>
      <c r="N22" s="134">
        <f t="shared" si="1"/>
        <v>821484.54</v>
      </c>
    </row>
    <row r="23" spans="1:14" ht="29.25" customHeight="1">
      <c r="A23" s="79" t="s">
        <v>64</v>
      </c>
      <c r="B23" s="126" t="s">
        <v>60</v>
      </c>
      <c r="C23" s="104"/>
      <c r="D23" s="127"/>
      <c r="E23" s="104"/>
      <c r="F23" s="105"/>
      <c r="G23" s="104"/>
      <c r="H23" s="105"/>
      <c r="I23" s="104"/>
      <c r="J23" s="105"/>
      <c r="K23" s="104"/>
      <c r="L23" s="105"/>
      <c r="M23" s="104"/>
      <c r="N23" s="134">
        <f t="shared" si="1"/>
        <v>0</v>
      </c>
    </row>
    <row r="24" spans="1:14" ht="29.25" customHeight="1">
      <c r="A24" s="79" t="s">
        <v>65</v>
      </c>
      <c r="B24" s="126" t="s">
        <v>61</v>
      </c>
      <c r="C24" s="104"/>
      <c r="D24" s="127"/>
      <c r="E24" s="104"/>
      <c r="F24" s="105"/>
      <c r="G24" s="104"/>
      <c r="H24" s="105"/>
      <c r="I24" s="104"/>
      <c r="J24" s="105"/>
      <c r="K24" s="104"/>
      <c r="L24" s="105"/>
      <c r="M24" s="104"/>
      <c r="N24" s="134">
        <f t="shared" si="1"/>
        <v>0</v>
      </c>
    </row>
    <row r="25" spans="1:14" ht="49.5" customHeight="1">
      <c r="A25" s="79" t="s">
        <v>135</v>
      </c>
      <c r="B25" s="126" t="s">
        <v>137</v>
      </c>
      <c r="C25" s="104"/>
      <c r="D25" s="127"/>
      <c r="E25" s="104"/>
      <c r="F25" s="105"/>
      <c r="G25" s="104"/>
      <c r="H25" s="105"/>
      <c r="I25" s="104"/>
      <c r="J25" s="105"/>
      <c r="K25" s="104"/>
      <c r="L25" s="105"/>
      <c r="M25" s="104"/>
      <c r="N25" s="134">
        <f t="shared" si="1"/>
        <v>0</v>
      </c>
    </row>
    <row r="26" spans="1:14" ht="15.75" thickBot="1">
      <c r="A26" s="94"/>
      <c r="B26" s="20"/>
      <c r="C26" s="24"/>
      <c r="D26" s="135"/>
      <c r="E26" s="24"/>
      <c r="F26" s="106"/>
      <c r="G26" s="24"/>
      <c r="H26" s="106"/>
      <c r="I26" s="24"/>
      <c r="J26" s="106"/>
      <c r="K26" s="24"/>
      <c r="L26" s="106"/>
      <c r="M26" s="24"/>
      <c r="N26" s="107"/>
    </row>
    <row r="27" spans="1:14" ht="23.25" customHeight="1" thickBot="1">
      <c r="A27" s="77"/>
      <c r="B27" s="78" t="s">
        <v>55</v>
      </c>
      <c r="C27" s="136">
        <f>C18+C19</f>
        <v>0</v>
      </c>
      <c r="D27" s="137">
        <f>D18+D19</f>
        <v>965535</v>
      </c>
      <c r="E27" s="138">
        <f aca="true" t="shared" si="2" ref="E27:N27">E18+E19</f>
        <v>0</v>
      </c>
      <c r="F27" s="137">
        <f t="shared" si="2"/>
        <v>58516</v>
      </c>
      <c r="G27" s="138">
        <f t="shared" si="2"/>
        <v>0</v>
      </c>
      <c r="H27" s="137">
        <f t="shared" si="2"/>
        <v>58516</v>
      </c>
      <c r="I27" s="138">
        <f t="shared" si="2"/>
        <v>0</v>
      </c>
      <c r="J27" s="137">
        <f t="shared" si="2"/>
        <v>56927.46</v>
      </c>
      <c r="K27" s="138">
        <f t="shared" si="2"/>
        <v>0</v>
      </c>
      <c r="L27" s="137">
        <f t="shared" si="2"/>
        <v>130035</v>
      </c>
      <c r="M27" s="138">
        <f t="shared" si="2"/>
        <v>0</v>
      </c>
      <c r="N27" s="103">
        <f t="shared" si="2"/>
        <v>850091.54</v>
      </c>
    </row>
    <row r="29" spans="1:2" ht="15.75">
      <c r="A29" s="21"/>
      <c r="B29" s="22"/>
    </row>
    <row r="30" spans="1:5" ht="36.75" customHeight="1">
      <c r="A30" s="534" t="s">
        <v>187</v>
      </c>
      <c r="B30" s="534"/>
      <c r="C30" s="534"/>
      <c r="D30" s="534"/>
      <c r="E30" s="534"/>
    </row>
    <row r="31" spans="1:3" ht="15.75">
      <c r="A31" s="23"/>
      <c r="B31" s="23"/>
      <c r="C31" s="23"/>
    </row>
    <row r="33" spans="3:9" ht="15">
      <c r="C33" t="s">
        <v>184</v>
      </c>
      <c r="D33" s="99"/>
      <c r="E33" s="99"/>
      <c r="G33" s="99"/>
      <c r="H33" s="99"/>
      <c r="I33" s="99"/>
    </row>
    <row r="34" spans="4:7" ht="15">
      <c r="D34" t="s">
        <v>185</v>
      </c>
      <c r="G34" t="s">
        <v>186</v>
      </c>
    </row>
  </sheetData>
  <sheetProtection/>
  <mergeCells count="12">
    <mergeCell ref="A30:E30"/>
    <mergeCell ref="C15:D15"/>
    <mergeCell ref="E15:F15"/>
    <mergeCell ref="I15:J15"/>
    <mergeCell ref="G15:H15"/>
    <mergeCell ref="K5:L5"/>
    <mergeCell ref="M15:N15"/>
    <mergeCell ref="K15:L15"/>
    <mergeCell ref="C13:H13"/>
    <mergeCell ref="C12:H12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J172"/>
  <sheetViews>
    <sheetView zoomScale="75" zoomScaleNormal="75" zoomScaleSheetLayoutView="40" zoomScalePageLayoutView="70" workbookViewId="0" topLeftCell="A1">
      <pane xSplit="3" ySplit="8" topLeftCell="K15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162" sqref="AD162"/>
    </sheetView>
  </sheetViews>
  <sheetFormatPr defaultColWidth="8.8515625" defaultRowHeight="15" outlineLevelCol="1"/>
  <cols>
    <col min="1" max="1" width="11.421875" style="50" customWidth="1"/>
    <col min="2" max="2" width="6.7109375" style="11" customWidth="1"/>
    <col min="3" max="3" width="36.00390625" style="40" customWidth="1"/>
    <col min="4" max="4" width="11.8515625" style="0" customWidth="1"/>
    <col min="5" max="5" width="13.8515625" style="0" customWidth="1"/>
    <col min="6" max="6" width="18.00390625" style="0" customWidth="1"/>
    <col min="7" max="7" width="18.7109375" style="0" customWidth="1"/>
    <col min="8" max="8" width="10.28125" style="0" customWidth="1"/>
    <col min="9" max="9" width="13.140625" style="0" customWidth="1"/>
    <col min="10" max="10" width="18.7109375" style="0" customWidth="1"/>
    <col min="11" max="11" width="14.00390625" style="0" customWidth="1" outlineLevel="1"/>
    <col min="12" max="12" width="12.7109375" style="0" customWidth="1" outlineLevel="1"/>
    <col min="13" max="13" width="18.7109375" style="0" customWidth="1" outlineLevel="1"/>
    <col min="14" max="14" width="10.7109375" style="0" customWidth="1" outlineLevel="1"/>
    <col min="15" max="15" width="12.7109375" style="0" customWidth="1" outlineLevel="1"/>
    <col min="16" max="16" width="18.7109375" style="0" customWidth="1" outlineLevel="1"/>
    <col min="17" max="17" width="10.7109375" style="0" customWidth="1" outlineLevel="1"/>
    <col min="18" max="18" width="14.421875" style="0" customWidth="1" outlineLevel="1"/>
    <col min="19" max="19" width="18.7109375" style="0" customWidth="1" outlineLevel="1"/>
    <col min="20" max="20" width="10.7109375" style="0" customWidth="1" outlineLevel="1"/>
    <col min="21" max="21" width="12.7109375" style="0" customWidth="1" outlineLevel="1"/>
    <col min="22" max="22" width="18.7109375" style="0" customWidth="1" outlineLevel="1"/>
    <col min="23" max="23" width="10.7109375" style="0" customWidth="1" outlineLevel="1"/>
    <col min="24" max="24" width="12.7109375" style="0" customWidth="1" outlineLevel="1"/>
    <col min="25" max="25" width="18.7109375" style="0" customWidth="1" outlineLevel="1"/>
    <col min="26" max="26" width="10.7109375" style="0" customWidth="1" outlineLevel="1"/>
    <col min="27" max="27" width="12.7109375" style="0" customWidth="1" outlineLevel="1"/>
    <col min="28" max="28" width="18.7109375" style="0" customWidth="1" outlineLevel="1"/>
    <col min="29" max="32" width="18.7109375" style="0" customWidth="1"/>
  </cols>
  <sheetData>
    <row r="1" spans="1:32" ht="15.75">
      <c r="A1" s="564" t="s">
        <v>150</v>
      </c>
      <c r="B1" s="564"/>
      <c r="C1" s="564"/>
      <c r="D1" s="564"/>
      <c r="E1" s="56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</row>
    <row r="2" spans="1:32" ht="33" customHeight="1">
      <c r="A2" s="3" t="s">
        <v>0</v>
      </c>
      <c r="B2" s="9"/>
      <c r="C2" s="60" t="s">
        <v>219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</row>
    <row r="3" spans="1:32" ht="15.75" customHeight="1">
      <c r="A3" s="44" t="s">
        <v>1</v>
      </c>
      <c r="B3" s="9"/>
      <c r="C3" s="60" t="s">
        <v>220</v>
      </c>
      <c r="D3" s="4"/>
      <c r="E3" s="4"/>
      <c r="F3" s="4"/>
      <c r="G3" s="4"/>
      <c r="H3" s="4"/>
      <c r="I3" s="4"/>
      <c r="J3" s="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2"/>
      <c r="AD3" s="12"/>
      <c r="AE3" s="12"/>
      <c r="AF3" s="12"/>
    </row>
    <row r="4" spans="1:32" ht="15.75" thickBot="1">
      <c r="A4" s="44"/>
      <c r="B4" s="9"/>
      <c r="C4" s="60"/>
      <c r="D4" s="4"/>
      <c r="E4" s="4"/>
      <c r="F4" s="4"/>
      <c r="G4" s="4"/>
      <c r="H4" s="4"/>
      <c r="I4" s="4"/>
      <c r="J4" s="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2"/>
      <c r="AD4" s="12"/>
      <c r="AE4" s="12"/>
      <c r="AF4" s="12"/>
    </row>
    <row r="5" spans="1:32" ht="26.25" customHeight="1" thickBot="1">
      <c r="A5" s="565" t="s">
        <v>111</v>
      </c>
      <c r="B5" s="567" t="s">
        <v>75</v>
      </c>
      <c r="C5" s="569" t="s">
        <v>2</v>
      </c>
      <c r="D5" s="571" t="s">
        <v>4</v>
      </c>
      <c r="E5" s="545" t="s">
        <v>3</v>
      </c>
      <c r="F5" s="546"/>
      <c r="G5" s="546"/>
      <c r="H5" s="546"/>
      <c r="I5" s="546"/>
      <c r="J5" s="547"/>
      <c r="K5" s="545" t="s">
        <v>304</v>
      </c>
      <c r="L5" s="546"/>
      <c r="M5" s="546"/>
      <c r="N5" s="546"/>
      <c r="O5" s="546"/>
      <c r="P5" s="547"/>
      <c r="Q5" s="545" t="s">
        <v>305</v>
      </c>
      <c r="R5" s="546"/>
      <c r="S5" s="546"/>
      <c r="T5" s="546"/>
      <c r="U5" s="546"/>
      <c r="V5" s="547"/>
      <c r="W5" s="545" t="s">
        <v>46</v>
      </c>
      <c r="X5" s="546"/>
      <c r="Y5" s="546"/>
      <c r="Z5" s="546"/>
      <c r="AA5" s="546"/>
      <c r="AB5" s="547"/>
      <c r="AC5" s="559" t="s">
        <v>155</v>
      </c>
      <c r="AD5" s="560"/>
      <c r="AE5" s="560"/>
      <c r="AF5" s="561"/>
    </row>
    <row r="6" spans="1:32" ht="71.25" customHeight="1" thickBot="1">
      <c r="A6" s="566"/>
      <c r="B6" s="568"/>
      <c r="C6" s="570"/>
      <c r="D6" s="572"/>
      <c r="E6" s="548" t="s">
        <v>151</v>
      </c>
      <c r="F6" s="549"/>
      <c r="G6" s="550"/>
      <c r="H6" s="548" t="s">
        <v>152</v>
      </c>
      <c r="I6" s="549"/>
      <c r="J6" s="550"/>
      <c r="K6" s="548" t="s">
        <v>151</v>
      </c>
      <c r="L6" s="549"/>
      <c r="M6" s="550"/>
      <c r="N6" s="548" t="s">
        <v>152</v>
      </c>
      <c r="O6" s="549"/>
      <c r="P6" s="550"/>
      <c r="Q6" s="548" t="s">
        <v>151</v>
      </c>
      <c r="R6" s="549"/>
      <c r="S6" s="550"/>
      <c r="T6" s="548" t="s">
        <v>152</v>
      </c>
      <c r="U6" s="549"/>
      <c r="V6" s="550"/>
      <c r="W6" s="548" t="s">
        <v>151</v>
      </c>
      <c r="X6" s="549"/>
      <c r="Y6" s="550"/>
      <c r="Z6" s="548" t="s">
        <v>152</v>
      </c>
      <c r="AA6" s="549"/>
      <c r="AB6" s="550"/>
      <c r="AC6" s="562" t="s">
        <v>214</v>
      </c>
      <c r="AD6" s="562" t="s">
        <v>215</v>
      </c>
      <c r="AE6" s="559" t="s">
        <v>153</v>
      </c>
      <c r="AF6" s="561"/>
    </row>
    <row r="7" spans="1:32" ht="41.25" customHeight="1" thickBot="1">
      <c r="A7" s="566"/>
      <c r="B7" s="568"/>
      <c r="C7" s="570"/>
      <c r="D7" s="572"/>
      <c r="E7" s="59" t="s">
        <v>51</v>
      </c>
      <c r="F7" s="41" t="s">
        <v>41</v>
      </c>
      <c r="G7" s="14" t="s">
        <v>44</v>
      </c>
      <c r="H7" s="80" t="s">
        <v>51</v>
      </c>
      <c r="I7" s="41" t="s">
        <v>41</v>
      </c>
      <c r="J7" s="14" t="s">
        <v>43</v>
      </c>
      <c r="K7" s="59" t="s">
        <v>51</v>
      </c>
      <c r="L7" s="41" t="s">
        <v>42</v>
      </c>
      <c r="M7" s="14" t="s">
        <v>140</v>
      </c>
      <c r="N7" s="59" t="s">
        <v>51</v>
      </c>
      <c r="O7" s="41" t="s">
        <v>42</v>
      </c>
      <c r="P7" s="14" t="s">
        <v>195</v>
      </c>
      <c r="Q7" s="100" t="s">
        <v>51</v>
      </c>
      <c r="R7" s="41" t="s">
        <v>42</v>
      </c>
      <c r="S7" s="14" t="s">
        <v>196</v>
      </c>
      <c r="T7" s="100" t="s">
        <v>51</v>
      </c>
      <c r="U7" s="41" t="s">
        <v>42</v>
      </c>
      <c r="V7" s="14" t="s">
        <v>200</v>
      </c>
      <c r="W7" s="100" t="s">
        <v>51</v>
      </c>
      <c r="X7" s="41" t="s">
        <v>42</v>
      </c>
      <c r="Y7" s="14" t="s">
        <v>207</v>
      </c>
      <c r="Z7" s="100" t="s">
        <v>51</v>
      </c>
      <c r="AA7" s="41" t="s">
        <v>42</v>
      </c>
      <c r="AB7" s="14" t="s">
        <v>208</v>
      </c>
      <c r="AC7" s="563"/>
      <c r="AD7" s="563"/>
      <c r="AE7" s="81" t="s">
        <v>216</v>
      </c>
      <c r="AF7" s="81" t="s">
        <v>154</v>
      </c>
    </row>
    <row r="8" spans="1:32" ht="15.75" thickBot="1">
      <c r="A8" s="45" t="s">
        <v>45</v>
      </c>
      <c r="B8" s="25">
        <v>1</v>
      </c>
      <c r="C8" s="61">
        <v>2</v>
      </c>
      <c r="D8" s="51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31">
        <v>28</v>
      </c>
      <c r="AD8" s="31">
        <v>29</v>
      </c>
      <c r="AE8" s="31">
        <v>30</v>
      </c>
      <c r="AF8" s="31">
        <v>31</v>
      </c>
    </row>
    <row r="9" spans="1:32" ht="15.75" thickBot="1">
      <c r="A9" s="87"/>
      <c r="B9" s="88"/>
      <c r="C9" s="89" t="s">
        <v>173</v>
      </c>
      <c r="D9" s="90"/>
      <c r="E9" s="51" t="s">
        <v>158</v>
      </c>
      <c r="F9" s="90" t="s">
        <v>159</v>
      </c>
      <c r="G9" s="91" t="s">
        <v>160</v>
      </c>
      <c r="H9" s="90" t="s">
        <v>161</v>
      </c>
      <c r="I9" s="90" t="s">
        <v>162</v>
      </c>
      <c r="J9" s="90" t="s">
        <v>163</v>
      </c>
      <c r="K9" s="92" t="s">
        <v>164</v>
      </c>
      <c r="L9" s="93" t="s">
        <v>165</v>
      </c>
      <c r="M9" s="31" t="s">
        <v>166</v>
      </c>
      <c r="N9" s="92" t="s">
        <v>167</v>
      </c>
      <c r="O9" s="93" t="s">
        <v>168</v>
      </c>
      <c r="P9" s="31" t="s">
        <v>169</v>
      </c>
      <c r="Q9" s="92" t="s">
        <v>197</v>
      </c>
      <c r="R9" s="93" t="s">
        <v>198</v>
      </c>
      <c r="S9" s="31" t="s">
        <v>199</v>
      </c>
      <c r="T9" s="92" t="s">
        <v>201</v>
      </c>
      <c r="U9" s="93" t="s">
        <v>202</v>
      </c>
      <c r="V9" s="31" t="s">
        <v>203</v>
      </c>
      <c r="W9" s="92" t="s">
        <v>204</v>
      </c>
      <c r="X9" s="93" t="s">
        <v>205</v>
      </c>
      <c r="Y9" s="31" t="s">
        <v>206</v>
      </c>
      <c r="Z9" s="92" t="s">
        <v>209</v>
      </c>
      <c r="AA9" s="93" t="s">
        <v>210</v>
      </c>
      <c r="AB9" s="31" t="s">
        <v>211</v>
      </c>
      <c r="AC9" s="93" t="s">
        <v>212</v>
      </c>
      <c r="AD9" s="93" t="s">
        <v>213</v>
      </c>
      <c r="AE9" s="93" t="s">
        <v>217</v>
      </c>
      <c r="AF9" s="31" t="s">
        <v>218</v>
      </c>
    </row>
    <row r="10" spans="1:32" s="42" customFormat="1" ht="19.5" customHeight="1" thickBot="1">
      <c r="A10" s="72" t="s">
        <v>36</v>
      </c>
      <c r="B10" s="73" t="s">
        <v>67</v>
      </c>
      <c r="C10" s="74" t="s">
        <v>110</v>
      </c>
      <c r="D10" s="65"/>
      <c r="E10" s="66"/>
      <c r="F10" s="65"/>
      <c r="G10" s="67"/>
      <c r="H10" s="65"/>
      <c r="I10" s="65"/>
      <c r="J10" s="65"/>
      <c r="K10" s="68"/>
      <c r="L10" s="69"/>
      <c r="M10" s="70"/>
      <c r="N10" s="68"/>
      <c r="O10" s="69"/>
      <c r="P10" s="70"/>
      <c r="Q10" s="68"/>
      <c r="R10" s="69"/>
      <c r="S10" s="70"/>
      <c r="T10" s="68"/>
      <c r="U10" s="69"/>
      <c r="V10" s="70"/>
      <c r="W10" s="68"/>
      <c r="X10" s="69"/>
      <c r="Y10" s="70"/>
      <c r="Z10" s="68"/>
      <c r="AA10" s="69"/>
      <c r="AB10" s="70"/>
      <c r="AC10" s="82"/>
      <c r="AD10" s="71"/>
      <c r="AE10" s="71"/>
      <c r="AF10" s="83"/>
    </row>
    <row r="11" spans="1:32" s="28" customFormat="1" ht="19.5" customHeight="1" thickBot="1">
      <c r="A11" s="32" t="s">
        <v>112</v>
      </c>
      <c r="B11" s="76">
        <v>1</v>
      </c>
      <c r="C11" s="75" t="s">
        <v>66</v>
      </c>
      <c r="D11" s="33"/>
      <c r="E11" s="55"/>
      <c r="F11" s="33"/>
      <c r="G11" s="56"/>
      <c r="H11" s="86"/>
      <c r="I11" s="86"/>
      <c r="J11" s="86"/>
      <c r="K11" s="57"/>
      <c r="L11" s="34"/>
      <c r="M11" s="58"/>
      <c r="N11" s="57"/>
      <c r="O11" s="34"/>
      <c r="P11" s="58"/>
      <c r="Q11" s="57"/>
      <c r="R11" s="34"/>
      <c r="S11" s="58"/>
      <c r="T11" s="57"/>
      <c r="U11" s="34"/>
      <c r="V11" s="58"/>
      <c r="W11" s="57"/>
      <c r="X11" s="34"/>
      <c r="Y11" s="58"/>
      <c r="Z11" s="57"/>
      <c r="AA11" s="34"/>
      <c r="AB11" s="58"/>
      <c r="AC11" s="84"/>
      <c r="AD11" s="35"/>
      <c r="AE11" s="35"/>
      <c r="AF11" s="85"/>
    </row>
    <row r="12" spans="1:36" s="39" customFormat="1" ht="28.5" customHeight="1">
      <c r="A12" s="211" t="s">
        <v>37</v>
      </c>
      <c r="B12" s="212" t="s">
        <v>69</v>
      </c>
      <c r="C12" s="213" t="s">
        <v>93</v>
      </c>
      <c r="D12" s="214"/>
      <c r="E12" s="211">
        <f>SUM(E13:E15)</f>
        <v>0</v>
      </c>
      <c r="F12" s="371">
        <f>SUM(F13:F15)</f>
        <v>0</v>
      </c>
      <c r="G12" s="372">
        <f>SUM(G13:G15)</f>
        <v>0</v>
      </c>
      <c r="H12" s="147"/>
      <c r="I12" s="148"/>
      <c r="J12" s="149">
        <f>SUM(J13:J15)</f>
        <v>0</v>
      </c>
      <c r="K12" s="211">
        <f>SUM(K13:K15)</f>
        <v>12</v>
      </c>
      <c r="L12" s="371">
        <f>SUM(L13:L15)</f>
        <v>11500</v>
      </c>
      <c r="M12" s="372">
        <f>SUM(M13:M15)</f>
        <v>69000</v>
      </c>
      <c r="N12" s="144"/>
      <c r="O12" s="145"/>
      <c r="P12" s="146">
        <f>SUM(P13:P15)</f>
        <v>0</v>
      </c>
      <c r="Q12" s="211">
        <f>SUM(Q13:Q15)</f>
        <v>12</v>
      </c>
      <c r="R12" s="371">
        <f>SUM(R13:R15)</f>
        <v>10500</v>
      </c>
      <c r="S12" s="372">
        <f>SUM(S13:S15)</f>
        <v>63000</v>
      </c>
      <c r="T12" s="144"/>
      <c r="U12" s="145"/>
      <c r="V12" s="146">
        <f>SUM(V13:V15)</f>
        <v>0</v>
      </c>
      <c r="W12" s="144"/>
      <c r="X12" s="145"/>
      <c r="Y12" s="146">
        <f>SUM(Y13:Y15)</f>
        <v>0</v>
      </c>
      <c r="Z12" s="144"/>
      <c r="AA12" s="145"/>
      <c r="AB12" s="146">
        <f>SUM(AB13:AB15)</f>
        <v>0</v>
      </c>
      <c r="AC12" s="185">
        <f>G12+M12+S12+Y12</f>
        <v>132000</v>
      </c>
      <c r="AD12" s="188">
        <f>J12+P12+V12+AB12</f>
        <v>0</v>
      </c>
      <c r="AE12" s="186">
        <f>AC12-AD12</f>
        <v>132000</v>
      </c>
      <c r="AF12" s="193">
        <f>AE12/AC12</f>
        <v>1</v>
      </c>
      <c r="AG12" s="139"/>
      <c r="AH12" s="139"/>
      <c r="AI12" s="139"/>
      <c r="AJ12" s="139"/>
    </row>
    <row r="13" spans="1:36" s="28" customFormat="1" ht="30" customHeight="1">
      <c r="A13" s="215" t="s">
        <v>38</v>
      </c>
      <c r="B13" s="216" t="s">
        <v>113</v>
      </c>
      <c r="C13" s="207" t="s">
        <v>221</v>
      </c>
      <c r="D13" s="208" t="s">
        <v>5</v>
      </c>
      <c r="E13" s="373"/>
      <c r="F13" s="374"/>
      <c r="G13" s="375">
        <f>E13*F13</f>
        <v>0</v>
      </c>
      <c r="H13" s="150"/>
      <c r="I13" s="151"/>
      <c r="J13" s="153">
        <f>H13*I13</f>
        <v>0</v>
      </c>
      <c r="K13" s="373"/>
      <c r="L13" s="374"/>
      <c r="M13" s="394">
        <f>K13*L13</f>
        <v>0</v>
      </c>
      <c r="N13" s="150"/>
      <c r="O13" s="151"/>
      <c r="P13" s="152">
        <f>N13*O13</f>
        <v>0</v>
      </c>
      <c r="Q13" s="373">
        <v>6</v>
      </c>
      <c r="R13" s="374">
        <v>8000</v>
      </c>
      <c r="S13" s="394">
        <f>Q13*R13</f>
        <v>48000</v>
      </c>
      <c r="T13" s="150"/>
      <c r="U13" s="151"/>
      <c r="V13" s="152">
        <f>T13*U13</f>
        <v>0</v>
      </c>
      <c r="W13" s="150"/>
      <c r="X13" s="151"/>
      <c r="Y13" s="152">
        <f>W13*X13</f>
        <v>0</v>
      </c>
      <c r="Z13" s="150"/>
      <c r="AA13" s="151"/>
      <c r="AB13" s="152">
        <f>Z13*AA13</f>
        <v>0</v>
      </c>
      <c r="AC13" s="189">
        <f>G13+M13+S13+Y13</f>
        <v>48000</v>
      </c>
      <c r="AD13" s="190">
        <f>J13+P13+V13+AB13</f>
        <v>0</v>
      </c>
      <c r="AE13" s="173">
        <f>AC13-AD13</f>
        <v>48000</v>
      </c>
      <c r="AF13" s="194">
        <f>AE13/AC13</f>
        <v>1</v>
      </c>
      <c r="AG13" s="140"/>
      <c r="AH13" s="140"/>
      <c r="AI13" s="140"/>
      <c r="AJ13" s="140"/>
    </row>
    <row r="14" spans="1:36" s="28" customFormat="1" ht="30" customHeight="1">
      <c r="A14" s="215" t="s">
        <v>38</v>
      </c>
      <c r="B14" s="216" t="s">
        <v>114</v>
      </c>
      <c r="C14" s="207" t="s">
        <v>222</v>
      </c>
      <c r="D14" s="208" t="s">
        <v>5</v>
      </c>
      <c r="E14" s="373"/>
      <c r="F14" s="374"/>
      <c r="G14" s="375">
        <f>E14*F14</f>
        <v>0</v>
      </c>
      <c r="H14" s="150"/>
      <c r="I14" s="151"/>
      <c r="J14" s="153">
        <f>H14*I14</f>
        <v>0</v>
      </c>
      <c r="K14" s="373">
        <v>6</v>
      </c>
      <c r="L14" s="374">
        <v>8000</v>
      </c>
      <c r="M14" s="394">
        <f>K14*L14</f>
        <v>48000</v>
      </c>
      <c r="N14" s="150"/>
      <c r="O14" s="151"/>
      <c r="P14" s="152">
        <f>N14*O14</f>
        <v>0</v>
      </c>
      <c r="Q14" s="373"/>
      <c r="R14" s="374"/>
      <c r="S14" s="394">
        <f>Q14*R14</f>
        <v>0</v>
      </c>
      <c r="T14" s="150"/>
      <c r="U14" s="151"/>
      <c r="V14" s="152">
        <f>T14*U14</f>
        <v>0</v>
      </c>
      <c r="W14" s="150"/>
      <c r="X14" s="151"/>
      <c r="Y14" s="152">
        <f>W14*X14</f>
        <v>0</v>
      </c>
      <c r="Z14" s="150"/>
      <c r="AA14" s="151"/>
      <c r="AB14" s="152">
        <f>Z14*AA14</f>
        <v>0</v>
      </c>
      <c r="AC14" s="189">
        <f>G14+M14+S14+Y14</f>
        <v>48000</v>
      </c>
      <c r="AD14" s="190">
        <f>J14+P14+V14+AB14</f>
        <v>0</v>
      </c>
      <c r="AE14" s="173">
        <f>AC14-AD14</f>
        <v>48000</v>
      </c>
      <c r="AF14" s="194">
        <f aca="true" t="shared" si="0" ref="AF14:AF76">AE14/AC14</f>
        <v>1</v>
      </c>
      <c r="AG14" s="140"/>
      <c r="AH14" s="140"/>
      <c r="AI14" s="140"/>
      <c r="AJ14" s="140"/>
    </row>
    <row r="15" spans="1:36" s="28" customFormat="1" ht="30" customHeight="1" thickBot="1">
      <c r="A15" s="217" t="s">
        <v>38</v>
      </c>
      <c r="B15" s="218" t="s">
        <v>115</v>
      </c>
      <c r="C15" s="209" t="s">
        <v>223</v>
      </c>
      <c r="D15" s="210" t="s">
        <v>5</v>
      </c>
      <c r="E15" s="376"/>
      <c r="F15" s="377"/>
      <c r="G15" s="378">
        <f>E15*F15</f>
        <v>0</v>
      </c>
      <c r="H15" s="154"/>
      <c r="I15" s="155"/>
      <c r="J15" s="157">
        <f>H15*I15</f>
        <v>0</v>
      </c>
      <c r="K15" s="376">
        <v>6</v>
      </c>
      <c r="L15" s="377">
        <v>3500</v>
      </c>
      <c r="M15" s="432">
        <f>K15*L15</f>
        <v>21000</v>
      </c>
      <c r="N15" s="154"/>
      <c r="O15" s="155"/>
      <c r="P15" s="156">
        <f>N15*O15</f>
        <v>0</v>
      </c>
      <c r="Q15" s="376">
        <v>6</v>
      </c>
      <c r="R15" s="377">
        <v>2500</v>
      </c>
      <c r="S15" s="432">
        <f>Q15*R15</f>
        <v>15000</v>
      </c>
      <c r="T15" s="154"/>
      <c r="U15" s="155"/>
      <c r="V15" s="156">
        <f>T15*U15</f>
        <v>0</v>
      </c>
      <c r="W15" s="154"/>
      <c r="X15" s="155"/>
      <c r="Y15" s="156">
        <f>W15*X15</f>
        <v>0</v>
      </c>
      <c r="Z15" s="154"/>
      <c r="AA15" s="155"/>
      <c r="AB15" s="156">
        <f>Z15*AA15</f>
        <v>0</v>
      </c>
      <c r="AC15" s="191">
        <f>G15+M15+S15+Y15</f>
        <v>36000</v>
      </c>
      <c r="AD15" s="192">
        <f>J15+P15+V15+AB15</f>
        <v>0</v>
      </c>
      <c r="AE15" s="175">
        <f>AC15-AD15</f>
        <v>36000</v>
      </c>
      <c r="AF15" s="195">
        <f t="shared" si="0"/>
        <v>1</v>
      </c>
      <c r="AG15" s="140"/>
      <c r="AH15" s="140"/>
      <c r="AI15" s="140"/>
      <c r="AJ15" s="140"/>
    </row>
    <row r="16" spans="1:36" s="28" customFormat="1" ht="15">
      <c r="A16" s="211" t="s">
        <v>37</v>
      </c>
      <c r="B16" s="212" t="s">
        <v>224</v>
      </c>
      <c r="C16" s="213" t="s">
        <v>68</v>
      </c>
      <c r="D16" s="214"/>
      <c r="E16" s="211">
        <f>SUM(E17:E19)</f>
        <v>0</v>
      </c>
      <c r="F16" s="371">
        <f>SUM(F17:F19)</f>
        <v>0</v>
      </c>
      <c r="G16" s="372">
        <f>SUM(G17:G19)</f>
        <v>0</v>
      </c>
      <c r="H16" s="303"/>
      <c r="I16" s="305"/>
      <c r="J16" s="306">
        <f>J12</f>
        <v>0</v>
      </c>
      <c r="K16" s="211">
        <f>SUM(K17:K19)</f>
        <v>12</v>
      </c>
      <c r="L16" s="371">
        <f>SUM(L17:L19)</f>
        <v>4500</v>
      </c>
      <c r="M16" s="372">
        <f>SUM(M17:M19)</f>
        <v>27000</v>
      </c>
      <c r="N16" s="303"/>
      <c r="O16" s="303"/>
      <c r="P16" s="304">
        <f>P12</f>
        <v>0</v>
      </c>
      <c r="Q16" s="211">
        <f>SUM(Q17:Q19)</f>
        <v>12</v>
      </c>
      <c r="R16" s="371">
        <f>SUM(R17:R19)</f>
        <v>4500</v>
      </c>
      <c r="S16" s="372">
        <f>SUM(S17:S19)</f>
        <v>27000</v>
      </c>
      <c r="T16" s="303"/>
      <c r="U16" s="303"/>
      <c r="V16" s="304">
        <f>V12</f>
        <v>0</v>
      </c>
      <c r="W16" s="303"/>
      <c r="X16" s="303"/>
      <c r="Y16" s="304">
        <f>Y12</f>
        <v>0</v>
      </c>
      <c r="Z16" s="303"/>
      <c r="AA16" s="303"/>
      <c r="AB16" s="304">
        <f>AB12</f>
        <v>0</v>
      </c>
      <c r="AC16" s="294">
        <f>SUM(AC13:AC15)</f>
        <v>132000</v>
      </c>
      <c r="AD16" s="295">
        <f>SUM(AD13:AD15)</f>
        <v>0</v>
      </c>
      <c r="AE16" s="294">
        <f>SUM(AE13:AE15)</f>
        <v>132000</v>
      </c>
      <c r="AF16" s="296">
        <f t="shared" si="0"/>
        <v>1</v>
      </c>
      <c r="AG16" s="140"/>
      <c r="AH16" s="140"/>
      <c r="AI16" s="140"/>
      <c r="AJ16" s="140"/>
    </row>
    <row r="17" spans="1:36" s="28" customFormat="1" ht="30" customHeight="1">
      <c r="A17" s="215" t="s">
        <v>38</v>
      </c>
      <c r="B17" s="216" t="s">
        <v>113</v>
      </c>
      <c r="C17" s="207" t="s">
        <v>225</v>
      </c>
      <c r="D17" s="208" t="s">
        <v>5</v>
      </c>
      <c r="E17" s="373"/>
      <c r="F17" s="374"/>
      <c r="G17" s="375">
        <f>E17*F17</f>
        <v>0</v>
      </c>
      <c r="H17" s="307"/>
      <c r="I17" s="307"/>
      <c r="J17" s="307"/>
      <c r="K17" s="373">
        <v>6</v>
      </c>
      <c r="L17" s="374">
        <v>3000</v>
      </c>
      <c r="M17" s="394">
        <f>K17*L17</f>
        <v>18000</v>
      </c>
      <c r="N17" s="308"/>
      <c r="O17" s="308"/>
      <c r="P17" s="308"/>
      <c r="Q17" s="373"/>
      <c r="R17" s="374"/>
      <c r="S17" s="394">
        <f>Q17*R17</f>
        <v>0</v>
      </c>
      <c r="T17" s="308"/>
      <c r="U17" s="308"/>
      <c r="V17" s="308"/>
      <c r="W17" s="308"/>
      <c r="X17" s="308"/>
      <c r="Y17" s="308"/>
      <c r="Z17" s="308"/>
      <c r="AA17" s="308"/>
      <c r="AB17" s="308"/>
      <c r="AC17" s="309"/>
      <c r="AD17" s="309"/>
      <c r="AE17" s="309"/>
      <c r="AF17" s="310"/>
      <c r="AG17" s="140"/>
      <c r="AH17" s="140"/>
      <c r="AI17" s="140"/>
      <c r="AJ17" s="140"/>
    </row>
    <row r="18" spans="1:36" s="39" customFormat="1" ht="30" customHeight="1">
      <c r="A18" s="215" t="s">
        <v>38</v>
      </c>
      <c r="B18" s="216" t="s">
        <v>114</v>
      </c>
      <c r="C18" s="207" t="s">
        <v>226</v>
      </c>
      <c r="D18" s="208" t="s">
        <v>5</v>
      </c>
      <c r="E18" s="373"/>
      <c r="F18" s="374"/>
      <c r="G18" s="375">
        <f>E18*F18</f>
        <v>0</v>
      </c>
      <c r="H18" s="311"/>
      <c r="I18" s="311"/>
      <c r="J18" s="311">
        <f>SUM(J19:J21)</f>
        <v>0</v>
      </c>
      <c r="K18" s="373"/>
      <c r="L18" s="374"/>
      <c r="M18" s="394">
        <f>K18*L18</f>
        <v>0</v>
      </c>
      <c r="N18" s="311"/>
      <c r="O18" s="311"/>
      <c r="P18" s="311">
        <f>SUM(P19:P21)</f>
        <v>0</v>
      </c>
      <c r="Q18" s="373">
        <v>6</v>
      </c>
      <c r="R18" s="374">
        <v>3000</v>
      </c>
      <c r="S18" s="394">
        <f>Q18*R18</f>
        <v>18000</v>
      </c>
      <c r="T18" s="311"/>
      <c r="U18" s="311"/>
      <c r="V18" s="311">
        <f>SUM(V19:V21)</f>
        <v>0</v>
      </c>
      <c r="W18" s="311"/>
      <c r="X18" s="311"/>
      <c r="Y18" s="311">
        <f>SUM(Y19:Y21)</f>
        <v>0</v>
      </c>
      <c r="Z18" s="311"/>
      <c r="AA18" s="311"/>
      <c r="AB18" s="311">
        <f>SUM(AB19:AB21)</f>
        <v>0</v>
      </c>
      <c r="AC18" s="312">
        <f aca="true" t="shared" si="1" ref="AC18:AC29">G18+M18+S18+Y18</f>
        <v>18000</v>
      </c>
      <c r="AD18" s="312">
        <f aca="true" t="shared" si="2" ref="AD18:AD29">J18+P18+V18+AB18</f>
        <v>0</v>
      </c>
      <c r="AE18" s="312">
        <f aca="true" t="shared" si="3" ref="AE18:AE30">AC18-AD18</f>
        <v>18000</v>
      </c>
      <c r="AF18" s="313">
        <f t="shared" si="0"/>
        <v>1</v>
      </c>
      <c r="AG18" s="139"/>
      <c r="AH18" s="139"/>
      <c r="AI18" s="139"/>
      <c r="AJ18" s="139"/>
    </row>
    <row r="19" spans="1:36" s="28" customFormat="1" ht="30" customHeight="1" thickBot="1">
      <c r="A19" s="219" t="s">
        <v>38</v>
      </c>
      <c r="B19" s="220" t="s">
        <v>115</v>
      </c>
      <c r="C19" s="221" t="s">
        <v>227</v>
      </c>
      <c r="D19" s="222" t="s">
        <v>5</v>
      </c>
      <c r="E19" s="379"/>
      <c r="F19" s="380"/>
      <c r="G19" s="381">
        <f>E19*F19</f>
        <v>0</v>
      </c>
      <c r="H19" s="150"/>
      <c r="I19" s="151"/>
      <c r="J19" s="152">
        <f>H19*I19</f>
        <v>0</v>
      </c>
      <c r="K19" s="379">
        <v>6</v>
      </c>
      <c r="L19" s="380">
        <v>1500</v>
      </c>
      <c r="M19" s="388">
        <f>K19*L19</f>
        <v>9000</v>
      </c>
      <c r="N19" s="150"/>
      <c r="O19" s="151"/>
      <c r="P19" s="152">
        <f>N19*O19</f>
        <v>0</v>
      </c>
      <c r="Q19" s="379">
        <v>6</v>
      </c>
      <c r="R19" s="380">
        <v>1500</v>
      </c>
      <c r="S19" s="388">
        <f>Q19*R19</f>
        <v>9000</v>
      </c>
      <c r="T19" s="150"/>
      <c r="U19" s="151"/>
      <c r="V19" s="152">
        <f>T19*U19</f>
        <v>0</v>
      </c>
      <c r="W19" s="150"/>
      <c r="X19" s="151"/>
      <c r="Y19" s="152">
        <f>W19*X19</f>
        <v>0</v>
      </c>
      <c r="Z19" s="150"/>
      <c r="AA19" s="151"/>
      <c r="AB19" s="152">
        <f>Z19*AA19</f>
        <v>0</v>
      </c>
      <c r="AC19" s="189">
        <f t="shared" si="1"/>
        <v>18000</v>
      </c>
      <c r="AD19" s="190">
        <f t="shared" si="2"/>
        <v>0</v>
      </c>
      <c r="AE19" s="173">
        <f t="shared" si="3"/>
        <v>18000</v>
      </c>
      <c r="AF19" s="194">
        <f t="shared" si="0"/>
        <v>1</v>
      </c>
      <c r="AG19" s="140"/>
      <c r="AH19" s="140"/>
      <c r="AI19" s="140"/>
      <c r="AJ19" s="140"/>
    </row>
    <row r="20" spans="1:36" s="28" customFormat="1" ht="30" customHeight="1">
      <c r="A20" s="211" t="s">
        <v>37</v>
      </c>
      <c r="B20" s="212" t="s">
        <v>228</v>
      </c>
      <c r="C20" s="213" t="s">
        <v>71</v>
      </c>
      <c r="D20" s="214"/>
      <c r="E20" s="211">
        <f>SUM(E21:E23)</f>
        <v>0</v>
      </c>
      <c r="F20" s="371">
        <f>SUM(F21:F23)</f>
        <v>0</v>
      </c>
      <c r="G20" s="372">
        <f>SUM(G21:G23)</f>
        <v>0</v>
      </c>
      <c r="H20" s="316"/>
      <c r="I20" s="317"/>
      <c r="J20" s="318">
        <f>H20*I20</f>
        <v>0</v>
      </c>
      <c r="K20" s="211">
        <f>SUM(K21:K23)</f>
        <v>9</v>
      </c>
      <c r="L20" s="371">
        <f>SUM(L21:L23)</f>
        <v>35000</v>
      </c>
      <c r="M20" s="372">
        <f>SUM(M21:M23)</f>
        <v>105000</v>
      </c>
      <c r="N20" s="316"/>
      <c r="O20" s="317"/>
      <c r="P20" s="318">
        <f>N20*O20</f>
        <v>0</v>
      </c>
      <c r="Q20" s="211">
        <f>SUM(Q21:Q23)</f>
        <v>0</v>
      </c>
      <c r="R20" s="371">
        <f>SUM(R21:R23)</f>
        <v>0</v>
      </c>
      <c r="S20" s="372">
        <f>SUM(S21:S23)</f>
        <v>0</v>
      </c>
      <c r="T20" s="316"/>
      <c r="U20" s="317"/>
      <c r="V20" s="318">
        <f>T20*U20</f>
        <v>0</v>
      </c>
      <c r="W20" s="316"/>
      <c r="X20" s="317"/>
      <c r="Y20" s="318">
        <f>W20*X20</f>
        <v>0</v>
      </c>
      <c r="Z20" s="316"/>
      <c r="AA20" s="317"/>
      <c r="AB20" s="318">
        <f>Z20*AA20</f>
        <v>0</v>
      </c>
      <c r="AC20" s="319">
        <f t="shared" si="1"/>
        <v>105000</v>
      </c>
      <c r="AD20" s="320">
        <f t="shared" si="2"/>
        <v>0</v>
      </c>
      <c r="AE20" s="321">
        <f t="shared" si="3"/>
        <v>105000</v>
      </c>
      <c r="AF20" s="322">
        <f t="shared" si="0"/>
        <v>1</v>
      </c>
      <c r="AG20" s="140"/>
      <c r="AH20" s="140"/>
      <c r="AI20" s="140"/>
      <c r="AJ20" s="140"/>
    </row>
    <row r="21" spans="1:36" s="28" customFormat="1" ht="30" customHeight="1" thickBot="1">
      <c r="A21" s="215" t="s">
        <v>38</v>
      </c>
      <c r="B21" s="216" t="s">
        <v>113</v>
      </c>
      <c r="C21" s="207" t="s">
        <v>229</v>
      </c>
      <c r="D21" s="208" t="s">
        <v>5</v>
      </c>
      <c r="E21" s="373"/>
      <c r="F21" s="374"/>
      <c r="G21" s="375">
        <f>E21*F21</f>
        <v>0</v>
      </c>
      <c r="H21" s="154"/>
      <c r="I21" s="155"/>
      <c r="J21" s="156">
        <f>H21*I21</f>
        <v>0</v>
      </c>
      <c r="K21" s="373">
        <v>3</v>
      </c>
      <c r="L21" s="374">
        <v>15000</v>
      </c>
      <c r="M21" s="394">
        <f>K21*L21</f>
        <v>45000</v>
      </c>
      <c r="N21" s="154"/>
      <c r="O21" s="155"/>
      <c r="P21" s="156">
        <f>N21*O21</f>
        <v>0</v>
      </c>
      <c r="Q21" s="373"/>
      <c r="R21" s="374"/>
      <c r="S21" s="394">
        <f>Q21*R21</f>
        <v>0</v>
      </c>
      <c r="T21" s="154"/>
      <c r="U21" s="155"/>
      <c r="V21" s="156">
        <f>T21*U21</f>
        <v>0</v>
      </c>
      <c r="W21" s="154"/>
      <c r="X21" s="155"/>
      <c r="Y21" s="156">
        <f>W21*X21</f>
        <v>0</v>
      </c>
      <c r="Z21" s="154"/>
      <c r="AA21" s="155"/>
      <c r="AB21" s="156">
        <f>Z21*AA21</f>
        <v>0</v>
      </c>
      <c r="AC21" s="191">
        <f t="shared" si="1"/>
        <v>45000</v>
      </c>
      <c r="AD21" s="192">
        <f t="shared" si="2"/>
        <v>0</v>
      </c>
      <c r="AE21" s="175">
        <f t="shared" si="3"/>
        <v>45000</v>
      </c>
      <c r="AF21" s="196">
        <f t="shared" si="0"/>
        <v>1</v>
      </c>
      <c r="AG21" s="140"/>
      <c r="AH21" s="140"/>
      <c r="AI21" s="140"/>
      <c r="AJ21" s="140"/>
    </row>
    <row r="22" spans="1:36" s="39" customFormat="1" ht="30" customHeight="1">
      <c r="A22" s="215" t="s">
        <v>38</v>
      </c>
      <c r="B22" s="216" t="s">
        <v>114</v>
      </c>
      <c r="C22" s="207" t="s">
        <v>230</v>
      </c>
      <c r="D22" s="208" t="s">
        <v>5</v>
      </c>
      <c r="E22" s="373"/>
      <c r="F22" s="374"/>
      <c r="G22" s="375">
        <f>E22*F22</f>
        <v>0</v>
      </c>
      <c r="H22" s="297"/>
      <c r="I22" s="298"/>
      <c r="J22" s="299">
        <f>SUM(J23:J25)</f>
        <v>0</v>
      </c>
      <c r="K22" s="373">
        <v>3</v>
      </c>
      <c r="L22" s="374">
        <v>15000</v>
      </c>
      <c r="M22" s="394">
        <f>K22*L22</f>
        <v>45000</v>
      </c>
      <c r="N22" s="297"/>
      <c r="O22" s="298"/>
      <c r="P22" s="323">
        <v>0</v>
      </c>
      <c r="Q22" s="373"/>
      <c r="R22" s="374"/>
      <c r="S22" s="394">
        <f>Q22*R22</f>
        <v>0</v>
      </c>
      <c r="T22" s="297"/>
      <c r="U22" s="298"/>
      <c r="V22" s="323">
        <v>0</v>
      </c>
      <c r="W22" s="297"/>
      <c r="X22" s="298"/>
      <c r="Y22" s="299">
        <f>SUM(Y23:Y25)</f>
        <v>0</v>
      </c>
      <c r="Z22" s="297"/>
      <c r="AA22" s="298"/>
      <c r="AB22" s="323">
        <v>0</v>
      </c>
      <c r="AC22" s="300">
        <f t="shared" si="1"/>
        <v>45000</v>
      </c>
      <c r="AD22" s="301">
        <f t="shared" si="2"/>
        <v>0</v>
      </c>
      <c r="AE22" s="302">
        <f t="shared" si="3"/>
        <v>45000</v>
      </c>
      <c r="AF22" s="324">
        <f t="shared" si="0"/>
        <v>1</v>
      </c>
      <c r="AG22" s="139"/>
      <c r="AH22" s="139"/>
      <c r="AI22" s="139"/>
      <c r="AJ22" s="139"/>
    </row>
    <row r="23" spans="1:36" s="28" customFormat="1" ht="30" customHeight="1" thickBot="1">
      <c r="A23" s="219" t="s">
        <v>38</v>
      </c>
      <c r="B23" s="220" t="s">
        <v>115</v>
      </c>
      <c r="C23" s="221" t="s">
        <v>231</v>
      </c>
      <c r="D23" s="222" t="s">
        <v>5</v>
      </c>
      <c r="E23" s="379"/>
      <c r="F23" s="380"/>
      <c r="G23" s="378">
        <f>E23*F23</f>
        <v>0</v>
      </c>
      <c r="H23" s="154"/>
      <c r="I23" s="155"/>
      <c r="J23" s="156">
        <f>H23*I23</f>
        <v>0</v>
      </c>
      <c r="K23" s="379">
        <v>3</v>
      </c>
      <c r="L23" s="380">
        <v>5000</v>
      </c>
      <c r="M23" s="388">
        <f>K23*L23</f>
        <v>15000</v>
      </c>
      <c r="N23" s="150"/>
      <c r="O23" s="151"/>
      <c r="P23" s="153">
        <v>0</v>
      </c>
      <c r="Q23" s="379"/>
      <c r="R23" s="380"/>
      <c r="S23" s="388">
        <f>Q23*R23</f>
        <v>0</v>
      </c>
      <c r="T23" s="150"/>
      <c r="U23" s="151"/>
      <c r="V23" s="153">
        <v>0</v>
      </c>
      <c r="W23" s="150"/>
      <c r="X23" s="151"/>
      <c r="Y23" s="152">
        <f>W23*X23</f>
        <v>0</v>
      </c>
      <c r="Z23" s="150"/>
      <c r="AA23" s="151"/>
      <c r="AB23" s="153">
        <v>0</v>
      </c>
      <c r="AC23" s="189">
        <f t="shared" si="1"/>
        <v>15000</v>
      </c>
      <c r="AD23" s="190">
        <f t="shared" si="2"/>
        <v>0</v>
      </c>
      <c r="AE23" s="173">
        <f t="shared" si="3"/>
        <v>15000</v>
      </c>
      <c r="AF23" s="197">
        <f t="shared" si="0"/>
        <v>1</v>
      </c>
      <c r="AG23" s="140"/>
      <c r="AH23" s="140"/>
      <c r="AI23" s="140"/>
      <c r="AJ23" s="140"/>
    </row>
    <row r="24" spans="1:36" s="28" customFormat="1" ht="30" customHeight="1" thickBot="1">
      <c r="A24" s="223" t="s">
        <v>232</v>
      </c>
      <c r="B24" s="224"/>
      <c r="C24" s="225"/>
      <c r="D24" s="226"/>
      <c r="E24" s="382">
        <f>E20+E16+E12</f>
        <v>0</v>
      </c>
      <c r="F24" s="226">
        <f>F20+F16+F12</f>
        <v>0</v>
      </c>
      <c r="G24" s="451">
        <f>G20+G16+G12</f>
        <v>0</v>
      </c>
      <c r="H24" s="452"/>
      <c r="I24" s="440"/>
      <c r="J24" s="441">
        <f>H24*I24</f>
        <v>0</v>
      </c>
      <c r="K24" s="437">
        <f>K20+K16+K12</f>
        <v>33</v>
      </c>
      <c r="L24" s="382">
        <f>L20+L16+L12</f>
        <v>51000</v>
      </c>
      <c r="M24" s="433">
        <f>M20+M16+M12</f>
        <v>201000</v>
      </c>
      <c r="N24" s="325"/>
      <c r="O24" s="326"/>
      <c r="P24" s="328">
        <v>0</v>
      </c>
      <c r="Q24" s="382">
        <f>Q20+Q16+Q12</f>
        <v>24</v>
      </c>
      <c r="R24" s="382">
        <f>R20+R16+R12</f>
        <v>15000</v>
      </c>
      <c r="S24" s="433">
        <f>S20+S16+S12</f>
        <v>90000</v>
      </c>
      <c r="T24" s="325"/>
      <c r="U24" s="326"/>
      <c r="V24" s="328">
        <v>0</v>
      </c>
      <c r="W24" s="325"/>
      <c r="X24" s="326"/>
      <c r="Y24" s="327">
        <f>W24*X24</f>
        <v>0</v>
      </c>
      <c r="Z24" s="325"/>
      <c r="AA24" s="326"/>
      <c r="AB24" s="328">
        <v>0</v>
      </c>
      <c r="AC24" s="329">
        <f t="shared" si="1"/>
        <v>291000</v>
      </c>
      <c r="AD24" s="330">
        <f t="shared" si="2"/>
        <v>0</v>
      </c>
      <c r="AE24" s="331">
        <f t="shared" si="3"/>
        <v>291000</v>
      </c>
      <c r="AF24" s="332">
        <f t="shared" si="0"/>
        <v>1</v>
      </c>
      <c r="AG24" s="140"/>
      <c r="AH24" s="140"/>
      <c r="AI24" s="140"/>
      <c r="AJ24" s="140"/>
    </row>
    <row r="25" spans="1:36" s="28" customFormat="1" ht="30" customHeight="1" thickBot="1">
      <c r="A25" s="227" t="s">
        <v>112</v>
      </c>
      <c r="B25" s="228">
        <v>2</v>
      </c>
      <c r="C25" s="229" t="s">
        <v>73</v>
      </c>
      <c r="D25" s="230"/>
      <c r="E25" s="383"/>
      <c r="F25" s="230"/>
      <c r="G25" s="438"/>
      <c r="H25" s="448"/>
      <c r="I25" s="449"/>
      <c r="J25" s="450">
        <f>H25*I25</f>
        <v>0</v>
      </c>
      <c r="K25" s="383"/>
      <c r="L25" s="230"/>
      <c r="M25" s="384"/>
      <c r="N25" s="162"/>
      <c r="O25" s="163"/>
      <c r="P25" s="165">
        <v>0</v>
      </c>
      <c r="Q25" s="383"/>
      <c r="R25" s="230"/>
      <c r="S25" s="384"/>
      <c r="T25" s="162"/>
      <c r="U25" s="163"/>
      <c r="V25" s="165">
        <v>0</v>
      </c>
      <c r="W25" s="162"/>
      <c r="X25" s="163"/>
      <c r="Y25" s="164">
        <f>W25*X25</f>
        <v>0</v>
      </c>
      <c r="Z25" s="162"/>
      <c r="AA25" s="163"/>
      <c r="AB25" s="165">
        <v>0</v>
      </c>
      <c r="AC25" s="191">
        <f t="shared" si="1"/>
        <v>0</v>
      </c>
      <c r="AD25" s="192">
        <f t="shared" si="2"/>
        <v>0</v>
      </c>
      <c r="AE25" s="175">
        <f t="shared" si="3"/>
        <v>0</v>
      </c>
      <c r="AF25" s="197" t="e">
        <f t="shared" si="0"/>
        <v>#DIV/0!</v>
      </c>
      <c r="AG25" s="140"/>
      <c r="AH25" s="140"/>
      <c r="AI25" s="140"/>
      <c r="AJ25" s="140"/>
    </row>
    <row r="26" spans="1:36" s="39" customFormat="1" ht="30" customHeight="1">
      <c r="A26" s="211" t="s">
        <v>37</v>
      </c>
      <c r="B26" s="212" t="s">
        <v>70</v>
      </c>
      <c r="C26" s="231" t="s">
        <v>94</v>
      </c>
      <c r="D26" s="232" t="s">
        <v>5</v>
      </c>
      <c r="E26" s="385">
        <f>SUM(E27)</f>
        <v>0</v>
      </c>
      <c r="F26" s="386">
        <f>SUM(F27)</f>
        <v>0</v>
      </c>
      <c r="G26" s="387">
        <f>SUM(G27)</f>
        <v>0</v>
      </c>
      <c r="H26" s="147"/>
      <c r="I26" s="148"/>
      <c r="J26" s="161">
        <f>SUM(J27:J29)</f>
        <v>0</v>
      </c>
      <c r="K26" s="385">
        <f>SUM(K27)</f>
        <v>0</v>
      </c>
      <c r="L26" s="386">
        <f>SUM(L27)</f>
        <v>0</v>
      </c>
      <c r="M26" s="387">
        <f>SUM(M27)</f>
        <v>0</v>
      </c>
      <c r="N26" s="147"/>
      <c r="O26" s="148"/>
      <c r="P26" s="149">
        <f>SUM(P27:P29)</f>
        <v>0</v>
      </c>
      <c r="Q26" s="385">
        <f>SUM(Q27)</f>
        <v>0</v>
      </c>
      <c r="R26" s="386">
        <f>SUM(R27)</f>
        <v>0</v>
      </c>
      <c r="S26" s="387">
        <f>SUM(S27)</f>
        <v>0</v>
      </c>
      <c r="T26" s="147"/>
      <c r="U26" s="148"/>
      <c r="V26" s="149">
        <f>SUM(V27:V29)</f>
        <v>0</v>
      </c>
      <c r="W26" s="147"/>
      <c r="X26" s="148"/>
      <c r="Y26" s="161">
        <f>SUM(Y27:Y29)</f>
        <v>0</v>
      </c>
      <c r="Z26" s="147"/>
      <c r="AA26" s="148"/>
      <c r="AB26" s="149">
        <f>SUM(AB27:AB29)</f>
        <v>0</v>
      </c>
      <c r="AC26" s="185">
        <f t="shared" si="1"/>
        <v>0</v>
      </c>
      <c r="AD26" s="188">
        <f t="shared" si="2"/>
        <v>0</v>
      </c>
      <c r="AE26" s="186">
        <f t="shared" si="3"/>
        <v>0</v>
      </c>
      <c r="AF26" s="198" t="e">
        <f t="shared" si="0"/>
        <v>#DIV/0!</v>
      </c>
      <c r="AG26" s="139"/>
      <c r="AH26" s="139"/>
      <c r="AI26" s="139"/>
      <c r="AJ26" s="139"/>
    </row>
    <row r="27" spans="1:36" s="28" customFormat="1" ht="30" customHeight="1" thickBot="1">
      <c r="A27" s="219" t="s">
        <v>38</v>
      </c>
      <c r="B27" s="220" t="s">
        <v>113</v>
      </c>
      <c r="C27" s="221"/>
      <c r="D27" s="222" t="s">
        <v>5</v>
      </c>
      <c r="E27" s="379"/>
      <c r="F27" s="380"/>
      <c r="G27" s="432">
        <f>E27*F27</f>
        <v>0</v>
      </c>
      <c r="H27" s="154"/>
      <c r="I27" s="155"/>
      <c r="J27" s="156">
        <f>H27*I27</f>
        <v>0</v>
      </c>
      <c r="K27" s="414"/>
      <c r="L27" s="396"/>
      <c r="M27" s="388">
        <f>K27*L27</f>
        <v>0</v>
      </c>
      <c r="N27" s="150"/>
      <c r="O27" s="151"/>
      <c r="P27" s="153">
        <f>N27*O27</f>
        <v>0</v>
      </c>
      <c r="Q27" s="395"/>
      <c r="R27" s="396"/>
      <c r="S27" s="388">
        <f>Q27*R27</f>
        <v>0</v>
      </c>
      <c r="T27" s="150"/>
      <c r="U27" s="151"/>
      <c r="V27" s="153">
        <f>T27*U27</f>
        <v>0</v>
      </c>
      <c r="W27" s="150"/>
      <c r="X27" s="151"/>
      <c r="Y27" s="152">
        <f>W27*X27</f>
        <v>0</v>
      </c>
      <c r="Z27" s="150"/>
      <c r="AA27" s="151"/>
      <c r="AB27" s="153">
        <f>Z27*AA27</f>
        <v>0</v>
      </c>
      <c r="AC27" s="189">
        <f t="shared" si="1"/>
        <v>0</v>
      </c>
      <c r="AD27" s="190">
        <f t="shared" si="2"/>
        <v>0</v>
      </c>
      <c r="AE27" s="173">
        <f t="shared" si="3"/>
        <v>0</v>
      </c>
      <c r="AF27" s="197" t="e">
        <f t="shared" si="0"/>
        <v>#DIV/0!</v>
      </c>
      <c r="AG27" s="140"/>
      <c r="AH27" s="140"/>
      <c r="AI27" s="140"/>
      <c r="AJ27" s="140"/>
    </row>
    <row r="28" spans="1:36" s="28" customFormat="1" ht="30" customHeight="1" thickBot="1">
      <c r="A28" s="233" t="s">
        <v>233</v>
      </c>
      <c r="B28" s="234"/>
      <c r="C28" s="235"/>
      <c r="D28" s="236"/>
      <c r="E28" s="233">
        <f>E26</f>
        <v>0</v>
      </c>
      <c r="F28" s="236">
        <f>F26</f>
        <v>0</v>
      </c>
      <c r="G28" s="439">
        <f>G26</f>
        <v>0</v>
      </c>
      <c r="H28" s="452"/>
      <c r="I28" s="440"/>
      <c r="J28" s="455">
        <f>H28*I28</f>
        <v>0</v>
      </c>
      <c r="K28" s="456">
        <f>K26</f>
        <v>0</v>
      </c>
      <c r="L28" s="453">
        <f>L26</f>
        <v>0</v>
      </c>
      <c r="M28" s="389">
        <f>M26</f>
        <v>0</v>
      </c>
      <c r="N28" s="325"/>
      <c r="O28" s="326"/>
      <c r="P28" s="328">
        <f>N28*O28</f>
        <v>0</v>
      </c>
      <c r="Q28" s="233">
        <f>Q26</f>
        <v>0</v>
      </c>
      <c r="R28" s="233">
        <f>R26</f>
        <v>0</v>
      </c>
      <c r="S28" s="389">
        <f>S26</f>
        <v>0</v>
      </c>
      <c r="T28" s="325"/>
      <c r="U28" s="326"/>
      <c r="V28" s="328">
        <f>T28*U28</f>
        <v>0</v>
      </c>
      <c r="W28" s="325"/>
      <c r="X28" s="326"/>
      <c r="Y28" s="327">
        <f>W28*X28</f>
        <v>0</v>
      </c>
      <c r="Z28" s="325"/>
      <c r="AA28" s="326"/>
      <c r="AB28" s="328">
        <f>Z28*AA28</f>
        <v>0</v>
      </c>
      <c r="AC28" s="329">
        <f t="shared" si="1"/>
        <v>0</v>
      </c>
      <c r="AD28" s="330">
        <f t="shared" si="2"/>
        <v>0</v>
      </c>
      <c r="AE28" s="331">
        <f t="shared" si="3"/>
        <v>0</v>
      </c>
      <c r="AF28" s="332" t="e">
        <f t="shared" si="0"/>
        <v>#DIV/0!</v>
      </c>
      <c r="AG28" s="140"/>
      <c r="AH28" s="140"/>
      <c r="AI28" s="140"/>
      <c r="AJ28" s="140"/>
    </row>
    <row r="29" spans="1:36" s="28" customFormat="1" ht="30" customHeight="1" thickBot="1">
      <c r="A29" s="227" t="s">
        <v>36</v>
      </c>
      <c r="B29" s="237" t="s">
        <v>234</v>
      </c>
      <c r="C29" s="229" t="s">
        <v>47</v>
      </c>
      <c r="D29" s="230"/>
      <c r="E29" s="383"/>
      <c r="F29" s="230"/>
      <c r="G29" s="438"/>
      <c r="H29" s="448"/>
      <c r="I29" s="449"/>
      <c r="J29" s="450">
        <f>H29*I29</f>
        <v>0</v>
      </c>
      <c r="K29" s="454"/>
      <c r="L29" s="230"/>
      <c r="M29" s="384"/>
      <c r="N29" s="162"/>
      <c r="O29" s="163"/>
      <c r="P29" s="165">
        <f>N29*O29</f>
        <v>0</v>
      </c>
      <c r="Q29" s="383"/>
      <c r="R29" s="230"/>
      <c r="S29" s="384"/>
      <c r="T29" s="162"/>
      <c r="U29" s="163"/>
      <c r="V29" s="165">
        <f>T29*U29</f>
        <v>0</v>
      </c>
      <c r="W29" s="162"/>
      <c r="X29" s="163"/>
      <c r="Y29" s="164">
        <f>W29*X29</f>
        <v>0</v>
      </c>
      <c r="Z29" s="162"/>
      <c r="AA29" s="163"/>
      <c r="AB29" s="165">
        <f>Z29*AA29</f>
        <v>0</v>
      </c>
      <c r="AC29" s="191">
        <f t="shared" si="1"/>
        <v>0</v>
      </c>
      <c r="AD29" s="192">
        <f t="shared" si="2"/>
        <v>0</v>
      </c>
      <c r="AE29" s="175">
        <f t="shared" si="3"/>
        <v>0</v>
      </c>
      <c r="AF29" s="205" t="e">
        <f t="shared" si="0"/>
        <v>#DIV/0!</v>
      </c>
      <c r="AG29" s="140"/>
      <c r="AH29" s="140"/>
      <c r="AI29" s="140"/>
      <c r="AJ29" s="140"/>
    </row>
    <row r="30" spans="1:36" s="28" customFormat="1" ht="25.5">
      <c r="A30" s="211" t="s">
        <v>37</v>
      </c>
      <c r="B30" s="212" t="s">
        <v>72</v>
      </c>
      <c r="C30" s="231" t="s">
        <v>48</v>
      </c>
      <c r="D30" s="238"/>
      <c r="E30" s="385">
        <f>SUM(E31:E33)</f>
        <v>0</v>
      </c>
      <c r="F30" s="386">
        <f>SUM(F31:F33)</f>
        <v>0</v>
      </c>
      <c r="G30" s="387">
        <f>SUM(G31:G33)</f>
        <v>0</v>
      </c>
      <c r="H30" s="166"/>
      <c r="I30" s="171"/>
      <c r="J30" s="168">
        <f>J26+J22+J18</f>
        <v>0</v>
      </c>
      <c r="K30" s="385">
        <f>SUM(K31:K33)</f>
        <v>2</v>
      </c>
      <c r="L30" s="386">
        <f>SUM(L31:L33)</f>
        <v>95000</v>
      </c>
      <c r="M30" s="387">
        <f>SUM(M31:M33)</f>
        <v>95000</v>
      </c>
      <c r="N30" s="166"/>
      <c r="O30" s="166"/>
      <c r="P30" s="168">
        <f>P26+P22+P18</f>
        <v>0</v>
      </c>
      <c r="Q30" s="385">
        <f>SUM(Q31:Q33)</f>
        <v>3</v>
      </c>
      <c r="R30" s="386">
        <f>SUM(R31:R33)</f>
        <v>138000</v>
      </c>
      <c r="S30" s="387">
        <f>SUM(S31:S33)</f>
        <v>138000</v>
      </c>
      <c r="T30" s="166"/>
      <c r="U30" s="166"/>
      <c r="V30" s="168">
        <f>V26+V22+V18</f>
        <v>0</v>
      </c>
      <c r="W30" s="167"/>
      <c r="X30" s="166"/>
      <c r="Y30" s="333">
        <f>Y26+Y22+Y18</f>
        <v>0</v>
      </c>
      <c r="Z30" s="166"/>
      <c r="AA30" s="303"/>
      <c r="AB30" s="294">
        <f>AB26+AB22+AB18</f>
        <v>0</v>
      </c>
      <c r="AC30" s="294">
        <f>AC26+AC22+AC18</f>
        <v>63000</v>
      </c>
      <c r="AD30" s="357">
        <f>AD26+AD22+AD18</f>
        <v>0</v>
      </c>
      <c r="AE30" s="305">
        <f t="shared" si="3"/>
        <v>63000</v>
      </c>
      <c r="AF30" s="358">
        <f t="shared" si="0"/>
        <v>1</v>
      </c>
      <c r="AG30" s="140"/>
      <c r="AH30" s="140"/>
      <c r="AI30" s="140"/>
      <c r="AJ30" s="140"/>
    </row>
    <row r="31" spans="1:36" s="28" customFormat="1" ht="30" customHeight="1">
      <c r="A31" s="215" t="s">
        <v>38</v>
      </c>
      <c r="B31" s="216" t="s">
        <v>113</v>
      </c>
      <c r="C31" s="207" t="s">
        <v>235</v>
      </c>
      <c r="D31" s="208" t="s">
        <v>6</v>
      </c>
      <c r="E31" s="373"/>
      <c r="F31" s="374"/>
      <c r="G31" s="375">
        <f>E31*F31</f>
        <v>0</v>
      </c>
      <c r="H31" s="334"/>
      <c r="I31" s="334"/>
      <c r="J31" s="334"/>
      <c r="K31" s="392">
        <v>1</v>
      </c>
      <c r="L31" s="374">
        <v>90000</v>
      </c>
      <c r="M31" s="394">
        <f>K31*L31</f>
        <v>90000</v>
      </c>
      <c r="N31" s="334"/>
      <c r="O31" s="334"/>
      <c r="P31" s="334"/>
      <c r="Q31" s="392">
        <v>1</v>
      </c>
      <c r="R31" s="374">
        <v>130000</v>
      </c>
      <c r="S31" s="394">
        <f>Q31*R31</f>
        <v>130000</v>
      </c>
      <c r="T31" s="334"/>
      <c r="U31" s="334"/>
      <c r="V31" s="334"/>
      <c r="W31" s="334"/>
      <c r="X31" s="334"/>
      <c r="Y31" s="334"/>
      <c r="Z31" s="334"/>
      <c r="AA31" s="334"/>
      <c r="AB31" s="334"/>
      <c r="AC31" s="355"/>
      <c r="AD31" s="355"/>
      <c r="AE31" s="355"/>
      <c r="AF31" s="356"/>
      <c r="AG31" s="140"/>
      <c r="AH31" s="140"/>
      <c r="AI31" s="140"/>
      <c r="AJ31" s="140"/>
    </row>
    <row r="32" spans="1:36" s="39" customFormat="1" ht="30" customHeight="1">
      <c r="A32" s="215" t="s">
        <v>38</v>
      </c>
      <c r="B32" s="216" t="s">
        <v>114</v>
      </c>
      <c r="C32" s="207" t="s">
        <v>236</v>
      </c>
      <c r="D32" s="208" t="s">
        <v>6</v>
      </c>
      <c r="E32" s="373"/>
      <c r="F32" s="374"/>
      <c r="G32" s="375">
        <f>E32*F32</f>
        <v>0</v>
      </c>
      <c r="H32" s="311"/>
      <c r="I32" s="311"/>
      <c r="J32" s="311">
        <f>J33</f>
        <v>0</v>
      </c>
      <c r="K32" s="392">
        <v>1</v>
      </c>
      <c r="L32" s="374">
        <v>5000</v>
      </c>
      <c r="M32" s="394">
        <f>K32*L32</f>
        <v>5000</v>
      </c>
      <c r="N32" s="311"/>
      <c r="O32" s="311"/>
      <c r="P32" s="311">
        <f>P33</f>
        <v>0</v>
      </c>
      <c r="Q32" s="392">
        <v>1</v>
      </c>
      <c r="R32" s="374">
        <v>5000</v>
      </c>
      <c r="S32" s="394">
        <f>Q32*R32</f>
        <v>5000</v>
      </c>
      <c r="T32" s="311"/>
      <c r="U32" s="311"/>
      <c r="V32" s="311">
        <f>V33</f>
        <v>0</v>
      </c>
      <c r="W32" s="311"/>
      <c r="X32" s="311"/>
      <c r="Y32" s="311">
        <f>Y33</f>
        <v>0</v>
      </c>
      <c r="Z32" s="311"/>
      <c r="AA32" s="350"/>
      <c r="AB32" s="351">
        <f>AB33</f>
        <v>0</v>
      </c>
      <c r="AC32" s="352">
        <f>G32+M32+S32+Y32</f>
        <v>10000</v>
      </c>
      <c r="AD32" s="353">
        <f>J32+P32+V32+AB32</f>
        <v>0</v>
      </c>
      <c r="AE32" s="354">
        <f>AC32-AD32</f>
        <v>10000</v>
      </c>
      <c r="AF32" s="324">
        <f t="shared" si="0"/>
        <v>1</v>
      </c>
      <c r="AG32" s="139"/>
      <c r="AH32" s="139"/>
      <c r="AI32" s="139"/>
      <c r="AJ32" s="139"/>
    </row>
    <row r="33" spans="1:36" s="28" customFormat="1" ht="30" customHeight="1" thickBot="1">
      <c r="A33" s="219" t="s">
        <v>38</v>
      </c>
      <c r="B33" s="220" t="s">
        <v>115</v>
      </c>
      <c r="C33" s="221" t="s">
        <v>237</v>
      </c>
      <c r="D33" s="222" t="s">
        <v>6</v>
      </c>
      <c r="E33" s="379"/>
      <c r="F33" s="380"/>
      <c r="G33" s="381">
        <f>E33*F33</f>
        <v>0</v>
      </c>
      <c r="H33" s="154"/>
      <c r="I33" s="155"/>
      <c r="J33" s="156">
        <f>J30*22%</f>
        <v>0</v>
      </c>
      <c r="K33" s="414"/>
      <c r="L33" s="380"/>
      <c r="M33" s="388">
        <f>K33*L33</f>
        <v>0</v>
      </c>
      <c r="N33" s="154"/>
      <c r="O33" s="155"/>
      <c r="P33" s="157">
        <f>P30*22%</f>
        <v>0</v>
      </c>
      <c r="Q33" s="395">
        <v>1</v>
      </c>
      <c r="R33" s="380">
        <v>3000</v>
      </c>
      <c r="S33" s="388">
        <f>Q33*R33</f>
        <v>3000</v>
      </c>
      <c r="T33" s="154"/>
      <c r="U33" s="155"/>
      <c r="V33" s="157">
        <f>V30*22%</f>
        <v>0</v>
      </c>
      <c r="W33" s="154"/>
      <c r="X33" s="155"/>
      <c r="Y33" s="156">
        <f>Y30*22%</f>
        <v>0</v>
      </c>
      <c r="Z33" s="154"/>
      <c r="AA33" s="155"/>
      <c r="AB33" s="157">
        <f>AB30*22%</f>
        <v>0</v>
      </c>
      <c r="AC33" s="191">
        <f>G33+M33+S33+Y33</f>
        <v>3000</v>
      </c>
      <c r="AD33" s="192">
        <f>J33+P33+V33+AB33</f>
        <v>0</v>
      </c>
      <c r="AE33" s="175">
        <f>AC33-AD33</f>
        <v>3000</v>
      </c>
      <c r="AF33" s="205">
        <f t="shared" si="0"/>
        <v>1</v>
      </c>
      <c r="AG33" s="140"/>
      <c r="AH33" s="140"/>
      <c r="AI33" s="140"/>
      <c r="AJ33" s="140"/>
    </row>
    <row r="34" spans="1:36" s="28" customFormat="1" ht="26.25" thickBot="1">
      <c r="A34" s="211" t="s">
        <v>37</v>
      </c>
      <c r="B34" s="212" t="s">
        <v>238</v>
      </c>
      <c r="C34" s="213" t="s">
        <v>49</v>
      </c>
      <c r="D34" s="214"/>
      <c r="E34" s="211">
        <f>SUM(E35:E37)</f>
        <v>0</v>
      </c>
      <c r="F34" s="371">
        <f>SUM(F35:F37)</f>
        <v>0</v>
      </c>
      <c r="G34" s="508">
        <f>SUM(G35:G37)</f>
        <v>0</v>
      </c>
      <c r="H34" s="158"/>
      <c r="I34" s="159"/>
      <c r="J34" s="159">
        <f>J32</f>
        <v>0</v>
      </c>
      <c r="K34" s="510">
        <f>SUM(K35:K37)</f>
        <v>20</v>
      </c>
      <c r="L34" s="509">
        <f>SUM(L35:L37)</f>
        <v>2500</v>
      </c>
      <c r="M34" s="372">
        <f>SUM(M35:M37)</f>
        <v>50000</v>
      </c>
      <c r="N34" s="337"/>
      <c r="O34" s="337"/>
      <c r="P34" s="337">
        <f>P32</f>
        <v>0</v>
      </c>
      <c r="Q34" s="211">
        <f>SUM(Q35:Q37)</f>
        <v>40</v>
      </c>
      <c r="R34" s="371">
        <f>SUM(R35:R37)</f>
        <v>2500</v>
      </c>
      <c r="S34" s="372">
        <f>SUM(S35:S37)</f>
        <v>50000</v>
      </c>
      <c r="T34" s="359"/>
      <c r="U34" s="359"/>
      <c r="V34" s="359">
        <f>V32</f>
        <v>0</v>
      </c>
      <c r="W34" s="359"/>
      <c r="X34" s="359"/>
      <c r="Y34" s="359">
        <f>Y32</f>
        <v>0</v>
      </c>
      <c r="Z34" s="359"/>
      <c r="AA34" s="359"/>
      <c r="AB34" s="359">
        <f>AB32</f>
        <v>0</v>
      </c>
      <c r="AC34" s="359">
        <f>AC33</f>
        <v>3000</v>
      </c>
      <c r="AD34" s="359">
        <f>AD33</f>
        <v>0</v>
      </c>
      <c r="AE34" s="359">
        <f>AE33</f>
        <v>3000</v>
      </c>
      <c r="AF34" s="360">
        <f t="shared" si="0"/>
        <v>1</v>
      </c>
      <c r="AG34" s="140"/>
      <c r="AH34" s="140"/>
      <c r="AI34" s="140"/>
      <c r="AJ34" s="140"/>
    </row>
    <row r="35" spans="1:36" s="28" customFormat="1" ht="33" customHeight="1">
      <c r="A35" s="215" t="s">
        <v>38</v>
      </c>
      <c r="B35" s="216" t="s">
        <v>113</v>
      </c>
      <c r="C35" s="207" t="s">
        <v>239</v>
      </c>
      <c r="D35" s="208" t="s">
        <v>7</v>
      </c>
      <c r="E35" s="373"/>
      <c r="F35" s="374"/>
      <c r="G35" s="375">
        <f>E35*F35</f>
        <v>0</v>
      </c>
      <c r="H35" s="523"/>
      <c r="I35" s="523"/>
      <c r="J35" s="523"/>
      <c r="K35" s="411">
        <v>20</v>
      </c>
      <c r="L35" s="374">
        <v>2500</v>
      </c>
      <c r="M35" s="394">
        <f>K35*L35</f>
        <v>50000</v>
      </c>
      <c r="N35" s="339"/>
      <c r="O35" s="339"/>
      <c r="P35" s="339"/>
      <c r="Q35" s="392"/>
      <c r="R35" s="374"/>
      <c r="S35" s="394">
        <f>Q35*R35</f>
        <v>0</v>
      </c>
      <c r="T35" s="334"/>
      <c r="U35" s="334"/>
      <c r="V35" s="334"/>
      <c r="W35" s="334"/>
      <c r="X35" s="334"/>
      <c r="Y35" s="334"/>
      <c r="Z35" s="334"/>
      <c r="AA35" s="334"/>
      <c r="AB35" s="334"/>
      <c r="AC35" s="355"/>
      <c r="AD35" s="355"/>
      <c r="AE35" s="355"/>
      <c r="AF35" s="356"/>
      <c r="AG35" s="140"/>
      <c r="AH35" s="140"/>
      <c r="AI35" s="140"/>
      <c r="AJ35" s="140"/>
    </row>
    <row r="36" spans="1:36" s="39" customFormat="1" ht="29.25" customHeight="1">
      <c r="A36" s="215" t="s">
        <v>38</v>
      </c>
      <c r="B36" s="216" t="s">
        <v>114</v>
      </c>
      <c r="C36" s="207" t="s">
        <v>240</v>
      </c>
      <c r="D36" s="208" t="s">
        <v>7</v>
      </c>
      <c r="E36" s="373"/>
      <c r="F36" s="374"/>
      <c r="G36" s="375">
        <f>E36*F36</f>
        <v>0</v>
      </c>
      <c r="H36" s="311"/>
      <c r="I36" s="311"/>
      <c r="J36" s="311">
        <f>SUM(J37:J39)</f>
        <v>0</v>
      </c>
      <c r="K36" s="392"/>
      <c r="L36" s="374"/>
      <c r="M36" s="394">
        <f>K36*L36</f>
        <v>0</v>
      </c>
      <c r="N36" s="341"/>
      <c r="O36" s="341"/>
      <c r="P36" s="341">
        <f>SUM(P37:P39)</f>
        <v>0</v>
      </c>
      <c r="Q36" s="392">
        <v>20</v>
      </c>
      <c r="R36" s="374">
        <v>1500</v>
      </c>
      <c r="S36" s="394">
        <f>Q36*R36</f>
        <v>30000</v>
      </c>
      <c r="T36" s="311"/>
      <c r="U36" s="311"/>
      <c r="V36" s="311">
        <f>SUM(V37:V39)</f>
        <v>0</v>
      </c>
      <c r="W36" s="311"/>
      <c r="X36" s="311"/>
      <c r="Y36" s="311">
        <f>SUM(Y37:Y39)</f>
        <v>0</v>
      </c>
      <c r="Z36" s="311"/>
      <c r="AA36" s="311"/>
      <c r="AB36" s="311">
        <f>SUM(AB37:AB39)</f>
        <v>0</v>
      </c>
      <c r="AC36" s="312">
        <f aca="true" t="shared" si="4" ref="AC36:AC47">G36+M36+S36+Y36</f>
        <v>30000</v>
      </c>
      <c r="AD36" s="312">
        <f aca="true" t="shared" si="5" ref="AD36:AD47">J36+P36+V36+AB36</f>
        <v>0</v>
      </c>
      <c r="AE36" s="312">
        <f aca="true" t="shared" si="6" ref="AE36:AE48">AC36-AD36</f>
        <v>30000</v>
      </c>
      <c r="AF36" s="313">
        <f t="shared" si="0"/>
        <v>1</v>
      </c>
      <c r="AG36" s="139"/>
      <c r="AH36" s="139"/>
      <c r="AI36" s="139"/>
      <c r="AJ36" s="139"/>
    </row>
    <row r="37" spans="1:36" s="28" customFormat="1" ht="39.75" customHeight="1" thickBot="1">
      <c r="A37" s="219" t="s">
        <v>38</v>
      </c>
      <c r="B37" s="220" t="s">
        <v>115</v>
      </c>
      <c r="C37" s="221" t="s">
        <v>241</v>
      </c>
      <c r="D37" s="222" t="s">
        <v>7</v>
      </c>
      <c r="E37" s="379"/>
      <c r="F37" s="380"/>
      <c r="G37" s="381">
        <f>E37*F37</f>
        <v>0</v>
      </c>
      <c r="H37" s="151"/>
      <c r="I37" s="151"/>
      <c r="J37" s="151">
        <f>H37*I37</f>
        <v>0</v>
      </c>
      <c r="K37" s="395"/>
      <c r="L37" s="380"/>
      <c r="M37" s="388">
        <f>K37*L37</f>
        <v>0</v>
      </c>
      <c r="N37" s="151"/>
      <c r="O37" s="151"/>
      <c r="P37" s="151">
        <f>N37*O37</f>
        <v>0</v>
      </c>
      <c r="Q37" s="395">
        <v>20</v>
      </c>
      <c r="R37" s="380">
        <v>1000</v>
      </c>
      <c r="S37" s="388">
        <f>Q37*R37</f>
        <v>20000</v>
      </c>
      <c r="T37" s="151"/>
      <c r="U37" s="151"/>
      <c r="V37" s="151">
        <f>T37*U37</f>
        <v>0</v>
      </c>
      <c r="W37" s="151"/>
      <c r="X37" s="151"/>
      <c r="Y37" s="151">
        <f>W37*X37</f>
        <v>0</v>
      </c>
      <c r="Z37" s="151"/>
      <c r="AA37" s="151"/>
      <c r="AB37" s="151">
        <f>Z37*AA37</f>
        <v>0</v>
      </c>
      <c r="AC37" s="343">
        <f t="shared" si="4"/>
        <v>20000</v>
      </c>
      <c r="AD37" s="343">
        <f t="shared" si="5"/>
        <v>0</v>
      </c>
      <c r="AE37" s="343">
        <f t="shared" si="6"/>
        <v>20000</v>
      </c>
      <c r="AF37" s="197">
        <f t="shared" si="0"/>
        <v>1</v>
      </c>
      <c r="AG37" s="140"/>
      <c r="AH37" s="140"/>
      <c r="AI37" s="140"/>
      <c r="AJ37" s="140"/>
    </row>
    <row r="38" spans="1:36" s="28" customFormat="1" ht="39.75" customHeight="1">
      <c r="A38" s="211" t="s">
        <v>37</v>
      </c>
      <c r="B38" s="212" t="s">
        <v>242</v>
      </c>
      <c r="C38" s="213" t="s">
        <v>50</v>
      </c>
      <c r="D38" s="214"/>
      <c r="E38" s="211">
        <f>SUM(E39:E41)</f>
        <v>0</v>
      </c>
      <c r="F38" s="371">
        <f>SUM(F39:F41)</f>
        <v>0</v>
      </c>
      <c r="G38" s="443">
        <f>SUM(G39:G41)</f>
        <v>0</v>
      </c>
      <c r="H38" s="317"/>
      <c r="I38" s="317"/>
      <c r="J38" s="317">
        <f>H38*I38</f>
        <v>0</v>
      </c>
      <c r="K38" s="445">
        <f>SUM(K39:K41)</f>
        <v>10</v>
      </c>
      <c r="L38" s="371">
        <f>SUM(L39:L41)</f>
        <v>500</v>
      </c>
      <c r="M38" s="372">
        <f>SUM(M39:M41)</f>
        <v>5000</v>
      </c>
      <c r="N38" s="151"/>
      <c r="O38" s="151"/>
      <c r="P38" s="151">
        <f>N38*O38</f>
        <v>0</v>
      </c>
      <c r="Q38" s="211">
        <f>SUM(Q39:Q41)</f>
        <v>10</v>
      </c>
      <c r="R38" s="371">
        <f>SUM(R39:R41)</f>
        <v>500</v>
      </c>
      <c r="S38" s="372">
        <f>SUM(S39:S41)</f>
        <v>5000</v>
      </c>
      <c r="T38" s="315"/>
      <c r="U38" s="315"/>
      <c r="V38" s="315">
        <f>T38*U38</f>
        <v>0</v>
      </c>
      <c r="W38" s="315"/>
      <c r="X38" s="315"/>
      <c r="Y38" s="315">
        <f>W38*X38</f>
        <v>0</v>
      </c>
      <c r="Z38" s="315"/>
      <c r="AA38" s="315"/>
      <c r="AB38" s="315">
        <f>Z38*AA38</f>
        <v>0</v>
      </c>
      <c r="AC38" s="362">
        <f t="shared" si="4"/>
        <v>10000</v>
      </c>
      <c r="AD38" s="362">
        <f t="shared" si="5"/>
        <v>0</v>
      </c>
      <c r="AE38" s="362">
        <f t="shared" si="6"/>
        <v>10000</v>
      </c>
      <c r="AF38" s="363">
        <f t="shared" si="0"/>
        <v>1</v>
      </c>
      <c r="AG38" s="140"/>
      <c r="AH38" s="140"/>
      <c r="AI38" s="140"/>
      <c r="AJ38" s="140"/>
    </row>
    <row r="39" spans="1:36" s="28" customFormat="1" ht="39.75" customHeight="1">
      <c r="A39" s="215" t="s">
        <v>38</v>
      </c>
      <c r="B39" s="216" t="s">
        <v>113</v>
      </c>
      <c r="C39" s="207" t="s">
        <v>243</v>
      </c>
      <c r="D39" s="208" t="s">
        <v>7</v>
      </c>
      <c r="E39" s="373"/>
      <c r="F39" s="374"/>
      <c r="G39" s="457">
        <f>E39*F39</f>
        <v>0</v>
      </c>
      <c r="H39" s="334"/>
      <c r="I39" s="334"/>
      <c r="J39" s="334">
        <f>H39*I39</f>
        <v>0</v>
      </c>
      <c r="K39" s="392">
        <v>10</v>
      </c>
      <c r="L39" s="374">
        <v>500</v>
      </c>
      <c r="M39" s="394">
        <f>K39*L39</f>
        <v>5000</v>
      </c>
      <c r="N39" s="151"/>
      <c r="O39" s="151"/>
      <c r="P39" s="151">
        <f>N39*O39</f>
        <v>0</v>
      </c>
      <c r="Q39" s="392"/>
      <c r="R39" s="374"/>
      <c r="S39" s="394">
        <f>Q39*R39</f>
        <v>0</v>
      </c>
      <c r="T39" s="151"/>
      <c r="U39" s="151"/>
      <c r="V39" s="151">
        <f>T39*U39</f>
        <v>0</v>
      </c>
      <c r="W39" s="151"/>
      <c r="X39" s="151"/>
      <c r="Y39" s="151">
        <f>W39*X39</f>
        <v>0</v>
      </c>
      <c r="Z39" s="151"/>
      <c r="AA39" s="151"/>
      <c r="AB39" s="151">
        <f>Z39*AA39</f>
        <v>0</v>
      </c>
      <c r="AC39" s="343">
        <f t="shared" si="4"/>
        <v>5000</v>
      </c>
      <c r="AD39" s="343">
        <f t="shared" si="5"/>
        <v>0</v>
      </c>
      <c r="AE39" s="343">
        <f t="shared" si="6"/>
        <v>5000</v>
      </c>
      <c r="AF39" s="197">
        <f t="shared" si="0"/>
        <v>1</v>
      </c>
      <c r="AG39" s="140"/>
      <c r="AH39" s="140"/>
      <c r="AI39" s="140"/>
      <c r="AJ39" s="140"/>
    </row>
    <row r="40" spans="1:36" s="39" customFormat="1" ht="30" customHeight="1">
      <c r="A40" s="215" t="s">
        <v>38</v>
      </c>
      <c r="B40" s="216" t="s">
        <v>114</v>
      </c>
      <c r="C40" s="207" t="s">
        <v>244</v>
      </c>
      <c r="D40" s="208" t="s">
        <v>7</v>
      </c>
      <c r="E40" s="373"/>
      <c r="F40" s="374"/>
      <c r="G40" s="457">
        <f>E40*F40</f>
        <v>0</v>
      </c>
      <c r="H40" s="311"/>
      <c r="I40" s="311"/>
      <c r="J40" s="311">
        <f aca="true" t="shared" si="7" ref="J40:AB40">SUM(J41:J43)</f>
        <v>0</v>
      </c>
      <c r="K40" s="392"/>
      <c r="L40" s="374"/>
      <c r="M40" s="394">
        <f>K40*L40</f>
        <v>0</v>
      </c>
      <c r="N40" s="341">
        <f t="shared" si="7"/>
        <v>0</v>
      </c>
      <c r="O40" s="341">
        <f t="shared" si="7"/>
        <v>0</v>
      </c>
      <c r="P40" s="341">
        <f t="shared" si="7"/>
        <v>0</v>
      </c>
      <c r="Q40" s="392">
        <v>10</v>
      </c>
      <c r="R40" s="374">
        <v>500</v>
      </c>
      <c r="S40" s="394">
        <f>Q40*R40</f>
        <v>5000</v>
      </c>
      <c r="T40" s="311">
        <f t="shared" si="7"/>
        <v>0</v>
      </c>
      <c r="U40" s="311">
        <f t="shared" si="7"/>
        <v>0</v>
      </c>
      <c r="V40" s="311">
        <f t="shared" si="7"/>
        <v>0</v>
      </c>
      <c r="W40" s="311">
        <f t="shared" si="7"/>
        <v>0</v>
      </c>
      <c r="X40" s="311">
        <f t="shared" si="7"/>
        <v>0</v>
      </c>
      <c r="Y40" s="311">
        <f t="shared" si="7"/>
        <v>0</v>
      </c>
      <c r="Z40" s="311">
        <f t="shared" si="7"/>
        <v>0</v>
      </c>
      <c r="AA40" s="311">
        <f t="shared" si="7"/>
        <v>0</v>
      </c>
      <c r="AB40" s="311">
        <f t="shared" si="7"/>
        <v>0</v>
      </c>
      <c r="AC40" s="312">
        <f t="shared" si="4"/>
        <v>5000</v>
      </c>
      <c r="AD40" s="312">
        <f t="shared" si="5"/>
        <v>0</v>
      </c>
      <c r="AE40" s="312">
        <f t="shared" si="6"/>
        <v>5000</v>
      </c>
      <c r="AF40" s="313">
        <f t="shared" si="0"/>
        <v>1</v>
      </c>
      <c r="AG40" s="139"/>
      <c r="AH40" s="139"/>
      <c r="AI40" s="139"/>
      <c r="AJ40" s="139"/>
    </row>
    <row r="41" spans="1:36" s="28" customFormat="1" ht="39.75" customHeight="1" thickBot="1">
      <c r="A41" s="219" t="s">
        <v>38</v>
      </c>
      <c r="B41" s="220" t="s">
        <v>115</v>
      </c>
      <c r="C41" s="221" t="s">
        <v>245</v>
      </c>
      <c r="D41" s="222" t="s">
        <v>7</v>
      </c>
      <c r="E41" s="379"/>
      <c r="F41" s="380"/>
      <c r="G41" s="458">
        <f>E41*F41</f>
        <v>0</v>
      </c>
      <c r="H41" s="364"/>
      <c r="I41" s="364"/>
      <c r="J41" s="364">
        <f>H41*I41</f>
        <v>0</v>
      </c>
      <c r="K41" s="395"/>
      <c r="L41" s="380"/>
      <c r="M41" s="388">
        <f>K41*L41</f>
        <v>0</v>
      </c>
      <c r="N41" s="169"/>
      <c r="O41" s="169"/>
      <c r="P41" s="169">
        <f>N41*O41</f>
        <v>0</v>
      </c>
      <c r="Q41" s="395"/>
      <c r="R41" s="380"/>
      <c r="S41" s="388">
        <f>Q41*R41</f>
        <v>0</v>
      </c>
      <c r="T41" s="169"/>
      <c r="U41" s="169"/>
      <c r="V41" s="169">
        <f>T41*U41</f>
        <v>0</v>
      </c>
      <c r="W41" s="169"/>
      <c r="X41" s="169"/>
      <c r="Y41" s="169">
        <f>W41*X41</f>
        <v>0</v>
      </c>
      <c r="Z41" s="169"/>
      <c r="AA41" s="169"/>
      <c r="AB41" s="169">
        <f>Z41*AA41</f>
        <v>0</v>
      </c>
      <c r="AC41" s="343">
        <f t="shared" si="4"/>
        <v>0</v>
      </c>
      <c r="AD41" s="343">
        <f t="shared" si="5"/>
        <v>0</v>
      </c>
      <c r="AE41" s="343">
        <f t="shared" si="6"/>
        <v>0</v>
      </c>
      <c r="AF41" s="197" t="e">
        <f t="shared" si="0"/>
        <v>#DIV/0!</v>
      </c>
      <c r="AG41" s="140"/>
      <c r="AH41" s="140"/>
      <c r="AI41" s="140"/>
      <c r="AJ41" s="140"/>
    </row>
    <row r="42" spans="1:36" s="28" customFormat="1" ht="39.75" customHeight="1" thickBot="1">
      <c r="A42" s="239" t="s">
        <v>246</v>
      </c>
      <c r="B42" s="240"/>
      <c r="C42" s="241"/>
      <c r="D42" s="242"/>
      <c r="E42" s="382">
        <f>E38+E34+E30</f>
        <v>0</v>
      </c>
      <c r="F42" s="390">
        <f>F38+F34+F30</f>
        <v>0</v>
      </c>
      <c r="G42" s="459">
        <f>G38+G34+G30</f>
        <v>0</v>
      </c>
      <c r="H42" s="460"/>
      <c r="I42" s="460"/>
      <c r="J42" s="460">
        <f>H42*I42</f>
        <v>0</v>
      </c>
      <c r="K42" s="461">
        <f>K38+K34+K30</f>
        <v>32</v>
      </c>
      <c r="L42" s="390">
        <f>L38+L34+L30</f>
        <v>98000</v>
      </c>
      <c r="M42" s="391">
        <f>M38+M34+M30</f>
        <v>150000</v>
      </c>
      <c r="N42" s="169"/>
      <c r="O42" s="169"/>
      <c r="P42" s="169">
        <f>N42*O42</f>
        <v>0</v>
      </c>
      <c r="Q42" s="382">
        <f>Q38+Q34+Q30</f>
        <v>53</v>
      </c>
      <c r="R42" s="390">
        <f>R38+R34+R30</f>
        <v>141000</v>
      </c>
      <c r="S42" s="391">
        <f>S38+S34+S30</f>
        <v>193000</v>
      </c>
      <c r="T42" s="169"/>
      <c r="U42" s="169"/>
      <c r="V42" s="169">
        <f>T42*U42</f>
        <v>0</v>
      </c>
      <c r="W42" s="169"/>
      <c r="X42" s="169"/>
      <c r="Y42" s="169">
        <f>W42*X42</f>
        <v>0</v>
      </c>
      <c r="Z42" s="169"/>
      <c r="AA42" s="169"/>
      <c r="AB42" s="169">
        <f>Z42*AA42</f>
        <v>0</v>
      </c>
      <c r="AC42" s="343">
        <f t="shared" si="4"/>
        <v>343000</v>
      </c>
      <c r="AD42" s="343">
        <f t="shared" si="5"/>
        <v>0</v>
      </c>
      <c r="AE42" s="343">
        <f t="shared" si="6"/>
        <v>343000</v>
      </c>
      <c r="AF42" s="197">
        <f t="shared" si="0"/>
        <v>1</v>
      </c>
      <c r="AG42" s="140"/>
      <c r="AH42" s="140"/>
      <c r="AI42" s="140"/>
      <c r="AJ42" s="140"/>
    </row>
    <row r="43" spans="1:36" s="28" customFormat="1" ht="39.75" customHeight="1" thickBot="1">
      <c r="A43" s="243" t="s">
        <v>112</v>
      </c>
      <c r="B43" s="244" t="s">
        <v>247</v>
      </c>
      <c r="C43" s="229" t="s">
        <v>8</v>
      </c>
      <c r="D43" s="230"/>
      <c r="E43" s="383"/>
      <c r="F43" s="463"/>
      <c r="G43" s="464"/>
      <c r="H43" s="340"/>
      <c r="I43" s="340"/>
      <c r="J43" s="340">
        <f>H43*I43</f>
        <v>0</v>
      </c>
      <c r="K43" s="465"/>
      <c r="L43" s="230"/>
      <c r="M43" s="384"/>
      <c r="N43" s="169"/>
      <c r="O43" s="169"/>
      <c r="P43" s="169">
        <f>N43*O43</f>
        <v>0</v>
      </c>
      <c r="Q43" s="383"/>
      <c r="R43" s="230"/>
      <c r="S43" s="384"/>
      <c r="T43" s="169"/>
      <c r="U43" s="169"/>
      <c r="V43" s="169">
        <f>T43*U43</f>
        <v>0</v>
      </c>
      <c r="W43" s="169"/>
      <c r="X43" s="169"/>
      <c r="Y43" s="169">
        <f>W43*X43</f>
        <v>0</v>
      </c>
      <c r="Z43" s="169"/>
      <c r="AA43" s="169"/>
      <c r="AB43" s="169">
        <f>Z43*AA43</f>
        <v>0</v>
      </c>
      <c r="AC43" s="343">
        <f t="shared" si="4"/>
        <v>0</v>
      </c>
      <c r="AD43" s="343">
        <f t="shared" si="5"/>
        <v>0</v>
      </c>
      <c r="AE43" s="343">
        <f t="shared" si="6"/>
        <v>0</v>
      </c>
      <c r="AF43" s="197" t="e">
        <f t="shared" si="0"/>
        <v>#DIV/0!</v>
      </c>
      <c r="AG43" s="140"/>
      <c r="AH43" s="140"/>
      <c r="AI43" s="140"/>
      <c r="AJ43" s="140"/>
    </row>
    <row r="44" spans="1:36" s="39" customFormat="1" ht="55.5" customHeight="1">
      <c r="A44" s="211" t="s">
        <v>37</v>
      </c>
      <c r="B44" s="212" t="s">
        <v>76</v>
      </c>
      <c r="C44" s="231" t="s">
        <v>132</v>
      </c>
      <c r="D44" s="238"/>
      <c r="E44" s="385">
        <f>SUM(E45:E47)</f>
        <v>21</v>
      </c>
      <c r="F44" s="386">
        <f>SUM(F45:F47)</f>
        <v>10800</v>
      </c>
      <c r="G44" s="387">
        <f>SUM(G45:G47)</f>
        <v>15000</v>
      </c>
      <c r="H44" s="341">
        <v>21</v>
      </c>
      <c r="I44" s="341">
        <v>10800</v>
      </c>
      <c r="J44" s="341">
        <f>J47+J46+J45</f>
        <v>16780</v>
      </c>
      <c r="K44" s="385">
        <f>SUM(K45:K47)</f>
        <v>1</v>
      </c>
      <c r="L44" s="386">
        <f>SUM(L45:L47)</f>
        <v>3000</v>
      </c>
      <c r="M44" s="387">
        <f>SUM(M45:M47)</f>
        <v>3000</v>
      </c>
      <c r="N44" s="341">
        <f aca="true" t="shared" si="8" ref="N44:AB44">SUM(N45:N47)</f>
        <v>0</v>
      </c>
      <c r="O44" s="341">
        <f t="shared" si="8"/>
        <v>0</v>
      </c>
      <c r="P44" s="341">
        <f t="shared" si="8"/>
        <v>0</v>
      </c>
      <c r="Q44" s="385">
        <f>SUM(Q45:Q47)</f>
        <v>1</v>
      </c>
      <c r="R44" s="386">
        <f>SUM(R45:R47)</f>
        <v>4000</v>
      </c>
      <c r="S44" s="387">
        <f>SUM(S45:S47)</f>
        <v>4000</v>
      </c>
      <c r="T44" s="341">
        <f t="shared" si="8"/>
        <v>1</v>
      </c>
      <c r="U44" s="341">
        <f t="shared" si="8"/>
        <v>9550</v>
      </c>
      <c r="V44" s="341">
        <f t="shared" si="8"/>
        <v>9550</v>
      </c>
      <c r="W44" s="341">
        <f t="shared" si="8"/>
        <v>0</v>
      </c>
      <c r="X44" s="341">
        <f t="shared" si="8"/>
        <v>0</v>
      </c>
      <c r="Y44" s="341">
        <f t="shared" si="8"/>
        <v>0</v>
      </c>
      <c r="Z44" s="341">
        <f t="shared" si="8"/>
        <v>0</v>
      </c>
      <c r="AA44" s="341">
        <f t="shared" si="8"/>
        <v>0</v>
      </c>
      <c r="AB44" s="341">
        <f t="shared" si="8"/>
        <v>0</v>
      </c>
      <c r="AC44" s="342">
        <f t="shared" si="4"/>
        <v>22000</v>
      </c>
      <c r="AD44" s="342">
        <f t="shared" si="5"/>
        <v>26330</v>
      </c>
      <c r="AE44" s="342">
        <f t="shared" si="6"/>
        <v>-4330</v>
      </c>
      <c r="AF44" s="198">
        <f t="shared" si="0"/>
        <v>-0.1968181818181818</v>
      </c>
      <c r="AG44" s="139"/>
      <c r="AH44" s="139"/>
      <c r="AI44" s="139"/>
      <c r="AJ44" s="139"/>
    </row>
    <row r="45" spans="1:36" s="28" customFormat="1" ht="34.5" customHeight="1">
      <c r="A45" s="215" t="s">
        <v>38</v>
      </c>
      <c r="B45" s="216" t="s">
        <v>113</v>
      </c>
      <c r="C45" s="245" t="s">
        <v>248</v>
      </c>
      <c r="D45" s="208" t="s">
        <v>249</v>
      </c>
      <c r="E45" s="373">
        <v>5</v>
      </c>
      <c r="F45" s="374">
        <v>700</v>
      </c>
      <c r="G45" s="375">
        <f>E45*F45</f>
        <v>3500</v>
      </c>
      <c r="H45" s="169">
        <v>5</v>
      </c>
      <c r="I45" s="169">
        <v>70</v>
      </c>
      <c r="J45" s="468">
        <v>3500</v>
      </c>
      <c r="K45" s="392"/>
      <c r="L45" s="374"/>
      <c r="M45" s="394">
        <f>K45*L45</f>
        <v>0</v>
      </c>
      <c r="N45" s="169"/>
      <c r="O45" s="169"/>
      <c r="P45" s="169">
        <f>N45*O45</f>
        <v>0</v>
      </c>
      <c r="Q45" s="392"/>
      <c r="R45" s="374"/>
      <c r="S45" s="394">
        <f>Q45*R45</f>
        <v>0</v>
      </c>
      <c r="T45" s="169"/>
      <c r="U45" s="169"/>
      <c r="V45" s="169">
        <f>T45*U45</f>
        <v>0</v>
      </c>
      <c r="W45" s="169"/>
      <c r="X45" s="169"/>
      <c r="Y45" s="169">
        <f>W45*X45</f>
        <v>0</v>
      </c>
      <c r="Z45" s="169"/>
      <c r="AA45" s="169"/>
      <c r="AB45" s="169">
        <f>Z45*AA45</f>
        <v>0</v>
      </c>
      <c r="AC45" s="343">
        <f t="shared" si="4"/>
        <v>3500</v>
      </c>
      <c r="AD45" s="343">
        <f t="shared" si="5"/>
        <v>3500</v>
      </c>
      <c r="AE45" s="343">
        <f t="shared" si="6"/>
        <v>0</v>
      </c>
      <c r="AF45" s="197">
        <f t="shared" si="0"/>
        <v>0</v>
      </c>
      <c r="AG45" s="140"/>
      <c r="AH45" s="140"/>
      <c r="AI45" s="140"/>
      <c r="AJ45" s="140"/>
    </row>
    <row r="46" spans="1:36" s="28" customFormat="1" ht="34.5" customHeight="1">
      <c r="A46" s="215" t="s">
        <v>38</v>
      </c>
      <c r="B46" s="216" t="s">
        <v>114</v>
      </c>
      <c r="C46" s="207" t="s">
        <v>250</v>
      </c>
      <c r="D46" s="208" t="s">
        <v>6</v>
      </c>
      <c r="E46" s="373">
        <v>15</v>
      </c>
      <c r="F46" s="374">
        <v>100</v>
      </c>
      <c r="G46" s="375">
        <f>E46*F46</f>
        <v>1500</v>
      </c>
      <c r="H46" s="169">
        <v>15</v>
      </c>
      <c r="I46" s="169">
        <v>100</v>
      </c>
      <c r="J46" s="522">
        <f>H46*I46</f>
        <v>1500</v>
      </c>
      <c r="K46" s="392"/>
      <c r="L46" s="374"/>
      <c r="M46" s="394">
        <f>K46*L46</f>
        <v>0</v>
      </c>
      <c r="N46" s="169"/>
      <c r="O46" s="169"/>
      <c r="P46" s="169">
        <f>N46*O46</f>
        <v>0</v>
      </c>
      <c r="Q46" s="392"/>
      <c r="R46" s="374"/>
      <c r="S46" s="394">
        <f>Q46*R46</f>
        <v>0</v>
      </c>
      <c r="T46" s="169"/>
      <c r="U46" s="169"/>
      <c r="V46" s="169">
        <f>T46*U46</f>
        <v>0</v>
      </c>
      <c r="W46" s="169"/>
      <c r="X46" s="169"/>
      <c r="Y46" s="169">
        <f>W46*X46</f>
        <v>0</v>
      </c>
      <c r="Z46" s="169"/>
      <c r="AA46" s="169"/>
      <c r="AB46" s="169">
        <f>Z46*AA46</f>
        <v>0</v>
      </c>
      <c r="AC46" s="343">
        <f t="shared" si="4"/>
        <v>1500</v>
      </c>
      <c r="AD46" s="343">
        <f t="shared" si="5"/>
        <v>1500</v>
      </c>
      <c r="AE46" s="343">
        <f t="shared" si="6"/>
        <v>0</v>
      </c>
      <c r="AF46" s="197">
        <f t="shared" si="0"/>
        <v>0</v>
      </c>
      <c r="AG46" s="140"/>
      <c r="AH46" s="140"/>
      <c r="AI46" s="140"/>
      <c r="AJ46" s="140"/>
    </row>
    <row r="47" spans="1:36" s="28" customFormat="1" ht="34.5" customHeight="1" thickBot="1">
      <c r="A47" s="217" t="s">
        <v>38</v>
      </c>
      <c r="B47" s="218" t="s">
        <v>115</v>
      </c>
      <c r="C47" s="209" t="s">
        <v>251</v>
      </c>
      <c r="D47" s="210" t="s">
        <v>249</v>
      </c>
      <c r="E47" s="376">
        <v>1</v>
      </c>
      <c r="F47" s="377">
        <v>10000</v>
      </c>
      <c r="G47" s="378">
        <f>E47*F47</f>
        <v>10000</v>
      </c>
      <c r="H47" s="467">
        <v>1</v>
      </c>
      <c r="I47" s="467"/>
      <c r="J47" s="467">
        <f>9780+2000</f>
        <v>11780</v>
      </c>
      <c r="K47" s="414">
        <v>1</v>
      </c>
      <c r="L47" s="377">
        <v>3000</v>
      </c>
      <c r="M47" s="432">
        <f>K47*L47</f>
        <v>3000</v>
      </c>
      <c r="N47" s="169"/>
      <c r="O47" s="169"/>
      <c r="P47" s="169">
        <f>N47*O47</f>
        <v>0</v>
      </c>
      <c r="Q47" s="414">
        <v>1</v>
      </c>
      <c r="R47" s="377">
        <v>4000</v>
      </c>
      <c r="S47" s="432">
        <f>Q47*R47</f>
        <v>4000</v>
      </c>
      <c r="T47" s="169">
        <v>1</v>
      </c>
      <c r="U47" s="169">
        <v>9550</v>
      </c>
      <c r="V47" s="169">
        <f>T47*U47</f>
        <v>9550</v>
      </c>
      <c r="W47" s="169"/>
      <c r="X47" s="169"/>
      <c r="Y47" s="169">
        <f>W47*X47</f>
        <v>0</v>
      </c>
      <c r="Z47" s="169"/>
      <c r="AA47" s="169"/>
      <c r="AB47" s="169">
        <f>Z47*AA47</f>
        <v>0</v>
      </c>
      <c r="AC47" s="343">
        <f t="shared" si="4"/>
        <v>17000</v>
      </c>
      <c r="AD47" s="343">
        <f t="shared" si="5"/>
        <v>21330</v>
      </c>
      <c r="AE47" s="343">
        <f t="shared" si="6"/>
        <v>-4330</v>
      </c>
      <c r="AF47" s="197">
        <f t="shared" si="0"/>
        <v>-0.25470588235294117</v>
      </c>
      <c r="AG47" s="140"/>
      <c r="AH47" s="140"/>
      <c r="AI47" s="140"/>
      <c r="AJ47" s="140"/>
    </row>
    <row r="48" spans="1:36" s="28" customFormat="1" ht="54" customHeight="1">
      <c r="A48" s="211" t="s">
        <v>37</v>
      </c>
      <c r="B48" s="212" t="s">
        <v>77</v>
      </c>
      <c r="C48" s="213" t="s">
        <v>9</v>
      </c>
      <c r="D48" s="214"/>
      <c r="E48" s="211">
        <f>SUM(E49:E51)</f>
        <v>2</v>
      </c>
      <c r="F48" s="371">
        <f>SUM(F49:F51)</f>
        <v>540</v>
      </c>
      <c r="G48" s="372">
        <f>SUM(G49:G51)</f>
        <v>1080</v>
      </c>
      <c r="H48" s="359">
        <v>2</v>
      </c>
      <c r="I48" s="359">
        <v>540</v>
      </c>
      <c r="J48" s="359">
        <f>J49+J50+J51</f>
        <v>1080</v>
      </c>
      <c r="K48" s="211">
        <f>SUM(K49:K51)</f>
        <v>0</v>
      </c>
      <c r="L48" s="371">
        <f>SUM(L49:L51)</f>
        <v>0</v>
      </c>
      <c r="M48" s="372">
        <f>SUM(M49:M51)</f>
        <v>0</v>
      </c>
      <c r="N48" s="359"/>
      <c r="O48" s="359"/>
      <c r="P48" s="359">
        <f>P44+P40+P36</f>
        <v>0</v>
      </c>
      <c r="Q48" s="211">
        <f>SUM(Q49:Q51)</f>
        <v>0</v>
      </c>
      <c r="R48" s="371">
        <f>SUM(R49:R51)</f>
        <v>0</v>
      </c>
      <c r="S48" s="372">
        <f>SUM(S49:S51)</f>
        <v>0</v>
      </c>
      <c r="T48" s="359"/>
      <c r="U48" s="359"/>
      <c r="V48" s="359">
        <f>V44+V40+V36</f>
        <v>9550</v>
      </c>
      <c r="W48" s="359"/>
      <c r="X48" s="359"/>
      <c r="Y48" s="359">
        <f>Y44+Y40+Y36</f>
        <v>0</v>
      </c>
      <c r="Z48" s="359"/>
      <c r="AA48" s="359"/>
      <c r="AB48" s="359">
        <f>AB44+AB40+AB36</f>
        <v>0</v>
      </c>
      <c r="AC48" s="359">
        <f>AC36+AC40+AC44</f>
        <v>57000</v>
      </c>
      <c r="AD48" s="359">
        <f>AD36+AD40+AD44</f>
        <v>26330</v>
      </c>
      <c r="AE48" s="359">
        <f t="shared" si="6"/>
        <v>30670</v>
      </c>
      <c r="AF48" s="360">
        <f t="shared" si="0"/>
        <v>0.5380701754385965</v>
      </c>
      <c r="AG48" s="140"/>
      <c r="AH48" s="140"/>
      <c r="AI48" s="140"/>
      <c r="AJ48" s="140"/>
    </row>
    <row r="49" spans="1:36" s="28" customFormat="1" ht="25.5">
      <c r="A49" s="215" t="s">
        <v>38</v>
      </c>
      <c r="B49" s="216" t="s">
        <v>113</v>
      </c>
      <c r="C49" s="207" t="s">
        <v>252</v>
      </c>
      <c r="D49" s="246" t="s">
        <v>253</v>
      </c>
      <c r="E49" s="392">
        <v>2</v>
      </c>
      <c r="F49" s="393">
        <v>540</v>
      </c>
      <c r="G49" s="394">
        <f>E49*F49</f>
        <v>1080</v>
      </c>
      <c r="H49" s="364">
        <v>2</v>
      </c>
      <c r="I49" s="364">
        <v>540</v>
      </c>
      <c r="J49" s="520">
        <f>H49*I49</f>
        <v>1080</v>
      </c>
      <c r="K49" s="392"/>
      <c r="L49" s="393"/>
      <c r="M49" s="394">
        <f>K49*L49</f>
        <v>0</v>
      </c>
      <c r="N49" s="334"/>
      <c r="O49" s="334"/>
      <c r="P49" s="334"/>
      <c r="Q49" s="392"/>
      <c r="R49" s="393"/>
      <c r="S49" s="394">
        <f>Q49*R49</f>
        <v>0</v>
      </c>
      <c r="T49" s="334"/>
      <c r="U49" s="334"/>
      <c r="V49" s="334"/>
      <c r="W49" s="334"/>
      <c r="X49" s="334"/>
      <c r="Y49" s="334"/>
      <c r="Z49" s="334"/>
      <c r="AA49" s="334"/>
      <c r="AB49" s="334"/>
      <c r="AC49" s="355"/>
      <c r="AD49" s="355"/>
      <c r="AE49" s="355"/>
      <c r="AF49" s="356"/>
      <c r="AG49" s="140"/>
      <c r="AH49" s="140"/>
      <c r="AI49" s="140"/>
      <c r="AJ49" s="140"/>
    </row>
    <row r="50" spans="1:36" s="39" customFormat="1" ht="57.75" customHeight="1">
      <c r="A50" s="215" t="s">
        <v>38</v>
      </c>
      <c r="B50" s="216" t="s">
        <v>114</v>
      </c>
      <c r="C50" s="207" t="s">
        <v>74</v>
      </c>
      <c r="D50" s="246"/>
      <c r="E50" s="392"/>
      <c r="F50" s="393"/>
      <c r="G50" s="394">
        <f>E50*F50</f>
        <v>0</v>
      </c>
      <c r="H50" s="311"/>
      <c r="I50" s="311"/>
      <c r="J50" s="311"/>
      <c r="K50" s="392"/>
      <c r="L50" s="393"/>
      <c r="M50" s="394">
        <f>K50*L50</f>
        <v>0</v>
      </c>
      <c r="N50" s="311">
        <f>SUM(N51:N53)</f>
        <v>0</v>
      </c>
      <c r="O50" s="311">
        <f>SUM(O51:O53)</f>
        <v>0</v>
      </c>
      <c r="P50" s="311">
        <f>SUM(P51:P53)</f>
        <v>0</v>
      </c>
      <c r="Q50" s="392"/>
      <c r="R50" s="393"/>
      <c r="S50" s="394">
        <f>Q50*R50</f>
        <v>0</v>
      </c>
      <c r="T50" s="311">
        <f aca="true" t="shared" si="9" ref="T50:AB50">SUM(T51:T53)</f>
        <v>0</v>
      </c>
      <c r="U50" s="311">
        <f t="shared" si="9"/>
        <v>0</v>
      </c>
      <c r="V50" s="311">
        <f t="shared" si="9"/>
        <v>0</v>
      </c>
      <c r="W50" s="311">
        <f t="shared" si="9"/>
        <v>0</v>
      </c>
      <c r="X50" s="311">
        <f t="shared" si="9"/>
        <v>0</v>
      </c>
      <c r="Y50" s="311">
        <f t="shared" si="9"/>
        <v>0</v>
      </c>
      <c r="Z50" s="311">
        <f t="shared" si="9"/>
        <v>0</v>
      </c>
      <c r="AA50" s="311">
        <f t="shared" si="9"/>
        <v>0</v>
      </c>
      <c r="AB50" s="311">
        <f t="shared" si="9"/>
        <v>0</v>
      </c>
      <c r="AC50" s="312">
        <f aca="true" t="shared" si="10" ref="AC50:AC57">G50+M50+S50+Y50</f>
        <v>0</v>
      </c>
      <c r="AD50" s="312">
        <f aca="true" t="shared" si="11" ref="AD50:AD57">J50+P50+V50+AB50</f>
        <v>0</v>
      </c>
      <c r="AE50" s="312">
        <f aca="true" t="shared" si="12" ref="AE50:AE58">AC50-AD50</f>
        <v>0</v>
      </c>
      <c r="AF50" s="313" t="e">
        <f t="shared" si="0"/>
        <v>#DIV/0!</v>
      </c>
      <c r="AG50" s="139"/>
      <c r="AH50" s="139"/>
      <c r="AI50" s="139"/>
      <c r="AJ50" s="139"/>
    </row>
    <row r="51" spans="1:36" s="28" customFormat="1" ht="34.5" customHeight="1" thickBot="1">
      <c r="A51" s="219" t="s">
        <v>38</v>
      </c>
      <c r="B51" s="220" t="s">
        <v>115</v>
      </c>
      <c r="C51" s="221" t="s">
        <v>10</v>
      </c>
      <c r="D51" s="247"/>
      <c r="E51" s="395"/>
      <c r="F51" s="396"/>
      <c r="G51" s="432">
        <f>E51*F51</f>
        <v>0</v>
      </c>
      <c r="H51" s="155"/>
      <c r="I51" s="155"/>
      <c r="J51" s="155">
        <f>H51*I51</f>
        <v>0</v>
      </c>
      <c r="K51" s="395"/>
      <c r="L51" s="396"/>
      <c r="M51" s="388">
        <f>K51*L51</f>
        <v>0</v>
      </c>
      <c r="N51" s="151"/>
      <c r="O51" s="151"/>
      <c r="P51" s="151">
        <f>N51*O51</f>
        <v>0</v>
      </c>
      <c r="Q51" s="395"/>
      <c r="R51" s="396"/>
      <c r="S51" s="388">
        <f>Q51*R51</f>
        <v>0</v>
      </c>
      <c r="T51" s="151"/>
      <c r="U51" s="151"/>
      <c r="V51" s="151">
        <f>T51*U51</f>
        <v>0</v>
      </c>
      <c r="W51" s="151"/>
      <c r="X51" s="151"/>
      <c r="Y51" s="151">
        <f>W51*X51</f>
        <v>0</v>
      </c>
      <c r="Z51" s="151"/>
      <c r="AA51" s="151"/>
      <c r="AB51" s="151">
        <f>Z51*AA51</f>
        <v>0</v>
      </c>
      <c r="AC51" s="343">
        <f t="shared" si="10"/>
        <v>0</v>
      </c>
      <c r="AD51" s="343">
        <f t="shared" si="11"/>
        <v>0</v>
      </c>
      <c r="AE51" s="343">
        <f t="shared" si="12"/>
        <v>0</v>
      </c>
      <c r="AF51" s="197" t="e">
        <f t="shared" si="0"/>
        <v>#DIV/0!</v>
      </c>
      <c r="AG51" s="140"/>
      <c r="AH51" s="140"/>
      <c r="AI51" s="140"/>
      <c r="AJ51" s="140"/>
    </row>
    <row r="52" spans="1:36" s="28" customFormat="1" ht="34.5" customHeight="1" thickBot="1">
      <c r="A52" s="239" t="s">
        <v>254</v>
      </c>
      <c r="B52" s="240"/>
      <c r="C52" s="241"/>
      <c r="D52" s="242"/>
      <c r="E52" s="382">
        <f>E48+E44</f>
        <v>23</v>
      </c>
      <c r="F52" s="436">
        <f>F48+F44</f>
        <v>11340</v>
      </c>
      <c r="G52" s="439">
        <f>G48+G44</f>
        <v>16080</v>
      </c>
      <c r="H52" s="511">
        <v>23</v>
      </c>
      <c r="I52" s="511">
        <v>11340</v>
      </c>
      <c r="J52" s="512">
        <f>J49+J44</f>
        <v>17860</v>
      </c>
      <c r="K52" s="437">
        <f>K48+K44</f>
        <v>1</v>
      </c>
      <c r="L52" s="390">
        <f>L48+L44</f>
        <v>3000</v>
      </c>
      <c r="M52" s="391">
        <f>M48+M44</f>
        <v>3000</v>
      </c>
      <c r="N52" s="151"/>
      <c r="O52" s="151"/>
      <c r="P52" s="151">
        <f>N52*O52</f>
        <v>0</v>
      </c>
      <c r="Q52" s="382">
        <f>Q48+Q44</f>
        <v>1</v>
      </c>
      <c r="R52" s="390">
        <f>R48+R44</f>
        <v>4000</v>
      </c>
      <c r="S52" s="391">
        <f>S48+S44</f>
        <v>4000</v>
      </c>
      <c r="T52" s="151"/>
      <c r="U52" s="151"/>
      <c r="V52" s="151">
        <f>T52*U52</f>
        <v>0</v>
      </c>
      <c r="W52" s="151"/>
      <c r="X52" s="151"/>
      <c r="Y52" s="151">
        <f>W52*X52</f>
        <v>0</v>
      </c>
      <c r="Z52" s="151"/>
      <c r="AA52" s="151"/>
      <c r="AB52" s="151">
        <f>Z52*AA52</f>
        <v>0</v>
      </c>
      <c r="AC52" s="343">
        <f t="shared" si="10"/>
        <v>23080</v>
      </c>
      <c r="AD52" s="343">
        <f t="shared" si="11"/>
        <v>17860</v>
      </c>
      <c r="AE52" s="343">
        <f t="shared" si="12"/>
        <v>5220</v>
      </c>
      <c r="AF52" s="197">
        <f t="shared" si="0"/>
        <v>0.22616984402079723</v>
      </c>
      <c r="AG52" s="140"/>
      <c r="AH52" s="140"/>
      <c r="AI52" s="140"/>
      <c r="AJ52" s="140"/>
    </row>
    <row r="53" spans="1:36" s="28" customFormat="1" ht="34.5" customHeight="1" thickBot="1">
      <c r="A53" s="227" t="s">
        <v>112</v>
      </c>
      <c r="B53" s="237" t="s">
        <v>255</v>
      </c>
      <c r="C53" s="229" t="s">
        <v>12</v>
      </c>
      <c r="D53" s="230"/>
      <c r="E53" s="383"/>
      <c r="F53" s="230"/>
      <c r="G53" s="513"/>
      <c r="H53" s="487"/>
      <c r="I53" s="487"/>
      <c r="J53" s="487">
        <f>H53*I53</f>
        <v>0</v>
      </c>
      <c r="K53" s="465"/>
      <c r="L53" s="230"/>
      <c r="M53" s="384"/>
      <c r="N53" s="151"/>
      <c r="O53" s="151"/>
      <c r="P53" s="151">
        <f>N53*O53</f>
        <v>0</v>
      </c>
      <c r="Q53" s="383"/>
      <c r="R53" s="230"/>
      <c r="S53" s="384"/>
      <c r="T53" s="151"/>
      <c r="U53" s="151"/>
      <c r="V53" s="151">
        <f>T53*U53</f>
        <v>0</v>
      </c>
      <c r="W53" s="151"/>
      <c r="X53" s="151"/>
      <c r="Y53" s="151">
        <f>W53*X53</f>
        <v>0</v>
      </c>
      <c r="Z53" s="151"/>
      <c r="AA53" s="151"/>
      <c r="AB53" s="151">
        <f>Z53*AA53</f>
        <v>0</v>
      </c>
      <c r="AC53" s="343">
        <f t="shared" si="10"/>
        <v>0</v>
      </c>
      <c r="AD53" s="343">
        <f t="shared" si="11"/>
        <v>0</v>
      </c>
      <c r="AE53" s="343">
        <f t="shared" si="12"/>
        <v>0</v>
      </c>
      <c r="AF53" s="197" t="e">
        <f t="shared" si="0"/>
        <v>#DIV/0!</v>
      </c>
      <c r="AG53" s="140"/>
      <c r="AH53" s="140"/>
      <c r="AI53" s="140"/>
      <c r="AJ53" s="140"/>
    </row>
    <row r="54" spans="1:36" s="39" customFormat="1" ht="56.25" customHeight="1">
      <c r="A54" s="211" t="s">
        <v>37</v>
      </c>
      <c r="B54" s="212" t="s">
        <v>79</v>
      </c>
      <c r="C54" s="231" t="s">
        <v>13</v>
      </c>
      <c r="D54" s="238"/>
      <c r="E54" s="385">
        <f aca="true" t="shared" si="13" ref="E54:M54">SUM(E55:E57)</f>
        <v>0</v>
      </c>
      <c r="F54" s="386">
        <f t="shared" si="13"/>
        <v>0</v>
      </c>
      <c r="G54" s="387">
        <f t="shared" si="13"/>
        <v>0</v>
      </c>
      <c r="H54" s="341">
        <f t="shared" si="13"/>
        <v>0</v>
      </c>
      <c r="I54" s="341">
        <f t="shared" si="13"/>
        <v>0</v>
      </c>
      <c r="J54" s="341">
        <f t="shared" si="13"/>
        <v>0</v>
      </c>
      <c r="K54" s="385">
        <f t="shared" si="13"/>
        <v>2</v>
      </c>
      <c r="L54" s="386">
        <f t="shared" si="13"/>
        <v>10000</v>
      </c>
      <c r="M54" s="387">
        <f t="shared" si="13"/>
        <v>20000</v>
      </c>
      <c r="N54" s="341">
        <f aca="true" t="shared" si="14" ref="N54:S54">SUM(N55:N57)</f>
        <v>0</v>
      </c>
      <c r="O54" s="341">
        <f t="shared" si="14"/>
        <v>0</v>
      </c>
      <c r="P54" s="341">
        <f t="shared" si="14"/>
        <v>0</v>
      </c>
      <c r="Q54" s="385">
        <f t="shared" si="14"/>
        <v>7</v>
      </c>
      <c r="R54" s="386">
        <f t="shared" si="14"/>
        <v>9000</v>
      </c>
      <c r="S54" s="387">
        <f t="shared" si="14"/>
        <v>31000</v>
      </c>
      <c r="T54" s="341">
        <f aca="true" t="shared" si="15" ref="T54:Y54">SUM(T55:T57)</f>
        <v>0</v>
      </c>
      <c r="U54" s="341">
        <f t="shared" si="15"/>
        <v>0</v>
      </c>
      <c r="V54" s="341">
        <f t="shared" si="15"/>
        <v>0</v>
      </c>
      <c r="W54" s="341">
        <f t="shared" si="15"/>
        <v>0</v>
      </c>
      <c r="X54" s="341">
        <f t="shared" si="15"/>
        <v>0</v>
      </c>
      <c r="Y54" s="341">
        <f t="shared" si="15"/>
        <v>0</v>
      </c>
      <c r="Z54" s="341">
        <f>SUM(Z55:Z57)</f>
        <v>0</v>
      </c>
      <c r="AA54" s="341">
        <f>SUM(AA55:AA57)</f>
        <v>0</v>
      </c>
      <c r="AB54" s="341">
        <f>SUM(AB55:AB57)</f>
        <v>0</v>
      </c>
      <c r="AC54" s="342">
        <f t="shared" si="10"/>
        <v>51000</v>
      </c>
      <c r="AD54" s="342">
        <f t="shared" si="11"/>
        <v>0</v>
      </c>
      <c r="AE54" s="342">
        <f t="shared" si="12"/>
        <v>51000</v>
      </c>
      <c r="AF54" s="198">
        <f t="shared" si="0"/>
        <v>1</v>
      </c>
      <c r="AG54" s="139"/>
      <c r="AH54" s="139"/>
      <c r="AI54" s="139"/>
      <c r="AJ54" s="139"/>
    </row>
    <row r="55" spans="1:36" s="28" customFormat="1" ht="45" customHeight="1">
      <c r="A55" s="215" t="s">
        <v>38</v>
      </c>
      <c r="B55" s="216" t="s">
        <v>113</v>
      </c>
      <c r="C55" s="207" t="s">
        <v>256</v>
      </c>
      <c r="D55" s="248" t="s">
        <v>7</v>
      </c>
      <c r="E55" s="397"/>
      <c r="F55" s="265"/>
      <c r="G55" s="398">
        <f>E55*F55</f>
        <v>0</v>
      </c>
      <c r="H55" s="151"/>
      <c r="I55" s="151"/>
      <c r="J55" s="151">
        <f>H55*I55</f>
        <v>0</v>
      </c>
      <c r="K55" s="392">
        <v>2</v>
      </c>
      <c r="L55" s="265">
        <v>10000</v>
      </c>
      <c r="M55" s="394">
        <f>K55*L55</f>
        <v>20000</v>
      </c>
      <c r="N55" s="151"/>
      <c r="O55" s="151"/>
      <c r="P55" s="151">
        <f>N55*O55</f>
        <v>0</v>
      </c>
      <c r="Q55" s="392"/>
      <c r="R55" s="265"/>
      <c r="S55" s="394">
        <f>Q55*R55</f>
        <v>0</v>
      </c>
      <c r="T55" s="151"/>
      <c r="U55" s="151"/>
      <c r="V55" s="151">
        <f>T55*U55</f>
        <v>0</v>
      </c>
      <c r="W55" s="151"/>
      <c r="X55" s="151"/>
      <c r="Y55" s="151">
        <f>W55*X55</f>
        <v>0</v>
      </c>
      <c r="Z55" s="151"/>
      <c r="AA55" s="151"/>
      <c r="AB55" s="151">
        <f>Z55*AA55</f>
        <v>0</v>
      </c>
      <c r="AC55" s="343">
        <f t="shared" si="10"/>
        <v>20000</v>
      </c>
      <c r="AD55" s="343">
        <f t="shared" si="11"/>
        <v>0</v>
      </c>
      <c r="AE55" s="343">
        <f t="shared" si="12"/>
        <v>20000</v>
      </c>
      <c r="AF55" s="197">
        <f t="shared" si="0"/>
        <v>1</v>
      </c>
      <c r="AG55" s="140"/>
      <c r="AH55" s="140"/>
      <c r="AI55" s="140"/>
      <c r="AJ55" s="140"/>
    </row>
    <row r="56" spans="1:36" s="28" customFormat="1" ht="24.75" customHeight="1">
      <c r="A56" s="215" t="s">
        <v>38</v>
      </c>
      <c r="B56" s="216" t="s">
        <v>114</v>
      </c>
      <c r="C56" s="207" t="s">
        <v>257</v>
      </c>
      <c r="D56" s="248" t="s">
        <v>7</v>
      </c>
      <c r="E56" s="397"/>
      <c r="F56" s="265"/>
      <c r="G56" s="398">
        <f>E56*F56</f>
        <v>0</v>
      </c>
      <c r="H56" s="151"/>
      <c r="I56" s="151"/>
      <c r="J56" s="151">
        <f>H56*I56</f>
        <v>0</v>
      </c>
      <c r="K56" s="392"/>
      <c r="L56" s="265"/>
      <c r="M56" s="394">
        <f>K56*L56</f>
        <v>0</v>
      </c>
      <c r="N56" s="151"/>
      <c r="O56" s="151"/>
      <c r="P56" s="151">
        <f>N56*O56</f>
        <v>0</v>
      </c>
      <c r="Q56" s="392">
        <v>3</v>
      </c>
      <c r="R56" s="265">
        <v>5000</v>
      </c>
      <c r="S56" s="394">
        <f>Q56*R56</f>
        <v>15000</v>
      </c>
      <c r="T56" s="151"/>
      <c r="U56" s="151"/>
      <c r="V56" s="151">
        <f>T56*U56</f>
        <v>0</v>
      </c>
      <c r="W56" s="151"/>
      <c r="X56" s="151"/>
      <c r="Y56" s="151">
        <f>W56*X56</f>
        <v>0</v>
      </c>
      <c r="Z56" s="151"/>
      <c r="AA56" s="151"/>
      <c r="AB56" s="151">
        <f>Z56*AA56</f>
        <v>0</v>
      </c>
      <c r="AC56" s="343">
        <f t="shared" si="10"/>
        <v>15000</v>
      </c>
      <c r="AD56" s="343">
        <f t="shared" si="11"/>
        <v>0</v>
      </c>
      <c r="AE56" s="343">
        <f t="shared" si="12"/>
        <v>15000</v>
      </c>
      <c r="AF56" s="197">
        <f t="shared" si="0"/>
        <v>1</v>
      </c>
      <c r="AG56" s="140"/>
      <c r="AH56" s="140"/>
      <c r="AI56" s="140"/>
      <c r="AJ56" s="140"/>
    </row>
    <row r="57" spans="1:36" s="28" customFormat="1" ht="47.25" customHeight="1" thickBot="1">
      <c r="A57" s="219" t="s">
        <v>38</v>
      </c>
      <c r="B57" s="218" t="s">
        <v>115</v>
      </c>
      <c r="C57" s="207" t="s">
        <v>258</v>
      </c>
      <c r="D57" s="248" t="s">
        <v>7</v>
      </c>
      <c r="E57" s="399"/>
      <c r="F57" s="400"/>
      <c r="G57" s="401">
        <f>E57*F57</f>
        <v>0</v>
      </c>
      <c r="H57" s="151"/>
      <c r="I57" s="151"/>
      <c r="J57" s="151">
        <f>H57*I57</f>
        <v>0</v>
      </c>
      <c r="K57" s="414"/>
      <c r="L57" s="400"/>
      <c r="M57" s="432">
        <f>K57*L57</f>
        <v>0</v>
      </c>
      <c r="N57" s="151"/>
      <c r="O57" s="151"/>
      <c r="P57" s="151">
        <f>N57*O57</f>
        <v>0</v>
      </c>
      <c r="Q57" s="414">
        <v>4</v>
      </c>
      <c r="R57" s="400">
        <v>4000</v>
      </c>
      <c r="S57" s="432">
        <f>Q57*R57</f>
        <v>16000</v>
      </c>
      <c r="T57" s="151"/>
      <c r="U57" s="151"/>
      <c r="V57" s="151">
        <f>T57*U57</f>
        <v>0</v>
      </c>
      <c r="W57" s="151"/>
      <c r="X57" s="151"/>
      <c r="Y57" s="151">
        <f>W57*X57</f>
        <v>0</v>
      </c>
      <c r="Z57" s="151"/>
      <c r="AA57" s="151"/>
      <c r="AB57" s="151">
        <f>Z57*AA57</f>
        <v>0</v>
      </c>
      <c r="AC57" s="343">
        <f t="shared" si="10"/>
        <v>16000</v>
      </c>
      <c r="AD57" s="343">
        <f t="shared" si="11"/>
        <v>0</v>
      </c>
      <c r="AE57" s="343">
        <f t="shared" si="12"/>
        <v>16000</v>
      </c>
      <c r="AF57" s="197">
        <f t="shared" si="0"/>
        <v>1</v>
      </c>
      <c r="AG57" s="140"/>
      <c r="AH57" s="140"/>
      <c r="AI57" s="140"/>
      <c r="AJ57" s="140"/>
    </row>
    <row r="58" spans="1:36" s="28" customFormat="1" ht="15" customHeight="1">
      <c r="A58" s="211" t="s">
        <v>37</v>
      </c>
      <c r="B58" s="212" t="s">
        <v>78</v>
      </c>
      <c r="C58" s="213" t="s">
        <v>97</v>
      </c>
      <c r="D58" s="214"/>
      <c r="E58" s="211">
        <f>SUM(E59:E61)</f>
        <v>0</v>
      </c>
      <c r="F58" s="371">
        <f>SUM(F59:F61)</f>
        <v>0</v>
      </c>
      <c r="G58" s="442">
        <f>SUM(G59:G61)</f>
        <v>0</v>
      </c>
      <c r="H58" s="361">
        <f>H54+H50</f>
        <v>0</v>
      </c>
      <c r="I58" s="361">
        <f>I54+I50</f>
        <v>0</v>
      </c>
      <c r="J58" s="361">
        <v>0</v>
      </c>
      <c r="K58" s="211">
        <f>SUM(K59:K61)</f>
        <v>4</v>
      </c>
      <c r="L58" s="371">
        <f>SUM(L59:L61)</f>
        <v>6000</v>
      </c>
      <c r="M58" s="372">
        <f>SUM(M59:M61)</f>
        <v>12000</v>
      </c>
      <c r="N58" s="337">
        <f>N54+N50</f>
        <v>0</v>
      </c>
      <c r="O58" s="337">
        <f>O54+O50</f>
        <v>0</v>
      </c>
      <c r="P58" s="337">
        <f>P54+P50</f>
        <v>0</v>
      </c>
      <c r="Q58" s="211">
        <f>SUM(Q59:Q61)</f>
        <v>2</v>
      </c>
      <c r="R58" s="371">
        <f>SUM(R59:R61)</f>
        <v>5000</v>
      </c>
      <c r="S58" s="372">
        <f>SUM(S59:S61)</f>
        <v>10000</v>
      </c>
      <c r="T58" s="337">
        <f aca="true" t="shared" si="16" ref="T58:Y58">T54+T50</f>
        <v>0</v>
      </c>
      <c r="U58" s="337">
        <f t="shared" si="16"/>
        <v>0</v>
      </c>
      <c r="V58" s="337">
        <f t="shared" si="16"/>
        <v>0</v>
      </c>
      <c r="W58" s="337">
        <f t="shared" si="16"/>
        <v>0</v>
      </c>
      <c r="X58" s="337">
        <f t="shared" si="16"/>
        <v>0</v>
      </c>
      <c r="Y58" s="337">
        <f t="shared" si="16"/>
        <v>0</v>
      </c>
      <c r="Z58" s="337">
        <f>Z54+Z50</f>
        <v>0</v>
      </c>
      <c r="AA58" s="337">
        <f>AA54+AA50</f>
        <v>0</v>
      </c>
      <c r="AB58" s="337">
        <f>AB54+AB50</f>
        <v>0</v>
      </c>
      <c r="AC58" s="337">
        <f>AC50+AC54</f>
        <v>51000</v>
      </c>
      <c r="AD58" s="337">
        <f>AD50+AD54</f>
        <v>0</v>
      </c>
      <c r="AE58" s="337">
        <f t="shared" si="12"/>
        <v>51000</v>
      </c>
      <c r="AF58" s="338">
        <f t="shared" si="0"/>
        <v>1</v>
      </c>
      <c r="AG58" s="140"/>
      <c r="AH58" s="140"/>
      <c r="AI58" s="140"/>
      <c r="AJ58" s="140"/>
    </row>
    <row r="59" spans="1:36" s="28" customFormat="1" ht="15" customHeight="1">
      <c r="A59" s="215" t="s">
        <v>38</v>
      </c>
      <c r="B59" s="216" t="s">
        <v>113</v>
      </c>
      <c r="C59" s="249" t="s">
        <v>259</v>
      </c>
      <c r="D59" s="208" t="s">
        <v>6</v>
      </c>
      <c r="E59" s="373"/>
      <c r="F59" s="374"/>
      <c r="G59" s="375">
        <f>E59*F59</f>
        <v>0</v>
      </c>
      <c r="H59" s="364"/>
      <c r="I59" s="364"/>
      <c r="J59" s="364"/>
      <c r="K59" s="392"/>
      <c r="L59" s="374"/>
      <c r="M59" s="394">
        <f>K59*L59</f>
        <v>0</v>
      </c>
      <c r="N59" s="334"/>
      <c r="O59" s="334"/>
      <c r="P59" s="334"/>
      <c r="Q59" s="392">
        <v>2</v>
      </c>
      <c r="R59" s="374">
        <v>5000</v>
      </c>
      <c r="S59" s="394">
        <f>Q59*R59</f>
        <v>10000</v>
      </c>
      <c r="T59" s="334"/>
      <c r="U59" s="334"/>
      <c r="V59" s="334"/>
      <c r="W59" s="334"/>
      <c r="X59" s="334"/>
      <c r="Y59" s="334"/>
      <c r="Z59" s="334"/>
      <c r="AA59" s="334"/>
      <c r="AB59" s="334"/>
      <c r="AC59" s="355"/>
      <c r="AD59" s="355"/>
      <c r="AE59" s="355"/>
      <c r="AF59" s="356"/>
      <c r="AG59" s="140"/>
      <c r="AH59" s="140"/>
      <c r="AI59" s="140"/>
      <c r="AJ59" s="140"/>
    </row>
    <row r="60" spans="1:36" s="39" customFormat="1" ht="15" customHeight="1">
      <c r="A60" s="215" t="s">
        <v>38</v>
      </c>
      <c r="B60" s="216" t="s">
        <v>114</v>
      </c>
      <c r="C60" s="249" t="s">
        <v>260</v>
      </c>
      <c r="D60" s="208" t="s">
        <v>6</v>
      </c>
      <c r="E60" s="373"/>
      <c r="F60" s="374"/>
      <c r="G60" s="375">
        <f>E60*F60</f>
        <v>0</v>
      </c>
      <c r="H60" s="311"/>
      <c r="I60" s="311"/>
      <c r="J60" s="311"/>
      <c r="K60" s="392">
        <v>2</v>
      </c>
      <c r="L60" s="374">
        <v>3000</v>
      </c>
      <c r="M60" s="394">
        <f>K60*L60</f>
        <v>6000</v>
      </c>
      <c r="N60" s="311">
        <f>SUM(N61:N63)</f>
        <v>0</v>
      </c>
      <c r="O60" s="311">
        <f>SUM(O61:O63)</f>
        <v>0</v>
      </c>
      <c r="P60" s="311">
        <f>SUM(P61:P63)</f>
        <v>0</v>
      </c>
      <c r="Q60" s="392"/>
      <c r="R60" s="374"/>
      <c r="S60" s="394">
        <f>Q60*R60</f>
        <v>0</v>
      </c>
      <c r="T60" s="311">
        <f aca="true" t="shared" si="17" ref="T60:Y60">SUM(T61:T63)</f>
        <v>0</v>
      </c>
      <c r="U60" s="311">
        <f t="shared" si="17"/>
        <v>0</v>
      </c>
      <c r="V60" s="311">
        <f t="shared" si="17"/>
        <v>0</v>
      </c>
      <c r="W60" s="311">
        <f t="shared" si="17"/>
        <v>0</v>
      </c>
      <c r="X60" s="311">
        <f t="shared" si="17"/>
        <v>0</v>
      </c>
      <c r="Y60" s="311">
        <f t="shared" si="17"/>
        <v>0</v>
      </c>
      <c r="Z60" s="311">
        <f>SUM(Z61:Z63)</f>
        <v>0</v>
      </c>
      <c r="AA60" s="311">
        <f>SUM(AA61:AA63)</f>
        <v>0</v>
      </c>
      <c r="AB60" s="311">
        <f>SUM(AB61:AB63)</f>
        <v>0</v>
      </c>
      <c r="AC60" s="312">
        <f aca="true" t="shared" si="18" ref="AC60:AC79">G60+M60+S60+Y60</f>
        <v>6000</v>
      </c>
      <c r="AD60" s="312">
        <f aca="true" t="shared" si="19" ref="AD60:AD79">J60+P60+V60+AB60</f>
        <v>0</v>
      </c>
      <c r="AE60" s="312">
        <f aca="true" t="shared" si="20" ref="AE60:AE86">AC60-AD60</f>
        <v>6000</v>
      </c>
      <c r="AF60" s="313">
        <f t="shared" si="0"/>
        <v>1</v>
      </c>
      <c r="AG60" s="139"/>
      <c r="AH60" s="139"/>
      <c r="AI60" s="139"/>
      <c r="AJ60" s="139"/>
    </row>
    <row r="61" spans="1:36" s="28" customFormat="1" ht="53.25" customHeight="1" thickBot="1">
      <c r="A61" s="217" t="s">
        <v>38</v>
      </c>
      <c r="B61" s="220" t="s">
        <v>115</v>
      </c>
      <c r="C61" s="250" t="s">
        <v>261</v>
      </c>
      <c r="D61" s="210" t="s">
        <v>6</v>
      </c>
      <c r="E61" s="376"/>
      <c r="F61" s="377"/>
      <c r="G61" s="378">
        <f>E61*F61</f>
        <v>0</v>
      </c>
      <c r="H61" s="172"/>
      <c r="I61" s="172"/>
      <c r="J61" s="172">
        <f>H61*I61</f>
        <v>0</v>
      </c>
      <c r="K61" s="414">
        <v>2</v>
      </c>
      <c r="L61" s="377">
        <v>3000</v>
      </c>
      <c r="M61" s="432">
        <f>K61*L61</f>
        <v>6000</v>
      </c>
      <c r="N61" s="169"/>
      <c r="O61" s="172"/>
      <c r="P61" s="169">
        <f>N61*O61</f>
        <v>0</v>
      </c>
      <c r="Q61" s="414"/>
      <c r="R61" s="377"/>
      <c r="S61" s="432">
        <f>Q61*R61</f>
        <v>0</v>
      </c>
      <c r="T61" s="169"/>
      <c r="U61" s="172"/>
      <c r="V61" s="169">
        <f>T61*U61</f>
        <v>0</v>
      </c>
      <c r="W61" s="169"/>
      <c r="X61" s="172"/>
      <c r="Y61" s="169">
        <f>W61*X61</f>
        <v>0</v>
      </c>
      <c r="Z61" s="169"/>
      <c r="AA61" s="172"/>
      <c r="AB61" s="169">
        <f>Z61*AA61</f>
        <v>0</v>
      </c>
      <c r="AC61" s="343">
        <f t="shared" si="18"/>
        <v>6000</v>
      </c>
      <c r="AD61" s="343">
        <f t="shared" si="19"/>
        <v>0</v>
      </c>
      <c r="AE61" s="343">
        <f t="shared" si="20"/>
        <v>6000</v>
      </c>
      <c r="AF61" s="197">
        <f t="shared" si="0"/>
        <v>1</v>
      </c>
      <c r="AG61" s="140"/>
      <c r="AH61" s="140"/>
      <c r="AI61" s="140"/>
      <c r="AJ61" s="140"/>
    </row>
    <row r="62" spans="1:36" s="28" customFormat="1" ht="34.5" customHeight="1">
      <c r="A62" s="211" t="s">
        <v>37</v>
      </c>
      <c r="B62" s="212" t="s">
        <v>262</v>
      </c>
      <c r="C62" s="213" t="s">
        <v>14</v>
      </c>
      <c r="D62" s="214"/>
      <c r="E62" s="211">
        <f>SUM(E63:E65)</f>
        <v>3000</v>
      </c>
      <c r="F62" s="371">
        <f>SUM(F63:F65)</f>
        <v>5</v>
      </c>
      <c r="G62" s="443">
        <f>SUM(G63:G65)</f>
        <v>15000</v>
      </c>
      <c r="H62" s="444">
        <v>3000</v>
      </c>
      <c r="I62" s="444">
        <v>5</v>
      </c>
      <c r="J62" s="469">
        <f>J63+J64+J65</f>
        <v>15000</v>
      </c>
      <c r="K62" s="445">
        <f>SUM(K63:K65)</f>
        <v>0</v>
      </c>
      <c r="L62" s="371">
        <f>SUM(L63:L65)</f>
        <v>0</v>
      </c>
      <c r="M62" s="372">
        <f>SUM(M63:M65)</f>
        <v>0</v>
      </c>
      <c r="N62" s="169"/>
      <c r="O62" s="172"/>
      <c r="P62" s="169">
        <f>N62*O62</f>
        <v>0</v>
      </c>
      <c r="Q62" s="211">
        <f>SUM(Q63:Q65)</f>
        <v>0</v>
      </c>
      <c r="R62" s="371">
        <f>SUM(R63:R65)</f>
        <v>0</v>
      </c>
      <c r="S62" s="372">
        <f>SUM(S63:S65)</f>
        <v>0</v>
      </c>
      <c r="T62" s="169"/>
      <c r="U62" s="172"/>
      <c r="V62" s="169">
        <f>T62*U62</f>
        <v>0</v>
      </c>
      <c r="W62" s="169"/>
      <c r="X62" s="172"/>
      <c r="Y62" s="169">
        <f>W62*X62</f>
        <v>0</v>
      </c>
      <c r="Z62" s="169"/>
      <c r="AA62" s="172"/>
      <c r="AB62" s="169">
        <f>Z62*AA62</f>
        <v>0</v>
      </c>
      <c r="AC62" s="343">
        <f t="shared" si="18"/>
        <v>15000</v>
      </c>
      <c r="AD62" s="343">
        <f t="shared" si="19"/>
        <v>15000</v>
      </c>
      <c r="AE62" s="343">
        <f t="shared" si="20"/>
        <v>0</v>
      </c>
      <c r="AF62" s="197">
        <f t="shared" si="0"/>
        <v>0</v>
      </c>
      <c r="AG62" s="140"/>
      <c r="AH62" s="140"/>
      <c r="AI62" s="140"/>
      <c r="AJ62" s="140"/>
    </row>
    <row r="63" spans="1:36" s="28" customFormat="1" ht="34.5" customHeight="1">
      <c r="A63" s="215" t="s">
        <v>38</v>
      </c>
      <c r="B63" s="216" t="s">
        <v>113</v>
      </c>
      <c r="C63" s="249" t="s">
        <v>263</v>
      </c>
      <c r="D63" s="208" t="s">
        <v>15</v>
      </c>
      <c r="E63" s="373">
        <v>3000</v>
      </c>
      <c r="F63" s="374">
        <v>5</v>
      </c>
      <c r="G63" s="375">
        <f>E63*F63</f>
        <v>15000</v>
      </c>
      <c r="H63" s="172">
        <v>3000</v>
      </c>
      <c r="I63" s="172">
        <v>5</v>
      </c>
      <c r="J63" s="172">
        <f>H63*I63</f>
        <v>15000</v>
      </c>
      <c r="K63" s="392"/>
      <c r="L63" s="374"/>
      <c r="M63" s="394">
        <f>K63*L63</f>
        <v>0</v>
      </c>
      <c r="N63" s="169"/>
      <c r="O63" s="172"/>
      <c r="P63" s="169">
        <f>N63*O63</f>
        <v>0</v>
      </c>
      <c r="Q63" s="392"/>
      <c r="R63" s="374"/>
      <c r="S63" s="394">
        <f>Q63*R63</f>
        <v>0</v>
      </c>
      <c r="T63" s="169"/>
      <c r="U63" s="172"/>
      <c r="V63" s="169">
        <f>T63*U63</f>
        <v>0</v>
      </c>
      <c r="W63" s="169"/>
      <c r="X63" s="172"/>
      <c r="Y63" s="169">
        <f>W63*X63</f>
        <v>0</v>
      </c>
      <c r="Z63" s="169"/>
      <c r="AA63" s="172"/>
      <c r="AB63" s="169">
        <f>Z63*AA63</f>
        <v>0</v>
      </c>
      <c r="AC63" s="343">
        <f t="shared" si="18"/>
        <v>15000</v>
      </c>
      <c r="AD63" s="343">
        <f t="shared" si="19"/>
        <v>15000</v>
      </c>
      <c r="AE63" s="343">
        <f t="shared" si="20"/>
        <v>0</v>
      </c>
      <c r="AF63" s="197">
        <f t="shared" si="0"/>
        <v>0</v>
      </c>
      <c r="AG63" s="140"/>
      <c r="AH63" s="140"/>
      <c r="AI63" s="140"/>
      <c r="AJ63" s="140"/>
    </row>
    <row r="64" spans="1:36" s="39" customFormat="1" ht="27.75" customHeight="1">
      <c r="A64" s="215" t="s">
        <v>38</v>
      </c>
      <c r="B64" s="216" t="s">
        <v>114</v>
      </c>
      <c r="C64" s="249" t="s">
        <v>16</v>
      </c>
      <c r="D64" s="208" t="s">
        <v>15</v>
      </c>
      <c r="E64" s="373"/>
      <c r="F64" s="374"/>
      <c r="G64" s="375">
        <f>E64*F64</f>
        <v>0</v>
      </c>
      <c r="H64" s="311"/>
      <c r="I64" s="311"/>
      <c r="J64" s="311">
        <f>SUM(J65:J67)</f>
        <v>0</v>
      </c>
      <c r="K64" s="392"/>
      <c r="L64" s="374"/>
      <c r="M64" s="394">
        <f>K64*L64</f>
        <v>0</v>
      </c>
      <c r="N64" s="311">
        <f>SUM(N65:N67)</f>
        <v>0</v>
      </c>
      <c r="O64" s="311">
        <f>SUM(O65:O67)</f>
        <v>0</v>
      </c>
      <c r="P64" s="311">
        <f>SUM(P65:P67)</f>
        <v>0</v>
      </c>
      <c r="Q64" s="392"/>
      <c r="R64" s="374"/>
      <c r="S64" s="394">
        <f>Q64*R64</f>
        <v>0</v>
      </c>
      <c r="T64" s="311">
        <f aca="true" t="shared" si="21" ref="T64:Y64">SUM(T65:T67)</f>
        <v>0</v>
      </c>
      <c r="U64" s="311">
        <f t="shared" si="21"/>
        <v>0</v>
      </c>
      <c r="V64" s="311">
        <f t="shared" si="21"/>
        <v>0</v>
      </c>
      <c r="W64" s="311">
        <f t="shared" si="21"/>
        <v>0</v>
      </c>
      <c r="X64" s="311">
        <f t="shared" si="21"/>
        <v>0</v>
      </c>
      <c r="Y64" s="311">
        <f t="shared" si="21"/>
        <v>0</v>
      </c>
      <c r="Z64" s="311">
        <f>SUM(Z65:Z67)</f>
        <v>0</v>
      </c>
      <c r="AA64" s="311">
        <f>SUM(AA65:AA67)</f>
        <v>0</v>
      </c>
      <c r="AB64" s="311">
        <f>SUM(AB65:AB67)</f>
        <v>0</v>
      </c>
      <c r="AC64" s="312">
        <f t="shared" si="18"/>
        <v>0</v>
      </c>
      <c r="AD64" s="312">
        <f t="shared" si="19"/>
        <v>0</v>
      </c>
      <c r="AE64" s="312">
        <f t="shared" si="20"/>
        <v>0</v>
      </c>
      <c r="AF64" s="313" t="e">
        <f t="shared" si="0"/>
        <v>#DIV/0!</v>
      </c>
      <c r="AG64" s="139"/>
      <c r="AH64" s="139"/>
      <c r="AI64" s="139"/>
      <c r="AJ64" s="139"/>
    </row>
    <row r="65" spans="1:36" s="28" customFormat="1" ht="30" customHeight="1" thickBot="1">
      <c r="A65" s="217" t="s">
        <v>38</v>
      </c>
      <c r="B65" s="220" t="s">
        <v>115</v>
      </c>
      <c r="C65" s="250" t="s">
        <v>17</v>
      </c>
      <c r="D65" s="210" t="s">
        <v>15</v>
      </c>
      <c r="E65" s="376"/>
      <c r="F65" s="377"/>
      <c r="G65" s="378">
        <f>E65*F65</f>
        <v>0</v>
      </c>
      <c r="H65" s="169"/>
      <c r="I65" s="169"/>
      <c r="J65" s="169">
        <f>H65*I65</f>
        <v>0</v>
      </c>
      <c r="K65" s="414"/>
      <c r="L65" s="377"/>
      <c r="M65" s="432">
        <f>K65*L65</f>
        <v>0</v>
      </c>
      <c r="N65" s="169"/>
      <c r="O65" s="169"/>
      <c r="P65" s="169">
        <f>N65*O65</f>
        <v>0</v>
      </c>
      <c r="Q65" s="414"/>
      <c r="R65" s="377"/>
      <c r="S65" s="432">
        <f>Q65*R65</f>
        <v>0</v>
      </c>
      <c r="T65" s="169"/>
      <c r="U65" s="169"/>
      <c r="V65" s="169">
        <f>T65*U65</f>
        <v>0</v>
      </c>
      <c r="W65" s="169"/>
      <c r="X65" s="169"/>
      <c r="Y65" s="169">
        <f>W65*X65</f>
        <v>0</v>
      </c>
      <c r="Z65" s="169"/>
      <c r="AA65" s="169"/>
      <c r="AB65" s="169">
        <f>Z65*AA65</f>
        <v>0</v>
      </c>
      <c r="AC65" s="343">
        <f t="shared" si="18"/>
        <v>0</v>
      </c>
      <c r="AD65" s="343">
        <f t="shared" si="19"/>
        <v>0</v>
      </c>
      <c r="AE65" s="343">
        <f t="shared" si="20"/>
        <v>0</v>
      </c>
      <c r="AF65" s="197" t="e">
        <f t="shared" si="0"/>
        <v>#DIV/0!</v>
      </c>
      <c r="AG65" s="140"/>
      <c r="AH65" s="140"/>
      <c r="AI65" s="140"/>
      <c r="AJ65" s="140"/>
    </row>
    <row r="66" spans="1:36" s="28" customFormat="1" ht="30" customHeight="1">
      <c r="A66" s="211" t="s">
        <v>37</v>
      </c>
      <c r="B66" s="212" t="s">
        <v>264</v>
      </c>
      <c r="C66" s="213" t="s">
        <v>80</v>
      </c>
      <c r="D66" s="214"/>
      <c r="E66" s="211">
        <f>SUM(E67:E69)</f>
        <v>0</v>
      </c>
      <c r="F66" s="371">
        <f>SUM(F67:F69)</f>
        <v>0</v>
      </c>
      <c r="G66" s="443">
        <f>SUM(G67:G69)</f>
        <v>0</v>
      </c>
      <c r="H66" s="446"/>
      <c r="I66" s="446"/>
      <c r="J66" s="446">
        <f>H66*I66</f>
        <v>0</v>
      </c>
      <c r="K66" s="211">
        <f>SUM(K67:K69)</f>
        <v>0</v>
      </c>
      <c r="L66" s="371">
        <f>SUM(L67:L69)</f>
        <v>0</v>
      </c>
      <c r="M66" s="372">
        <f>SUM(M67:M69)</f>
        <v>0</v>
      </c>
      <c r="N66" s="169"/>
      <c r="O66" s="169"/>
      <c r="P66" s="169">
        <f>N66*O66</f>
        <v>0</v>
      </c>
      <c r="Q66" s="211">
        <f>SUM(Q67:Q69)</f>
        <v>0</v>
      </c>
      <c r="R66" s="371">
        <f>SUM(R67:R69)</f>
        <v>0</v>
      </c>
      <c r="S66" s="372">
        <f>SUM(S67:S69)</f>
        <v>0</v>
      </c>
      <c r="T66" s="169"/>
      <c r="U66" s="169"/>
      <c r="V66" s="169">
        <f>T66*U66</f>
        <v>0</v>
      </c>
      <c r="W66" s="169"/>
      <c r="X66" s="169"/>
      <c r="Y66" s="169">
        <f>W66*X66</f>
        <v>0</v>
      </c>
      <c r="Z66" s="169"/>
      <c r="AA66" s="169"/>
      <c r="AB66" s="169">
        <f>Z66*AA66</f>
        <v>0</v>
      </c>
      <c r="AC66" s="343">
        <f t="shared" si="18"/>
        <v>0</v>
      </c>
      <c r="AD66" s="343">
        <f t="shared" si="19"/>
        <v>0</v>
      </c>
      <c r="AE66" s="343">
        <f t="shared" si="20"/>
        <v>0</v>
      </c>
      <c r="AF66" s="197" t="e">
        <f t="shared" si="0"/>
        <v>#DIV/0!</v>
      </c>
      <c r="AG66" s="140"/>
      <c r="AH66" s="140"/>
      <c r="AI66" s="140"/>
      <c r="AJ66" s="140"/>
    </row>
    <row r="67" spans="1:36" s="28" customFormat="1" ht="30" customHeight="1">
      <c r="A67" s="215" t="s">
        <v>38</v>
      </c>
      <c r="B67" s="216" t="s">
        <v>113</v>
      </c>
      <c r="C67" s="207" t="s">
        <v>265</v>
      </c>
      <c r="D67" s="208"/>
      <c r="E67" s="373"/>
      <c r="F67" s="374"/>
      <c r="G67" s="375">
        <f>E67*F67</f>
        <v>0</v>
      </c>
      <c r="H67" s="364"/>
      <c r="I67" s="364"/>
      <c r="J67" s="364">
        <f>H67*I67</f>
        <v>0</v>
      </c>
      <c r="K67" s="392"/>
      <c r="L67" s="374"/>
      <c r="M67" s="394">
        <f>K67*L67</f>
        <v>0</v>
      </c>
      <c r="N67" s="364"/>
      <c r="O67" s="364"/>
      <c r="P67" s="364">
        <f>N67*O67</f>
        <v>0</v>
      </c>
      <c r="Q67" s="392"/>
      <c r="R67" s="374"/>
      <c r="S67" s="394">
        <f>Q67*R67</f>
        <v>0</v>
      </c>
      <c r="T67" s="364"/>
      <c r="U67" s="364"/>
      <c r="V67" s="364">
        <f>T67*U67</f>
        <v>0</v>
      </c>
      <c r="W67" s="364"/>
      <c r="X67" s="364"/>
      <c r="Y67" s="364">
        <f>W67*X67</f>
        <v>0</v>
      </c>
      <c r="Z67" s="364"/>
      <c r="AA67" s="364"/>
      <c r="AB67" s="364">
        <f>Z67*AA67</f>
        <v>0</v>
      </c>
      <c r="AC67" s="312">
        <f t="shared" si="18"/>
        <v>0</v>
      </c>
      <c r="AD67" s="312">
        <f t="shared" si="19"/>
        <v>0</v>
      </c>
      <c r="AE67" s="312">
        <f t="shared" si="20"/>
        <v>0</v>
      </c>
      <c r="AF67" s="365" t="e">
        <f t="shared" si="0"/>
        <v>#DIV/0!</v>
      </c>
      <c r="AG67" s="140"/>
      <c r="AH67" s="140"/>
      <c r="AI67" s="140"/>
      <c r="AJ67" s="140"/>
    </row>
    <row r="68" spans="1:36" s="39" customFormat="1" ht="15" customHeight="1">
      <c r="A68" s="215" t="s">
        <v>38</v>
      </c>
      <c r="B68" s="216" t="s">
        <v>114</v>
      </c>
      <c r="C68" s="207" t="s">
        <v>81</v>
      </c>
      <c r="D68" s="208"/>
      <c r="E68" s="373"/>
      <c r="F68" s="374"/>
      <c r="G68" s="375">
        <f>E68*F68</f>
        <v>0</v>
      </c>
      <c r="H68" s="311">
        <f>SUM(H69:H71)</f>
        <v>0</v>
      </c>
      <c r="I68" s="311">
        <f>SUM(I69:I71)</f>
        <v>0</v>
      </c>
      <c r="J68" s="311">
        <f>SUM(J69:J71)</f>
        <v>0</v>
      </c>
      <c r="K68" s="392"/>
      <c r="L68" s="374"/>
      <c r="M68" s="394">
        <f>K68*L68</f>
        <v>0</v>
      </c>
      <c r="N68" s="311">
        <f>SUM(N69:N71)</f>
        <v>0</v>
      </c>
      <c r="O68" s="311">
        <f>SUM(O69:O71)</f>
        <v>0</v>
      </c>
      <c r="P68" s="311">
        <f>SUM(P69:P71)</f>
        <v>0</v>
      </c>
      <c r="Q68" s="392"/>
      <c r="R68" s="374"/>
      <c r="S68" s="394">
        <f>Q68*R68</f>
        <v>0</v>
      </c>
      <c r="T68" s="311">
        <f aca="true" t="shared" si="22" ref="T68:Y68">SUM(T69:T71)</f>
        <v>0</v>
      </c>
      <c r="U68" s="311">
        <f t="shared" si="22"/>
        <v>0</v>
      </c>
      <c r="V68" s="311">
        <f t="shared" si="22"/>
        <v>0</v>
      </c>
      <c r="W68" s="311">
        <f t="shared" si="22"/>
        <v>0</v>
      </c>
      <c r="X68" s="311">
        <f t="shared" si="22"/>
        <v>0</v>
      </c>
      <c r="Y68" s="311">
        <f t="shared" si="22"/>
        <v>0</v>
      </c>
      <c r="Z68" s="311">
        <f>SUM(Z69:Z71)</f>
        <v>0</v>
      </c>
      <c r="AA68" s="311">
        <f>SUM(AA69:AA71)</f>
        <v>0</v>
      </c>
      <c r="AB68" s="311">
        <f>SUM(AB69:AB71)</f>
        <v>0</v>
      </c>
      <c r="AC68" s="312">
        <f t="shared" si="18"/>
        <v>0</v>
      </c>
      <c r="AD68" s="312">
        <f t="shared" si="19"/>
        <v>0</v>
      </c>
      <c r="AE68" s="312">
        <f t="shared" si="20"/>
        <v>0</v>
      </c>
      <c r="AF68" s="313" t="e">
        <f t="shared" si="0"/>
        <v>#DIV/0!</v>
      </c>
      <c r="AG68" s="139"/>
      <c r="AH68" s="139"/>
      <c r="AI68" s="139"/>
      <c r="AJ68" s="139"/>
    </row>
    <row r="69" spans="1:36" s="28" customFormat="1" ht="41.25" customHeight="1" thickBot="1">
      <c r="A69" s="217" t="s">
        <v>38</v>
      </c>
      <c r="B69" s="218" t="s">
        <v>115</v>
      </c>
      <c r="C69" s="209" t="s">
        <v>81</v>
      </c>
      <c r="D69" s="210"/>
      <c r="E69" s="376"/>
      <c r="F69" s="377"/>
      <c r="G69" s="378">
        <f>E69*F69</f>
        <v>0</v>
      </c>
      <c r="H69" s="364"/>
      <c r="I69" s="364"/>
      <c r="J69" s="364">
        <f>H69*I69</f>
        <v>0</v>
      </c>
      <c r="K69" s="414"/>
      <c r="L69" s="377"/>
      <c r="M69" s="432">
        <f>K69*L69</f>
        <v>0</v>
      </c>
      <c r="N69" s="364"/>
      <c r="O69" s="364"/>
      <c r="P69" s="364">
        <f>N69*O69</f>
        <v>0</v>
      </c>
      <c r="Q69" s="414"/>
      <c r="R69" s="377"/>
      <c r="S69" s="432">
        <f>Q69*R69</f>
        <v>0</v>
      </c>
      <c r="T69" s="364"/>
      <c r="U69" s="364"/>
      <c r="V69" s="364">
        <f>T69*U69</f>
        <v>0</v>
      </c>
      <c r="W69" s="364"/>
      <c r="X69" s="364"/>
      <c r="Y69" s="364">
        <f>W69*X69</f>
        <v>0</v>
      </c>
      <c r="Z69" s="364"/>
      <c r="AA69" s="364"/>
      <c r="AB69" s="364">
        <f>Z69*AA69</f>
        <v>0</v>
      </c>
      <c r="AC69" s="312">
        <f t="shared" si="18"/>
        <v>0</v>
      </c>
      <c r="AD69" s="312">
        <f t="shared" si="19"/>
        <v>0</v>
      </c>
      <c r="AE69" s="312">
        <f t="shared" si="20"/>
        <v>0</v>
      </c>
      <c r="AF69" s="365" t="e">
        <f t="shared" si="0"/>
        <v>#DIV/0!</v>
      </c>
      <c r="AG69" s="140"/>
      <c r="AH69" s="140"/>
      <c r="AI69" s="140"/>
      <c r="AJ69" s="140"/>
    </row>
    <row r="70" spans="1:36" s="28" customFormat="1" ht="41.25" customHeight="1">
      <c r="A70" s="211" t="s">
        <v>37</v>
      </c>
      <c r="B70" s="212" t="s">
        <v>266</v>
      </c>
      <c r="C70" s="213" t="s">
        <v>82</v>
      </c>
      <c r="D70" s="214"/>
      <c r="E70" s="211">
        <f>SUM(E71:E73)</f>
        <v>0</v>
      </c>
      <c r="F70" s="371">
        <f>SUM(F71:F73)</f>
        <v>0</v>
      </c>
      <c r="G70" s="443">
        <f>SUM(G71:G73)</f>
        <v>0</v>
      </c>
      <c r="H70" s="446"/>
      <c r="I70" s="446"/>
      <c r="J70" s="446">
        <f>H70*I70</f>
        <v>0</v>
      </c>
      <c r="K70" s="445">
        <f>SUM(K71:K73)</f>
        <v>0</v>
      </c>
      <c r="L70" s="447">
        <f>SUM(L71:L73)</f>
        <v>0</v>
      </c>
      <c r="M70" s="372">
        <f>SUM(M71:M73)</f>
        <v>0</v>
      </c>
      <c r="N70" s="364"/>
      <c r="O70" s="364"/>
      <c r="P70" s="364">
        <f>N70*O70</f>
        <v>0</v>
      </c>
      <c r="Q70" s="211">
        <f>SUM(Q71:Q73)</f>
        <v>0</v>
      </c>
      <c r="R70" s="371">
        <f>SUM(R71:R73)</f>
        <v>0</v>
      </c>
      <c r="S70" s="372">
        <f>SUM(S71:S73)</f>
        <v>0</v>
      </c>
      <c r="T70" s="364"/>
      <c r="U70" s="364"/>
      <c r="V70" s="364">
        <f>T70*U70</f>
        <v>0</v>
      </c>
      <c r="W70" s="364"/>
      <c r="X70" s="364"/>
      <c r="Y70" s="364">
        <f>W70*X70</f>
        <v>0</v>
      </c>
      <c r="Z70" s="364"/>
      <c r="AA70" s="364"/>
      <c r="AB70" s="364">
        <f>Z70*AA70</f>
        <v>0</v>
      </c>
      <c r="AC70" s="312">
        <f t="shared" si="18"/>
        <v>0</v>
      </c>
      <c r="AD70" s="312">
        <f t="shared" si="19"/>
        <v>0</v>
      </c>
      <c r="AE70" s="312">
        <f t="shared" si="20"/>
        <v>0</v>
      </c>
      <c r="AF70" s="365" t="e">
        <f t="shared" si="0"/>
        <v>#DIV/0!</v>
      </c>
      <c r="AG70" s="140"/>
      <c r="AH70" s="140"/>
      <c r="AI70" s="140"/>
      <c r="AJ70" s="140"/>
    </row>
    <row r="71" spans="1:36" s="28" customFormat="1" ht="40.5" customHeight="1">
      <c r="A71" s="215" t="s">
        <v>38</v>
      </c>
      <c r="B71" s="216" t="s">
        <v>113</v>
      </c>
      <c r="C71" s="207" t="s">
        <v>81</v>
      </c>
      <c r="D71" s="208"/>
      <c r="E71" s="373"/>
      <c r="F71" s="374"/>
      <c r="G71" s="375">
        <f>E71*F71</f>
        <v>0</v>
      </c>
      <c r="H71" s="364"/>
      <c r="I71" s="364"/>
      <c r="J71" s="364">
        <f>H71*I71</f>
        <v>0</v>
      </c>
      <c r="K71" s="392"/>
      <c r="L71" s="374"/>
      <c r="M71" s="394">
        <f>K71*L71</f>
        <v>0</v>
      </c>
      <c r="N71" s="364"/>
      <c r="O71" s="364"/>
      <c r="P71" s="364">
        <f>N71*O71</f>
        <v>0</v>
      </c>
      <c r="Q71" s="392"/>
      <c r="R71" s="374"/>
      <c r="S71" s="394">
        <f>Q71*R71</f>
        <v>0</v>
      </c>
      <c r="T71" s="364"/>
      <c r="U71" s="364"/>
      <c r="V71" s="364">
        <f>T71*U71</f>
        <v>0</v>
      </c>
      <c r="W71" s="364"/>
      <c r="X71" s="364"/>
      <c r="Y71" s="364">
        <f>W71*X71</f>
        <v>0</v>
      </c>
      <c r="Z71" s="364"/>
      <c r="AA71" s="364"/>
      <c r="AB71" s="364">
        <f>Z71*AA71</f>
        <v>0</v>
      </c>
      <c r="AC71" s="312">
        <f t="shared" si="18"/>
        <v>0</v>
      </c>
      <c r="AD71" s="312">
        <f t="shared" si="19"/>
        <v>0</v>
      </c>
      <c r="AE71" s="312">
        <f t="shared" si="20"/>
        <v>0</v>
      </c>
      <c r="AF71" s="365" t="e">
        <f t="shared" si="0"/>
        <v>#DIV/0!</v>
      </c>
      <c r="AG71" s="140"/>
      <c r="AH71" s="140"/>
      <c r="AI71" s="140"/>
      <c r="AJ71" s="140"/>
    </row>
    <row r="72" spans="1:36" s="39" customFormat="1" ht="25.5">
      <c r="A72" s="215" t="s">
        <v>38</v>
      </c>
      <c r="B72" s="216" t="s">
        <v>114</v>
      </c>
      <c r="C72" s="207" t="s">
        <v>81</v>
      </c>
      <c r="D72" s="208"/>
      <c r="E72" s="373"/>
      <c r="F72" s="374"/>
      <c r="G72" s="375">
        <f>E72*F72</f>
        <v>0</v>
      </c>
      <c r="H72" s="311"/>
      <c r="I72" s="311"/>
      <c r="J72" s="311">
        <v>0</v>
      </c>
      <c r="K72" s="392"/>
      <c r="L72" s="374"/>
      <c r="M72" s="394">
        <f>K72*L72</f>
        <v>0</v>
      </c>
      <c r="N72" s="311">
        <f>SUM(N73:N75)</f>
        <v>0</v>
      </c>
      <c r="O72" s="311">
        <f>SUM(O73:O75)</f>
        <v>0</v>
      </c>
      <c r="P72" s="311">
        <f>SUM(P73:P75)</f>
        <v>0</v>
      </c>
      <c r="Q72" s="392"/>
      <c r="R72" s="374"/>
      <c r="S72" s="394">
        <f>Q72*R72</f>
        <v>0</v>
      </c>
      <c r="T72" s="311">
        <f aca="true" t="shared" si="23" ref="T72:Y72">SUM(T73:T75)</f>
        <v>0</v>
      </c>
      <c r="U72" s="311">
        <f t="shared" si="23"/>
        <v>0</v>
      </c>
      <c r="V72" s="311">
        <f t="shared" si="23"/>
        <v>0</v>
      </c>
      <c r="W72" s="311">
        <f t="shared" si="23"/>
        <v>0</v>
      </c>
      <c r="X72" s="311">
        <f t="shared" si="23"/>
        <v>0</v>
      </c>
      <c r="Y72" s="311">
        <f t="shared" si="23"/>
        <v>0</v>
      </c>
      <c r="Z72" s="311">
        <f>SUM(Z73:Z75)</f>
        <v>0</v>
      </c>
      <c r="AA72" s="311">
        <f>SUM(AA73:AA75)</f>
        <v>0</v>
      </c>
      <c r="AB72" s="311">
        <f>SUM(AB73:AB75)</f>
        <v>0</v>
      </c>
      <c r="AC72" s="312">
        <f t="shared" si="18"/>
        <v>0</v>
      </c>
      <c r="AD72" s="312">
        <f t="shared" si="19"/>
        <v>0</v>
      </c>
      <c r="AE72" s="312">
        <f t="shared" si="20"/>
        <v>0</v>
      </c>
      <c r="AF72" s="313" t="e">
        <f t="shared" si="0"/>
        <v>#DIV/0!</v>
      </c>
      <c r="AG72" s="139"/>
      <c r="AH72" s="139"/>
      <c r="AI72" s="139"/>
      <c r="AJ72" s="139"/>
    </row>
    <row r="73" spans="1:36" s="28" customFormat="1" ht="30" customHeight="1" thickBot="1">
      <c r="A73" s="217" t="s">
        <v>38</v>
      </c>
      <c r="B73" s="218" t="s">
        <v>115</v>
      </c>
      <c r="C73" s="209" t="s">
        <v>81</v>
      </c>
      <c r="D73" s="210"/>
      <c r="E73" s="376"/>
      <c r="F73" s="377"/>
      <c r="G73" s="378">
        <f>E73*F73</f>
        <v>0</v>
      </c>
      <c r="H73" s="170"/>
      <c r="I73" s="170"/>
      <c r="J73" s="170">
        <f>H73*I73</f>
        <v>0</v>
      </c>
      <c r="K73" s="414"/>
      <c r="L73" s="377"/>
      <c r="M73" s="432">
        <f>K73*L73</f>
        <v>0</v>
      </c>
      <c r="N73" s="169"/>
      <c r="O73" s="169"/>
      <c r="P73" s="169">
        <f>N73*O73</f>
        <v>0</v>
      </c>
      <c r="Q73" s="414"/>
      <c r="R73" s="377"/>
      <c r="S73" s="432">
        <f>Q73*R73</f>
        <v>0</v>
      </c>
      <c r="T73" s="169"/>
      <c r="U73" s="169"/>
      <c r="V73" s="169">
        <f>T73*U73</f>
        <v>0</v>
      </c>
      <c r="W73" s="169"/>
      <c r="X73" s="169"/>
      <c r="Y73" s="169">
        <f>W73*X73</f>
        <v>0</v>
      </c>
      <c r="Z73" s="169"/>
      <c r="AA73" s="169"/>
      <c r="AB73" s="169">
        <f>Z73*AA73</f>
        <v>0</v>
      </c>
      <c r="AC73" s="343">
        <f t="shared" si="18"/>
        <v>0</v>
      </c>
      <c r="AD73" s="343">
        <f t="shared" si="19"/>
        <v>0</v>
      </c>
      <c r="AE73" s="343">
        <f t="shared" si="20"/>
        <v>0</v>
      </c>
      <c r="AF73" s="197" t="e">
        <f t="shared" si="0"/>
        <v>#DIV/0!</v>
      </c>
      <c r="AG73" s="140"/>
      <c r="AH73" s="140"/>
      <c r="AI73" s="140"/>
      <c r="AJ73" s="140"/>
    </row>
    <row r="74" spans="1:36" s="28" customFormat="1" ht="30" customHeight="1" thickBot="1">
      <c r="A74" s="239" t="s">
        <v>267</v>
      </c>
      <c r="B74" s="240"/>
      <c r="C74" s="241"/>
      <c r="D74" s="242"/>
      <c r="E74" s="382">
        <f>E70+E66+E62+E58+E54</f>
        <v>3000</v>
      </c>
      <c r="F74" s="470">
        <f>F70+F66+F62+F58+F54</f>
        <v>5</v>
      </c>
      <c r="G74" s="474">
        <f>G70+G66+G62+G58+G54</f>
        <v>15000</v>
      </c>
      <c r="H74" s="511">
        <v>3000</v>
      </c>
      <c r="I74" s="511">
        <v>5</v>
      </c>
      <c r="J74" s="511">
        <f>H74*I74</f>
        <v>15000</v>
      </c>
      <c r="K74" s="475">
        <f>K70+K66+K62+K58+K54</f>
        <v>6</v>
      </c>
      <c r="L74" s="476">
        <f>L70+L66+L62+L58+L54</f>
        <v>16000</v>
      </c>
      <c r="M74" s="471">
        <f>M70+M66+M62+M58+M54</f>
        <v>32000</v>
      </c>
      <c r="N74" s="169"/>
      <c r="O74" s="169"/>
      <c r="P74" s="169">
        <f>N74*O74</f>
        <v>0</v>
      </c>
      <c r="Q74" s="382">
        <f>Q70+Q66+Q62+Q58+Q54</f>
        <v>9</v>
      </c>
      <c r="R74" s="390">
        <f>R70+R66+R62+R58+R54</f>
        <v>14000</v>
      </c>
      <c r="S74" s="391">
        <f>S70+S66+S62+S58+S54</f>
        <v>41000</v>
      </c>
      <c r="T74" s="169"/>
      <c r="U74" s="169"/>
      <c r="V74" s="169">
        <f>T74*U74</f>
        <v>0</v>
      </c>
      <c r="W74" s="169"/>
      <c r="X74" s="169"/>
      <c r="Y74" s="169">
        <f>W74*X74</f>
        <v>0</v>
      </c>
      <c r="Z74" s="169"/>
      <c r="AA74" s="169"/>
      <c r="AB74" s="169">
        <f>Z74*AA74</f>
        <v>0</v>
      </c>
      <c r="AC74" s="343">
        <f t="shared" si="18"/>
        <v>88000</v>
      </c>
      <c r="AD74" s="343">
        <f t="shared" si="19"/>
        <v>15000</v>
      </c>
      <c r="AE74" s="343">
        <f t="shared" si="20"/>
        <v>73000</v>
      </c>
      <c r="AF74" s="197">
        <f t="shared" si="0"/>
        <v>0.8295454545454546</v>
      </c>
      <c r="AG74" s="140"/>
      <c r="AH74" s="140"/>
      <c r="AI74" s="140"/>
      <c r="AJ74" s="140"/>
    </row>
    <row r="75" spans="1:36" s="28" customFormat="1" ht="30" customHeight="1" thickBot="1">
      <c r="A75" s="227" t="s">
        <v>112</v>
      </c>
      <c r="B75" s="251" t="s">
        <v>268</v>
      </c>
      <c r="C75" s="229" t="s">
        <v>98</v>
      </c>
      <c r="D75" s="230"/>
      <c r="E75" s="383"/>
      <c r="F75" s="230"/>
      <c r="G75" s="513"/>
      <c r="H75" s="481"/>
      <c r="I75" s="481"/>
      <c r="J75" s="481">
        <f>H75*I75</f>
        <v>0</v>
      </c>
      <c r="K75" s="514"/>
      <c r="L75" s="473"/>
      <c r="M75" s="384"/>
      <c r="N75" s="169"/>
      <c r="O75" s="169"/>
      <c r="P75" s="169">
        <f>N75*O75</f>
        <v>0</v>
      </c>
      <c r="Q75" s="383"/>
      <c r="R75" s="230"/>
      <c r="S75" s="384"/>
      <c r="T75" s="169"/>
      <c r="U75" s="169"/>
      <c r="V75" s="169">
        <f>T75*U75</f>
        <v>0</v>
      </c>
      <c r="W75" s="169"/>
      <c r="X75" s="169"/>
      <c r="Y75" s="169">
        <f>W75*X75</f>
        <v>0</v>
      </c>
      <c r="Z75" s="169"/>
      <c r="AA75" s="169"/>
      <c r="AB75" s="169">
        <f>Z75*AA75</f>
        <v>0</v>
      </c>
      <c r="AC75" s="343">
        <f t="shared" si="18"/>
        <v>0</v>
      </c>
      <c r="AD75" s="343">
        <f t="shared" si="19"/>
        <v>0</v>
      </c>
      <c r="AE75" s="343">
        <f t="shared" si="20"/>
        <v>0</v>
      </c>
      <c r="AF75" s="197" t="e">
        <f t="shared" si="0"/>
        <v>#DIV/0!</v>
      </c>
      <c r="AG75" s="140"/>
      <c r="AH75" s="140"/>
      <c r="AI75" s="140"/>
      <c r="AJ75" s="140"/>
    </row>
    <row r="76" spans="1:36" s="39" customFormat="1" ht="38.25">
      <c r="A76" s="211" t="s">
        <v>37</v>
      </c>
      <c r="B76" s="212" t="s">
        <v>116</v>
      </c>
      <c r="C76" s="231" t="s">
        <v>95</v>
      </c>
      <c r="D76" s="238"/>
      <c r="E76" s="385">
        <f>SUM(E77:E79)</f>
        <v>0</v>
      </c>
      <c r="F76" s="386">
        <f>SUM(F77:F79)</f>
        <v>0</v>
      </c>
      <c r="G76" s="387">
        <f>SUM(G77:G79)</f>
        <v>0</v>
      </c>
      <c r="H76" s="341"/>
      <c r="I76" s="341"/>
      <c r="J76" s="341">
        <v>0</v>
      </c>
      <c r="K76" s="385">
        <f>SUM(K77:K79)</f>
        <v>0</v>
      </c>
      <c r="L76" s="386">
        <f>SUM(L77:L79)</f>
        <v>0</v>
      </c>
      <c r="M76" s="387">
        <f>SUM(M77:M79)</f>
        <v>0</v>
      </c>
      <c r="N76" s="341">
        <f>SUM(N77:N79)</f>
        <v>0</v>
      </c>
      <c r="O76" s="341">
        <f>SUM(O77:O79)</f>
        <v>0</v>
      </c>
      <c r="P76" s="341">
        <f>SUM(P77:P79)</f>
        <v>0</v>
      </c>
      <c r="Q76" s="385">
        <f>SUM(Q77:Q79)</f>
        <v>0</v>
      </c>
      <c r="R76" s="386">
        <f>SUM(R77:R79)</f>
        <v>0</v>
      </c>
      <c r="S76" s="387">
        <f>SUM(S77:S79)</f>
        <v>0</v>
      </c>
      <c r="T76" s="341">
        <f aca="true" t="shared" si="24" ref="T76:Y76">SUM(T77:T79)</f>
        <v>0</v>
      </c>
      <c r="U76" s="341">
        <f t="shared" si="24"/>
        <v>0</v>
      </c>
      <c r="V76" s="341">
        <f t="shared" si="24"/>
        <v>0</v>
      </c>
      <c r="W76" s="341">
        <f t="shared" si="24"/>
        <v>0</v>
      </c>
      <c r="X76" s="341">
        <f t="shared" si="24"/>
        <v>0</v>
      </c>
      <c r="Y76" s="341">
        <f t="shared" si="24"/>
        <v>0</v>
      </c>
      <c r="Z76" s="341">
        <f>SUM(Z77:Z79)</f>
        <v>0</v>
      </c>
      <c r="AA76" s="341">
        <f>SUM(AA77:AA79)</f>
        <v>0</v>
      </c>
      <c r="AB76" s="341">
        <f>SUM(AB77:AB79)</f>
        <v>0</v>
      </c>
      <c r="AC76" s="342">
        <f t="shared" si="18"/>
        <v>0</v>
      </c>
      <c r="AD76" s="342">
        <f t="shared" si="19"/>
        <v>0</v>
      </c>
      <c r="AE76" s="342">
        <f t="shared" si="20"/>
        <v>0</v>
      </c>
      <c r="AF76" s="198" t="e">
        <f t="shared" si="0"/>
        <v>#DIV/0!</v>
      </c>
      <c r="AG76" s="139"/>
      <c r="AH76" s="139"/>
      <c r="AI76" s="139"/>
      <c r="AJ76" s="139"/>
    </row>
    <row r="77" spans="1:36" s="28" customFormat="1" ht="30" customHeight="1">
      <c r="A77" s="215" t="s">
        <v>38</v>
      </c>
      <c r="B77" s="216" t="s">
        <v>113</v>
      </c>
      <c r="C77" s="207" t="s">
        <v>83</v>
      </c>
      <c r="D77" s="208" t="s">
        <v>18</v>
      </c>
      <c r="E77" s="373"/>
      <c r="F77" s="374"/>
      <c r="G77" s="375">
        <f>E77*F77</f>
        <v>0</v>
      </c>
      <c r="H77" s="169"/>
      <c r="I77" s="169"/>
      <c r="J77" s="169">
        <f>H77*I77</f>
        <v>0</v>
      </c>
      <c r="K77" s="392"/>
      <c r="L77" s="374"/>
      <c r="M77" s="394">
        <f>K77*L77</f>
        <v>0</v>
      </c>
      <c r="N77" s="169"/>
      <c r="O77" s="169"/>
      <c r="P77" s="169">
        <f>N77*O77</f>
        <v>0</v>
      </c>
      <c r="Q77" s="392"/>
      <c r="R77" s="374"/>
      <c r="S77" s="394">
        <f>Q77*R77</f>
        <v>0</v>
      </c>
      <c r="T77" s="169"/>
      <c r="U77" s="169"/>
      <c r="V77" s="169">
        <f>T77*U77</f>
        <v>0</v>
      </c>
      <c r="W77" s="169"/>
      <c r="X77" s="169"/>
      <c r="Y77" s="169">
        <f>W77*X77</f>
        <v>0</v>
      </c>
      <c r="Z77" s="169"/>
      <c r="AA77" s="169"/>
      <c r="AB77" s="169">
        <f>Z77*AA77</f>
        <v>0</v>
      </c>
      <c r="AC77" s="343">
        <f t="shared" si="18"/>
        <v>0</v>
      </c>
      <c r="AD77" s="343">
        <f t="shared" si="19"/>
        <v>0</v>
      </c>
      <c r="AE77" s="343">
        <f t="shared" si="20"/>
        <v>0</v>
      </c>
      <c r="AF77" s="197" t="e">
        <f aca="true" t="shared" si="25" ref="AF77:AF138">AE77/AC77</f>
        <v>#DIV/0!</v>
      </c>
      <c r="AG77" s="140"/>
      <c r="AH77" s="140"/>
      <c r="AI77" s="140"/>
      <c r="AJ77" s="140"/>
    </row>
    <row r="78" spans="1:36" s="28" customFormat="1" ht="30" customHeight="1">
      <c r="A78" s="215" t="s">
        <v>38</v>
      </c>
      <c r="B78" s="216" t="s">
        <v>114</v>
      </c>
      <c r="C78" s="207" t="s">
        <v>83</v>
      </c>
      <c r="D78" s="208" t="s">
        <v>18</v>
      </c>
      <c r="E78" s="373"/>
      <c r="F78" s="374"/>
      <c r="G78" s="375">
        <f>E78*F78</f>
        <v>0</v>
      </c>
      <c r="H78" s="169"/>
      <c r="I78" s="169"/>
      <c r="J78" s="169">
        <f>H78*I78</f>
        <v>0</v>
      </c>
      <c r="K78" s="392"/>
      <c r="L78" s="374"/>
      <c r="M78" s="394">
        <f>K78*L78</f>
        <v>0</v>
      </c>
      <c r="N78" s="169"/>
      <c r="O78" s="169"/>
      <c r="P78" s="169">
        <f>N78*O78</f>
        <v>0</v>
      </c>
      <c r="Q78" s="392"/>
      <c r="R78" s="374"/>
      <c r="S78" s="394">
        <f>Q78*R78</f>
        <v>0</v>
      </c>
      <c r="T78" s="169"/>
      <c r="U78" s="169"/>
      <c r="V78" s="169">
        <f>T78*U78</f>
        <v>0</v>
      </c>
      <c r="W78" s="169"/>
      <c r="X78" s="169"/>
      <c r="Y78" s="169">
        <f>W78*X78</f>
        <v>0</v>
      </c>
      <c r="Z78" s="169"/>
      <c r="AA78" s="169"/>
      <c r="AB78" s="169">
        <f>Z78*AA78</f>
        <v>0</v>
      </c>
      <c r="AC78" s="343">
        <f t="shared" si="18"/>
        <v>0</v>
      </c>
      <c r="AD78" s="343">
        <f t="shared" si="19"/>
        <v>0</v>
      </c>
      <c r="AE78" s="343">
        <f t="shared" si="20"/>
        <v>0</v>
      </c>
      <c r="AF78" s="197" t="e">
        <f t="shared" si="25"/>
        <v>#DIV/0!</v>
      </c>
      <c r="AG78" s="140"/>
      <c r="AH78" s="140"/>
      <c r="AI78" s="140"/>
      <c r="AJ78" s="140"/>
    </row>
    <row r="79" spans="1:36" s="28" customFormat="1" ht="30" customHeight="1" thickBot="1">
      <c r="A79" s="219" t="s">
        <v>38</v>
      </c>
      <c r="B79" s="220" t="s">
        <v>115</v>
      </c>
      <c r="C79" s="221" t="s">
        <v>83</v>
      </c>
      <c r="D79" s="222" t="s">
        <v>18</v>
      </c>
      <c r="E79" s="379"/>
      <c r="F79" s="380"/>
      <c r="G79" s="381">
        <f>E79*F79</f>
        <v>0</v>
      </c>
      <c r="H79" s="170"/>
      <c r="I79" s="170"/>
      <c r="J79" s="170">
        <f>H79*I79</f>
        <v>0</v>
      </c>
      <c r="K79" s="414"/>
      <c r="L79" s="380"/>
      <c r="M79" s="388">
        <f>K79*L79</f>
        <v>0</v>
      </c>
      <c r="N79" s="169"/>
      <c r="O79" s="169"/>
      <c r="P79" s="169">
        <f>N79*O79</f>
        <v>0</v>
      </c>
      <c r="Q79" s="395"/>
      <c r="R79" s="380"/>
      <c r="S79" s="388">
        <f>Q79*R79</f>
        <v>0</v>
      </c>
      <c r="T79" s="169"/>
      <c r="U79" s="169"/>
      <c r="V79" s="169">
        <f>T79*U79</f>
        <v>0</v>
      </c>
      <c r="W79" s="169"/>
      <c r="X79" s="169"/>
      <c r="Y79" s="169">
        <f>W79*X79</f>
        <v>0</v>
      </c>
      <c r="Z79" s="169"/>
      <c r="AA79" s="169"/>
      <c r="AB79" s="169">
        <f>Z79*AA79</f>
        <v>0</v>
      </c>
      <c r="AC79" s="343">
        <f t="shared" si="18"/>
        <v>0</v>
      </c>
      <c r="AD79" s="343">
        <f t="shared" si="19"/>
        <v>0</v>
      </c>
      <c r="AE79" s="343">
        <f t="shared" si="20"/>
        <v>0</v>
      </c>
      <c r="AF79" s="197" t="e">
        <f t="shared" si="25"/>
        <v>#DIV/0!</v>
      </c>
      <c r="AG79" s="140"/>
      <c r="AH79" s="140"/>
      <c r="AI79" s="140"/>
      <c r="AJ79" s="140"/>
    </row>
    <row r="80" spans="1:36" s="28" customFormat="1" ht="15" customHeight="1" thickBot="1">
      <c r="A80" s="239" t="s">
        <v>269</v>
      </c>
      <c r="B80" s="240"/>
      <c r="C80" s="241"/>
      <c r="D80" s="242"/>
      <c r="E80" s="382">
        <f>E76</f>
        <v>0</v>
      </c>
      <c r="F80" s="390">
        <f>F76</f>
        <v>0</v>
      </c>
      <c r="G80" s="436">
        <f>G76</f>
        <v>0</v>
      </c>
      <c r="H80" s="515">
        <f>H76+H72+H68+H64+H60</f>
        <v>0</v>
      </c>
      <c r="I80" s="516">
        <f>I76+I72+I68+I64+I60</f>
        <v>0</v>
      </c>
      <c r="J80" s="516">
        <f>J76+J72+J68+J64+J60</f>
        <v>0</v>
      </c>
      <c r="K80" s="489">
        <f>K76</f>
        <v>0</v>
      </c>
      <c r="L80" s="437">
        <f>L76</f>
        <v>0</v>
      </c>
      <c r="M80" s="391">
        <f>M76</f>
        <v>0</v>
      </c>
      <c r="N80" s="337">
        <f>N76+N72+N68+N64+N60</f>
        <v>0</v>
      </c>
      <c r="O80" s="337">
        <f>O76+O72+O68+O64+O60</f>
        <v>0</v>
      </c>
      <c r="P80" s="337">
        <f>P76+P72+P68+P64+P60</f>
        <v>0</v>
      </c>
      <c r="Q80" s="382">
        <f>Q76</f>
        <v>0</v>
      </c>
      <c r="R80" s="390">
        <f>R76</f>
        <v>0</v>
      </c>
      <c r="S80" s="391">
        <f>S76</f>
        <v>0</v>
      </c>
      <c r="T80" s="337">
        <f aca="true" t="shared" si="26" ref="T80:Y80">T76+T72+T68+T64+T60</f>
        <v>0</v>
      </c>
      <c r="U80" s="337">
        <f t="shared" si="26"/>
        <v>0</v>
      </c>
      <c r="V80" s="337">
        <f t="shared" si="26"/>
        <v>0</v>
      </c>
      <c r="W80" s="337">
        <f t="shared" si="26"/>
        <v>0</v>
      </c>
      <c r="X80" s="337">
        <f t="shared" si="26"/>
        <v>0</v>
      </c>
      <c r="Y80" s="337">
        <f t="shared" si="26"/>
        <v>0</v>
      </c>
      <c r="Z80" s="337">
        <f>Z76+Z72+Z68+Z64+Z60</f>
        <v>0</v>
      </c>
      <c r="AA80" s="337">
        <f>AA76+AA72+AA68+AA64+AA60</f>
        <v>0</v>
      </c>
      <c r="AB80" s="337">
        <f>AB76+AB72+AB68+AB64+AB60</f>
        <v>0</v>
      </c>
      <c r="AC80" s="337">
        <f>AC76+AC72+AC68+AC64+AC60</f>
        <v>6000</v>
      </c>
      <c r="AD80" s="337">
        <f>AD76+AD72+AD68+AD64+AD60</f>
        <v>0</v>
      </c>
      <c r="AE80" s="337">
        <f t="shared" si="20"/>
        <v>6000</v>
      </c>
      <c r="AF80" s="338">
        <f t="shared" si="25"/>
        <v>1</v>
      </c>
      <c r="AG80" s="140"/>
      <c r="AH80" s="140"/>
      <c r="AI80" s="140"/>
      <c r="AJ80" s="140"/>
    </row>
    <row r="81" spans="1:36" s="28" customFormat="1" ht="15.75" thickBot="1">
      <c r="A81" s="227" t="s">
        <v>112</v>
      </c>
      <c r="B81" s="251" t="s">
        <v>270</v>
      </c>
      <c r="C81" s="229" t="s">
        <v>84</v>
      </c>
      <c r="D81" s="252"/>
      <c r="E81" s="402"/>
      <c r="F81" s="252"/>
      <c r="G81" s="252"/>
      <c r="H81" s="517"/>
      <c r="I81" s="518"/>
      <c r="J81" s="518"/>
      <c r="K81" s="519"/>
      <c r="L81" s="252"/>
      <c r="M81" s="403"/>
      <c r="N81" s="340"/>
      <c r="O81" s="340"/>
      <c r="P81" s="340"/>
      <c r="Q81" s="402"/>
      <c r="R81" s="252"/>
      <c r="S81" s="403"/>
      <c r="T81" s="340"/>
      <c r="U81" s="340"/>
      <c r="V81" s="340"/>
      <c r="W81" s="340"/>
      <c r="X81" s="340"/>
      <c r="Y81" s="340"/>
      <c r="Z81" s="340"/>
      <c r="AA81" s="340"/>
      <c r="AB81" s="340"/>
      <c r="AC81" s="344"/>
      <c r="AD81" s="344"/>
      <c r="AE81" s="344">
        <f t="shared" si="20"/>
        <v>0</v>
      </c>
      <c r="AF81" s="345" t="e">
        <f t="shared" si="25"/>
        <v>#DIV/0!</v>
      </c>
      <c r="AG81" s="140"/>
      <c r="AH81" s="140"/>
      <c r="AI81" s="140"/>
      <c r="AJ81" s="140"/>
    </row>
    <row r="82" spans="1:36" s="39" customFormat="1" ht="48" customHeight="1">
      <c r="A82" s="211" t="s">
        <v>37</v>
      </c>
      <c r="B82" s="212" t="s">
        <v>117</v>
      </c>
      <c r="C82" s="253" t="s">
        <v>85</v>
      </c>
      <c r="D82" s="238"/>
      <c r="E82" s="385">
        <f>SUM(E83:E85)</f>
        <v>126</v>
      </c>
      <c r="F82" s="386">
        <f>SUM(F83:F85)</f>
        <v>3125</v>
      </c>
      <c r="G82" s="387">
        <f>SUM(G83:G85)</f>
        <v>13975</v>
      </c>
      <c r="H82" s="145">
        <f>SUM(H83:H85)</f>
        <v>124</v>
      </c>
      <c r="I82" s="145">
        <f>SUM(I83:I85)</f>
        <v>3219</v>
      </c>
      <c r="J82" s="145">
        <f>J85+J84+J83</f>
        <v>14295</v>
      </c>
      <c r="K82" s="385">
        <f>SUM(K83:K85)</f>
        <v>0</v>
      </c>
      <c r="L82" s="386">
        <f>SUM(L83:L85)</f>
        <v>0</v>
      </c>
      <c r="M82" s="387">
        <f>SUM(M83:M85)</f>
        <v>0</v>
      </c>
      <c r="N82" s="341">
        <f>SUM(N83:N85)</f>
        <v>0</v>
      </c>
      <c r="O82" s="341">
        <f>SUM(O83:O85)</f>
        <v>0</v>
      </c>
      <c r="P82" s="341">
        <f>SUM(P83:P85)</f>
        <v>0</v>
      </c>
      <c r="Q82" s="385">
        <f>SUM(Q83:Q85)</f>
        <v>2</v>
      </c>
      <c r="R82" s="386">
        <f>SUM(R83:R85)</f>
        <v>8000</v>
      </c>
      <c r="S82" s="387">
        <f>SUM(S83:S85)</f>
        <v>8000</v>
      </c>
      <c r="T82" s="341">
        <f aca="true" t="shared" si="27" ref="T82:Y82">SUM(T83:T85)</f>
        <v>1</v>
      </c>
      <c r="U82" s="341">
        <f t="shared" si="27"/>
        <v>3680</v>
      </c>
      <c r="V82" s="341">
        <f t="shared" si="27"/>
        <v>3680</v>
      </c>
      <c r="W82" s="341">
        <f t="shared" si="27"/>
        <v>0</v>
      </c>
      <c r="X82" s="341">
        <f t="shared" si="27"/>
        <v>0</v>
      </c>
      <c r="Y82" s="341">
        <f t="shared" si="27"/>
        <v>0</v>
      </c>
      <c r="Z82" s="341">
        <f>SUM(Z83:Z85)</f>
        <v>0</v>
      </c>
      <c r="AA82" s="341">
        <f>SUM(AA83:AA85)</f>
        <v>0</v>
      </c>
      <c r="AB82" s="341">
        <f>SUM(AB83:AB85)</f>
        <v>0</v>
      </c>
      <c r="AC82" s="342">
        <f>G82+M82+S82+Y82</f>
        <v>21975</v>
      </c>
      <c r="AD82" s="342">
        <f>J82+P82+V82+AB82</f>
        <v>17975</v>
      </c>
      <c r="AE82" s="342">
        <f t="shared" si="20"/>
        <v>4000</v>
      </c>
      <c r="AF82" s="198">
        <f t="shared" si="25"/>
        <v>0.1820250284414107</v>
      </c>
      <c r="AG82" s="139"/>
      <c r="AH82" s="139"/>
      <c r="AI82" s="139"/>
      <c r="AJ82" s="139"/>
    </row>
    <row r="83" spans="1:36" s="28" customFormat="1" ht="36" customHeight="1">
      <c r="A83" s="215" t="s">
        <v>38</v>
      </c>
      <c r="B83" s="216" t="s">
        <v>113</v>
      </c>
      <c r="C83" s="207" t="s">
        <v>271</v>
      </c>
      <c r="D83" s="208" t="s">
        <v>249</v>
      </c>
      <c r="E83" s="373">
        <v>1</v>
      </c>
      <c r="F83" s="374">
        <v>3000</v>
      </c>
      <c r="G83" s="375">
        <f>E83*F83</f>
        <v>3000</v>
      </c>
      <c r="H83" s="169">
        <v>1</v>
      </c>
      <c r="I83" s="169">
        <v>3000</v>
      </c>
      <c r="J83" s="477">
        <v>3107</v>
      </c>
      <c r="K83" s="392"/>
      <c r="L83" s="374"/>
      <c r="M83" s="394"/>
      <c r="N83" s="169"/>
      <c r="O83" s="169"/>
      <c r="P83" s="169">
        <f>N83*O83</f>
        <v>0</v>
      </c>
      <c r="Q83" s="392">
        <v>1</v>
      </c>
      <c r="R83" s="374">
        <v>3000</v>
      </c>
      <c r="S83" s="394">
        <f>Q83*R83</f>
        <v>3000</v>
      </c>
      <c r="T83" s="169"/>
      <c r="U83" s="169"/>
      <c r="V83" s="169">
        <f>T83*U83</f>
        <v>0</v>
      </c>
      <c r="W83" s="169"/>
      <c r="X83" s="169"/>
      <c r="Y83" s="169">
        <f>W83*X83</f>
        <v>0</v>
      </c>
      <c r="Z83" s="169"/>
      <c r="AA83" s="169"/>
      <c r="AB83" s="169">
        <f>Z83*AA83</f>
        <v>0</v>
      </c>
      <c r="AC83" s="343">
        <f>G83+M83+S83+Y83</f>
        <v>6000</v>
      </c>
      <c r="AD83" s="343">
        <f>J83+P83+V83+AB83</f>
        <v>3107</v>
      </c>
      <c r="AE83" s="343">
        <f t="shared" si="20"/>
        <v>2893</v>
      </c>
      <c r="AF83" s="197">
        <f t="shared" si="25"/>
        <v>0.4821666666666667</v>
      </c>
      <c r="AG83" s="140"/>
      <c r="AH83" s="140"/>
      <c r="AI83" s="140"/>
      <c r="AJ83" s="140"/>
    </row>
    <row r="84" spans="1:36" s="28" customFormat="1" ht="33.75" customHeight="1">
      <c r="A84" s="215" t="s">
        <v>38</v>
      </c>
      <c r="B84" s="216" t="s">
        <v>114</v>
      </c>
      <c r="C84" s="207" t="s">
        <v>272</v>
      </c>
      <c r="D84" s="208" t="s">
        <v>273</v>
      </c>
      <c r="E84" s="373">
        <v>120</v>
      </c>
      <c r="F84" s="374">
        <v>90</v>
      </c>
      <c r="G84" s="375">
        <f>E84*F84</f>
        <v>10800</v>
      </c>
      <c r="H84" s="169">
        <v>120</v>
      </c>
      <c r="I84" s="169">
        <v>90</v>
      </c>
      <c r="J84" s="169">
        <f>H84*I84</f>
        <v>10800</v>
      </c>
      <c r="K84" s="392"/>
      <c r="L84" s="374"/>
      <c r="M84" s="394">
        <f>K84*L84</f>
        <v>0</v>
      </c>
      <c r="N84" s="169"/>
      <c r="O84" s="169"/>
      <c r="P84" s="169">
        <f>N84*O84</f>
        <v>0</v>
      </c>
      <c r="Q84" s="392">
        <v>1</v>
      </c>
      <c r="R84" s="374">
        <v>5000</v>
      </c>
      <c r="S84" s="394">
        <f>Q84*R84</f>
        <v>5000</v>
      </c>
      <c r="T84" s="169">
        <v>1</v>
      </c>
      <c r="U84" s="169">
        <v>3680</v>
      </c>
      <c r="V84" s="169">
        <f>T84*U84</f>
        <v>3680</v>
      </c>
      <c r="W84" s="169"/>
      <c r="X84" s="169"/>
      <c r="Y84" s="169">
        <f>W84*X84</f>
        <v>0</v>
      </c>
      <c r="Z84" s="169"/>
      <c r="AA84" s="169"/>
      <c r="AB84" s="169">
        <f>Z84*AA84</f>
        <v>0</v>
      </c>
      <c r="AC84" s="343">
        <f>G84+M84+S84+Y84</f>
        <v>15800</v>
      </c>
      <c r="AD84" s="343">
        <f>J84+P84+V84+AB84</f>
        <v>14480</v>
      </c>
      <c r="AE84" s="343">
        <f t="shared" si="20"/>
        <v>1320</v>
      </c>
      <c r="AF84" s="197">
        <f t="shared" si="25"/>
        <v>0.08354430379746836</v>
      </c>
      <c r="AG84" s="140"/>
      <c r="AH84" s="140"/>
      <c r="AI84" s="140"/>
      <c r="AJ84" s="140"/>
    </row>
    <row r="85" spans="1:36" s="28" customFormat="1" ht="33" customHeight="1" thickBot="1">
      <c r="A85" s="217" t="s">
        <v>38</v>
      </c>
      <c r="B85" s="218" t="s">
        <v>115</v>
      </c>
      <c r="C85" s="209" t="s">
        <v>274</v>
      </c>
      <c r="D85" s="210" t="s">
        <v>6</v>
      </c>
      <c r="E85" s="376">
        <v>5</v>
      </c>
      <c r="F85" s="377">
        <v>35</v>
      </c>
      <c r="G85" s="378">
        <f>E85*F85</f>
        <v>175</v>
      </c>
      <c r="H85" s="477">
        <v>3</v>
      </c>
      <c r="I85" s="477">
        <v>129</v>
      </c>
      <c r="J85" s="477">
        <v>388</v>
      </c>
      <c r="K85" s="414"/>
      <c r="L85" s="377"/>
      <c r="M85" s="432">
        <f>K85*L85</f>
        <v>0</v>
      </c>
      <c r="N85" s="169"/>
      <c r="O85" s="169"/>
      <c r="P85" s="169">
        <f>N85*O85</f>
        <v>0</v>
      </c>
      <c r="Q85" s="414"/>
      <c r="R85" s="377"/>
      <c r="S85" s="432">
        <f>Q85*R85</f>
        <v>0</v>
      </c>
      <c r="T85" s="169"/>
      <c r="U85" s="169"/>
      <c r="V85" s="169">
        <f>T85*U85</f>
        <v>0</v>
      </c>
      <c r="W85" s="169"/>
      <c r="X85" s="169"/>
      <c r="Y85" s="169">
        <f>W85*X85</f>
        <v>0</v>
      </c>
      <c r="Z85" s="169"/>
      <c r="AA85" s="169"/>
      <c r="AB85" s="169">
        <f>Z85*AA85</f>
        <v>0</v>
      </c>
      <c r="AC85" s="343">
        <f>G85+M85+S85+Y85</f>
        <v>175</v>
      </c>
      <c r="AD85" s="343">
        <f>J85+P85+V85+AB85</f>
        <v>388</v>
      </c>
      <c r="AE85" s="343">
        <f t="shared" si="20"/>
        <v>-213</v>
      </c>
      <c r="AF85" s="197">
        <f t="shared" si="25"/>
        <v>-1.217142857142857</v>
      </c>
      <c r="AG85" s="140"/>
      <c r="AH85" s="140"/>
      <c r="AI85" s="140"/>
      <c r="AJ85" s="140"/>
    </row>
    <row r="86" spans="1:36" s="28" customFormat="1" ht="15" customHeight="1">
      <c r="A86" s="211" t="s">
        <v>37</v>
      </c>
      <c r="B86" s="212" t="s">
        <v>275</v>
      </c>
      <c r="C86" s="254" t="s">
        <v>86</v>
      </c>
      <c r="D86" s="214"/>
      <c r="E86" s="211">
        <f aca="true" t="shared" si="28" ref="E86:K86">SUM(E87:E89)</f>
        <v>0</v>
      </c>
      <c r="F86" s="371">
        <f t="shared" si="28"/>
        <v>0</v>
      </c>
      <c r="G86" s="443">
        <f t="shared" si="28"/>
        <v>0</v>
      </c>
      <c r="H86" s="359">
        <v>0</v>
      </c>
      <c r="I86" s="211">
        <f t="shared" si="28"/>
        <v>0</v>
      </c>
      <c r="J86" s="371">
        <f t="shared" si="28"/>
        <v>0</v>
      </c>
      <c r="K86" s="443">
        <f t="shared" si="28"/>
        <v>0</v>
      </c>
      <c r="L86" s="371">
        <f>SUM(L87:L89)</f>
        <v>0</v>
      </c>
      <c r="M86" s="372">
        <f>SUM(M87:M89)</f>
        <v>0</v>
      </c>
      <c r="N86" s="337">
        <f>N82</f>
        <v>0</v>
      </c>
      <c r="O86" s="337">
        <f>O82</f>
        <v>0</v>
      </c>
      <c r="P86" s="337">
        <f>P82</f>
        <v>0</v>
      </c>
      <c r="Q86" s="211">
        <f>SUM(Q87:Q89)</f>
        <v>0</v>
      </c>
      <c r="R86" s="371">
        <f>SUM(R87:R89)</f>
        <v>0</v>
      </c>
      <c r="S86" s="372">
        <f>SUM(S87:S89)</f>
        <v>0</v>
      </c>
      <c r="T86" s="337">
        <f aca="true" t="shared" si="29" ref="T86:Y86">T82</f>
        <v>1</v>
      </c>
      <c r="U86" s="337">
        <f t="shared" si="29"/>
        <v>3680</v>
      </c>
      <c r="V86" s="337">
        <f t="shared" si="29"/>
        <v>3680</v>
      </c>
      <c r="W86" s="337">
        <f t="shared" si="29"/>
        <v>0</v>
      </c>
      <c r="X86" s="337">
        <f t="shared" si="29"/>
        <v>0</v>
      </c>
      <c r="Y86" s="337">
        <f t="shared" si="29"/>
        <v>0</v>
      </c>
      <c r="Z86" s="337">
        <f>Z82</f>
        <v>0</v>
      </c>
      <c r="AA86" s="337">
        <f>AA82</f>
        <v>0</v>
      </c>
      <c r="AB86" s="337">
        <f>AB82</f>
        <v>0</v>
      </c>
      <c r="AC86" s="337">
        <f>G86+M86+S86+Y86</f>
        <v>0</v>
      </c>
      <c r="AD86" s="337">
        <f>J86+P86+V86+AB86</f>
        <v>3680</v>
      </c>
      <c r="AE86" s="337">
        <f t="shared" si="20"/>
        <v>-3680</v>
      </c>
      <c r="AF86" s="338" t="e">
        <f t="shared" si="25"/>
        <v>#DIV/0!</v>
      </c>
      <c r="AG86" s="140"/>
      <c r="AH86" s="140"/>
      <c r="AI86" s="140"/>
      <c r="AJ86" s="140"/>
    </row>
    <row r="87" spans="1:36" s="28" customFormat="1" ht="15">
      <c r="A87" s="215" t="s">
        <v>38</v>
      </c>
      <c r="B87" s="216" t="s">
        <v>113</v>
      </c>
      <c r="C87" s="207" t="s">
        <v>40</v>
      </c>
      <c r="D87" s="208" t="s">
        <v>6</v>
      </c>
      <c r="E87" s="373"/>
      <c r="F87" s="374"/>
      <c r="G87" s="375">
        <f>E87*F87</f>
        <v>0</v>
      </c>
      <c r="H87" s="364"/>
      <c r="I87" s="364"/>
      <c r="J87" s="364"/>
      <c r="K87" s="392"/>
      <c r="L87" s="374"/>
      <c r="M87" s="394">
        <f>K87*L87</f>
        <v>0</v>
      </c>
      <c r="N87" s="311"/>
      <c r="O87" s="311"/>
      <c r="P87" s="311"/>
      <c r="Q87" s="392"/>
      <c r="R87" s="374"/>
      <c r="S87" s="394">
        <f>Q87*R87</f>
        <v>0</v>
      </c>
      <c r="T87" s="311"/>
      <c r="U87" s="311"/>
      <c r="V87" s="311"/>
      <c r="W87" s="311"/>
      <c r="X87" s="311"/>
      <c r="Y87" s="311"/>
      <c r="Z87" s="311"/>
      <c r="AA87" s="311"/>
      <c r="AB87" s="311"/>
      <c r="AC87" s="312"/>
      <c r="AD87" s="312"/>
      <c r="AE87" s="312"/>
      <c r="AF87" s="313"/>
      <c r="AG87" s="140"/>
      <c r="AH87" s="140"/>
      <c r="AI87" s="140"/>
      <c r="AJ87" s="140"/>
    </row>
    <row r="88" spans="1:36" s="39" customFormat="1" ht="24.75" customHeight="1">
      <c r="A88" s="215" t="s">
        <v>38</v>
      </c>
      <c r="B88" s="216" t="s">
        <v>114</v>
      </c>
      <c r="C88" s="207" t="s">
        <v>40</v>
      </c>
      <c r="D88" s="208" t="s">
        <v>6</v>
      </c>
      <c r="E88" s="373"/>
      <c r="F88" s="374"/>
      <c r="G88" s="375">
        <f>E88*F88</f>
        <v>0</v>
      </c>
      <c r="H88" s="311"/>
      <c r="I88" s="311"/>
      <c r="J88" s="311"/>
      <c r="K88" s="392"/>
      <c r="L88" s="374"/>
      <c r="M88" s="394">
        <f>K88*L88</f>
        <v>0</v>
      </c>
      <c r="N88" s="311">
        <f>SUM(N89:N91)</f>
        <v>0</v>
      </c>
      <c r="O88" s="311">
        <f>SUM(O89:O91)</f>
        <v>0</v>
      </c>
      <c r="P88" s="311">
        <f>SUM(P89:P91)</f>
        <v>0</v>
      </c>
      <c r="Q88" s="392"/>
      <c r="R88" s="374"/>
      <c r="S88" s="394">
        <f>Q88*R88</f>
        <v>0</v>
      </c>
      <c r="T88" s="311">
        <f aca="true" t="shared" si="30" ref="T88:Y88">SUM(T89:T91)</f>
        <v>0</v>
      </c>
      <c r="U88" s="311">
        <f t="shared" si="30"/>
        <v>0</v>
      </c>
      <c r="V88" s="311">
        <f t="shared" si="30"/>
        <v>0</v>
      </c>
      <c r="W88" s="311">
        <f t="shared" si="30"/>
        <v>0</v>
      </c>
      <c r="X88" s="311">
        <f t="shared" si="30"/>
        <v>0</v>
      </c>
      <c r="Y88" s="311">
        <f t="shared" si="30"/>
        <v>0</v>
      </c>
      <c r="Z88" s="311">
        <f>SUM(Z89:Z91)</f>
        <v>0</v>
      </c>
      <c r="AA88" s="311">
        <f>SUM(AA89:AA91)</f>
        <v>0</v>
      </c>
      <c r="AB88" s="311">
        <f>SUM(AB89:AB91)</f>
        <v>0</v>
      </c>
      <c r="AC88" s="312">
        <f aca="true" t="shared" si="31" ref="AC88:AC100">G88+M88+S88+Y88</f>
        <v>0</v>
      </c>
      <c r="AD88" s="312">
        <f aca="true" t="shared" si="32" ref="AD88:AD100">J88+P88+V88+AB88</f>
        <v>0</v>
      </c>
      <c r="AE88" s="312">
        <f aca="true" t="shared" si="33" ref="AE88:AE100">AC88-AD88</f>
        <v>0</v>
      </c>
      <c r="AF88" s="313" t="e">
        <f t="shared" si="25"/>
        <v>#DIV/0!</v>
      </c>
      <c r="AG88" s="139"/>
      <c r="AH88" s="139"/>
      <c r="AI88" s="139"/>
      <c r="AJ88" s="139"/>
    </row>
    <row r="89" spans="1:36" s="28" customFormat="1" ht="24" customHeight="1" thickBot="1">
      <c r="A89" s="217" t="s">
        <v>38</v>
      </c>
      <c r="B89" s="218" t="s">
        <v>115</v>
      </c>
      <c r="C89" s="209" t="s">
        <v>40</v>
      </c>
      <c r="D89" s="210" t="s">
        <v>6</v>
      </c>
      <c r="E89" s="376"/>
      <c r="F89" s="377"/>
      <c r="G89" s="378">
        <f>E89*F89</f>
        <v>0</v>
      </c>
      <c r="H89" s="169"/>
      <c r="I89" s="169"/>
      <c r="J89" s="169"/>
      <c r="K89" s="414"/>
      <c r="L89" s="377"/>
      <c r="M89" s="432">
        <f>K89*L89</f>
        <v>0</v>
      </c>
      <c r="N89" s="169"/>
      <c r="O89" s="169"/>
      <c r="P89" s="169">
        <f>N89*O89</f>
        <v>0</v>
      </c>
      <c r="Q89" s="414"/>
      <c r="R89" s="377"/>
      <c r="S89" s="432">
        <f>Q89*R89</f>
        <v>0</v>
      </c>
      <c r="T89" s="169"/>
      <c r="U89" s="169"/>
      <c r="V89" s="169">
        <f>T89*U89</f>
        <v>0</v>
      </c>
      <c r="W89" s="169"/>
      <c r="X89" s="169"/>
      <c r="Y89" s="169">
        <f>W89*X89</f>
        <v>0</v>
      </c>
      <c r="Z89" s="169"/>
      <c r="AA89" s="169"/>
      <c r="AB89" s="169">
        <f>Z89*AA89</f>
        <v>0</v>
      </c>
      <c r="AC89" s="343">
        <f t="shared" si="31"/>
        <v>0</v>
      </c>
      <c r="AD89" s="343">
        <f t="shared" si="32"/>
        <v>0</v>
      </c>
      <c r="AE89" s="343">
        <f t="shared" si="33"/>
        <v>0</v>
      </c>
      <c r="AF89" s="197" t="e">
        <f t="shared" si="25"/>
        <v>#DIV/0!</v>
      </c>
      <c r="AG89" s="140"/>
      <c r="AH89" s="140"/>
      <c r="AI89" s="140"/>
      <c r="AJ89" s="140"/>
    </row>
    <row r="90" spans="1:36" s="28" customFormat="1" ht="18.75" customHeight="1">
      <c r="A90" s="211" t="s">
        <v>37</v>
      </c>
      <c r="B90" s="212" t="s">
        <v>276</v>
      </c>
      <c r="C90" s="254" t="s">
        <v>87</v>
      </c>
      <c r="D90" s="214"/>
      <c r="E90" s="211">
        <f aca="true" t="shared" si="34" ref="E90:J90">SUM(E91:E93)</f>
        <v>120</v>
      </c>
      <c r="F90" s="447">
        <f t="shared" si="34"/>
        <v>28</v>
      </c>
      <c r="G90" s="443">
        <f t="shared" si="34"/>
        <v>1680</v>
      </c>
      <c r="H90" s="211">
        <f t="shared" si="34"/>
        <v>120</v>
      </c>
      <c r="I90" s="447">
        <f t="shared" si="34"/>
        <v>28</v>
      </c>
      <c r="J90" s="443">
        <f t="shared" si="34"/>
        <v>1680</v>
      </c>
      <c r="K90" s="211">
        <f>SUM(K91:K93)</f>
        <v>0</v>
      </c>
      <c r="L90" s="371">
        <f>SUM(L91:L93)</f>
        <v>0</v>
      </c>
      <c r="M90" s="372">
        <f>SUM(M91:M93)</f>
        <v>0</v>
      </c>
      <c r="N90" s="169"/>
      <c r="O90" s="169"/>
      <c r="P90" s="169">
        <f>N90*O90</f>
        <v>0</v>
      </c>
      <c r="Q90" s="211">
        <f>SUM(Q91:Q93)</f>
        <v>0</v>
      </c>
      <c r="R90" s="371">
        <f>SUM(R91:R93)</f>
        <v>0</v>
      </c>
      <c r="S90" s="372">
        <f>SUM(S91:S93)</f>
        <v>0</v>
      </c>
      <c r="T90" s="169"/>
      <c r="U90" s="169"/>
      <c r="V90" s="169">
        <f>T90*U90</f>
        <v>0</v>
      </c>
      <c r="W90" s="169"/>
      <c r="X90" s="169"/>
      <c r="Y90" s="169">
        <f>W90*X90</f>
        <v>0</v>
      </c>
      <c r="Z90" s="169"/>
      <c r="AA90" s="169"/>
      <c r="AB90" s="169">
        <f>Z90*AA90</f>
        <v>0</v>
      </c>
      <c r="AC90" s="343">
        <f t="shared" si="31"/>
        <v>1680</v>
      </c>
      <c r="AD90" s="343">
        <f t="shared" si="32"/>
        <v>1680</v>
      </c>
      <c r="AE90" s="343">
        <f t="shared" si="33"/>
        <v>0</v>
      </c>
      <c r="AF90" s="197">
        <f t="shared" si="25"/>
        <v>0</v>
      </c>
      <c r="AG90" s="140"/>
      <c r="AH90" s="140"/>
      <c r="AI90" s="140"/>
      <c r="AJ90" s="140"/>
    </row>
    <row r="91" spans="1:36" s="28" customFormat="1" ht="21.75" customHeight="1">
      <c r="A91" s="215" t="s">
        <v>38</v>
      </c>
      <c r="B91" s="216" t="s">
        <v>113</v>
      </c>
      <c r="C91" s="207" t="s">
        <v>277</v>
      </c>
      <c r="D91" s="208" t="s">
        <v>6</v>
      </c>
      <c r="E91" s="373">
        <v>60</v>
      </c>
      <c r="F91" s="374">
        <v>9</v>
      </c>
      <c r="G91" s="375">
        <f>E91*F91</f>
        <v>540</v>
      </c>
      <c r="H91" s="169">
        <v>60</v>
      </c>
      <c r="I91" s="169">
        <v>9</v>
      </c>
      <c r="J91" s="468">
        <f>H91*I91</f>
        <v>540</v>
      </c>
      <c r="K91" s="392"/>
      <c r="L91" s="374"/>
      <c r="M91" s="394">
        <f>K91*L91</f>
        <v>0</v>
      </c>
      <c r="N91" s="169"/>
      <c r="O91" s="169"/>
      <c r="P91" s="169">
        <f>N91*O91</f>
        <v>0</v>
      </c>
      <c r="Q91" s="392"/>
      <c r="R91" s="374"/>
      <c r="S91" s="394">
        <f>Q91*R91</f>
        <v>0</v>
      </c>
      <c r="T91" s="169"/>
      <c r="U91" s="169"/>
      <c r="V91" s="169">
        <f>T91*U91</f>
        <v>0</v>
      </c>
      <c r="W91" s="169"/>
      <c r="X91" s="169"/>
      <c r="Y91" s="169">
        <f>W91*X91</f>
        <v>0</v>
      </c>
      <c r="Z91" s="364"/>
      <c r="AA91" s="364"/>
      <c r="AB91" s="364">
        <f>Z91*AA91</f>
        <v>0</v>
      </c>
      <c r="AC91" s="312">
        <f t="shared" si="31"/>
        <v>540</v>
      </c>
      <c r="AD91" s="343">
        <f t="shared" si="32"/>
        <v>540</v>
      </c>
      <c r="AE91" s="343">
        <f t="shared" si="33"/>
        <v>0</v>
      </c>
      <c r="AF91" s="197">
        <f t="shared" si="25"/>
        <v>0</v>
      </c>
      <c r="AG91" s="140"/>
      <c r="AH91" s="140"/>
      <c r="AI91" s="140"/>
      <c r="AJ91" s="140"/>
    </row>
    <row r="92" spans="1:36" s="39" customFormat="1" ht="24.75" customHeight="1">
      <c r="A92" s="215" t="s">
        <v>38</v>
      </c>
      <c r="B92" s="216" t="s">
        <v>114</v>
      </c>
      <c r="C92" s="207" t="s">
        <v>278</v>
      </c>
      <c r="D92" s="208" t="s">
        <v>6</v>
      </c>
      <c r="E92" s="373">
        <v>60</v>
      </c>
      <c r="F92" s="374">
        <v>19</v>
      </c>
      <c r="G92" s="375">
        <f>E92*F92</f>
        <v>1140</v>
      </c>
      <c r="H92" s="311">
        <v>60</v>
      </c>
      <c r="I92" s="311">
        <v>19</v>
      </c>
      <c r="J92" s="468">
        <f>H92*I92</f>
        <v>1140</v>
      </c>
      <c r="K92" s="392"/>
      <c r="L92" s="374"/>
      <c r="M92" s="394">
        <f>K92*L92</f>
        <v>0</v>
      </c>
      <c r="N92" s="311">
        <f>SUM(N93:N95)</f>
        <v>0</v>
      </c>
      <c r="O92" s="311">
        <f>SUM(O93:O95)</f>
        <v>0</v>
      </c>
      <c r="P92" s="311">
        <f>SUM(P93:P95)</f>
        <v>0</v>
      </c>
      <c r="Q92" s="392"/>
      <c r="R92" s="374"/>
      <c r="S92" s="394">
        <f>Q92*R92</f>
        <v>0</v>
      </c>
      <c r="T92" s="311">
        <f aca="true" t="shared" si="35" ref="T92:Y92">SUM(T93:T95)</f>
        <v>0</v>
      </c>
      <c r="U92" s="311">
        <f t="shared" si="35"/>
        <v>0</v>
      </c>
      <c r="V92" s="311">
        <f t="shared" si="35"/>
        <v>0</v>
      </c>
      <c r="W92" s="311">
        <f t="shared" si="35"/>
        <v>0</v>
      </c>
      <c r="X92" s="311">
        <f t="shared" si="35"/>
        <v>0</v>
      </c>
      <c r="Y92" s="311">
        <f t="shared" si="35"/>
        <v>0</v>
      </c>
      <c r="Z92" s="311">
        <f>SUM(Z93:Z95)</f>
        <v>0</v>
      </c>
      <c r="AA92" s="311">
        <f>SUM(AA93:AA95)</f>
        <v>0</v>
      </c>
      <c r="AB92" s="311">
        <f>SUM(AB93:AB95)</f>
        <v>0</v>
      </c>
      <c r="AC92" s="312">
        <f t="shared" si="31"/>
        <v>1140</v>
      </c>
      <c r="AD92" s="312">
        <f t="shared" si="32"/>
        <v>1140</v>
      </c>
      <c r="AE92" s="312">
        <f t="shared" si="33"/>
        <v>0</v>
      </c>
      <c r="AF92" s="313">
        <f t="shared" si="25"/>
        <v>0</v>
      </c>
      <c r="AG92" s="366"/>
      <c r="AH92" s="139"/>
      <c r="AI92" s="139"/>
      <c r="AJ92" s="139"/>
    </row>
    <row r="93" spans="1:36" s="28" customFormat="1" ht="24" customHeight="1" thickBot="1">
      <c r="A93" s="219" t="s">
        <v>38</v>
      </c>
      <c r="B93" s="220" t="s">
        <v>115</v>
      </c>
      <c r="C93" s="221" t="s">
        <v>40</v>
      </c>
      <c r="D93" s="222" t="s">
        <v>6</v>
      </c>
      <c r="E93" s="379"/>
      <c r="F93" s="380"/>
      <c r="G93" s="378">
        <f>E93*F93</f>
        <v>0</v>
      </c>
      <c r="H93" s="170"/>
      <c r="I93" s="170"/>
      <c r="J93" s="170">
        <f>H93*I93</f>
        <v>0</v>
      </c>
      <c r="K93" s="395"/>
      <c r="L93" s="380"/>
      <c r="M93" s="388">
        <f>K93*L93</f>
        <v>0</v>
      </c>
      <c r="N93" s="169"/>
      <c r="O93" s="169"/>
      <c r="P93" s="169">
        <f>N93*O93</f>
        <v>0</v>
      </c>
      <c r="Q93" s="395"/>
      <c r="R93" s="380"/>
      <c r="S93" s="388">
        <f>Q93*R93</f>
        <v>0</v>
      </c>
      <c r="T93" s="169"/>
      <c r="U93" s="169"/>
      <c r="V93" s="169">
        <f>T93*U93</f>
        <v>0</v>
      </c>
      <c r="W93" s="169"/>
      <c r="X93" s="169"/>
      <c r="Y93" s="169">
        <f>W93*X93</f>
        <v>0</v>
      </c>
      <c r="Z93" s="169"/>
      <c r="AA93" s="169"/>
      <c r="AB93" s="169">
        <f>Z93*AA93</f>
        <v>0</v>
      </c>
      <c r="AC93" s="343">
        <f t="shared" si="31"/>
        <v>0</v>
      </c>
      <c r="AD93" s="343">
        <f t="shared" si="32"/>
        <v>0</v>
      </c>
      <c r="AE93" s="343">
        <f t="shared" si="33"/>
        <v>0</v>
      </c>
      <c r="AF93" s="197" t="e">
        <f t="shared" si="25"/>
        <v>#DIV/0!</v>
      </c>
      <c r="AG93" s="140"/>
      <c r="AH93" s="140"/>
      <c r="AI93" s="140"/>
      <c r="AJ93" s="140"/>
    </row>
    <row r="94" spans="1:36" s="28" customFormat="1" ht="18.75" customHeight="1" thickBot="1">
      <c r="A94" s="239" t="s">
        <v>279</v>
      </c>
      <c r="B94" s="240"/>
      <c r="C94" s="241"/>
      <c r="D94" s="242"/>
      <c r="E94" s="382">
        <f>E90+E86+E82</f>
        <v>246</v>
      </c>
      <c r="F94" s="436">
        <f>F90+F86+F82</f>
        <v>3153</v>
      </c>
      <c r="G94" s="478">
        <f>G90+G86+G82</f>
        <v>15655</v>
      </c>
      <c r="H94" s="479">
        <f>H90+H82</f>
        <v>244</v>
      </c>
      <c r="I94" s="480">
        <f>I90+I82</f>
        <v>3247</v>
      </c>
      <c r="J94" s="476">
        <f>J90+J82</f>
        <v>15975</v>
      </c>
      <c r="K94" s="437">
        <f>K90+K86+K82</f>
        <v>0</v>
      </c>
      <c r="L94" s="390">
        <f>L90+L86+L82</f>
        <v>0</v>
      </c>
      <c r="M94" s="391">
        <f>M90+M86+M82</f>
        <v>0</v>
      </c>
      <c r="N94" s="169"/>
      <c r="O94" s="169"/>
      <c r="P94" s="169">
        <f>N94*O94</f>
        <v>0</v>
      </c>
      <c r="Q94" s="382">
        <f>Q90+Q86+Q82</f>
        <v>2</v>
      </c>
      <c r="R94" s="390">
        <f>R90+R86+R82</f>
        <v>8000</v>
      </c>
      <c r="S94" s="391">
        <f>S90+S86+S82</f>
        <v>8000</v>
      </c>
      <c r="T94" s="169"/>
      <c r="U94" s="169"/>
      <c r="V94" s="169">
        <f>T94*U94</f>
        <v>0</v>
      </c>
      <c r="W94" s="169"/>
      <c r="X94" s="169"/>
      <c r="Y94" s="169">
        <f>W94*X94</f>
        <v>0</v>
      </c>
      <c r="Z94" s="169"/>
      <c r="AA94" s="169"/>
      <c r="AB94" s="169">
        <f>Z94*AA94</f>
        <v>0</v>
      </c>
      <c r="AC94" s="343">
        <f t="shared" si="31"/>
        <v>23655</v>
      </c>
      <c r="AD94" s="343">
        <f t="shared" si="32"/>
        <v>15975</v>
      </c>
      <c r="AE94" s="343">
        <f t="shared" si="33"/>
        <v>7680</v>
      </c>
      <c r="AF94" s="197">
        <f t="shared" si="25"/>
        <v>0.32466708941027267</v>
      </c>
      <c r="AG94" s="140"/>
      <c r="AH94" s="140"/>
      <c r="AI94" s="140"/>
      <c r="AJ94" s="140"/>
    </row>
    <row r="95" spans="1:36" s="28" customFormat="1" ht="21.75" customHeight="1" thickBot="1">
      <c r="A95" s="255" t="s">
        <v>112</v>
      </c>
      <c r="B95" s="256" t="s">
        <v>131</v>
      </c>
      <c r="C95" s="229" t="s">
        <v>19</v>
      </c>
      <c r="D95" s="230"/>
      <c r="E95" s="383"/>
      <c r="F95" s="230"/>
      <c r="G95" s="438"/>
      <c r="H95" s="472"/>
      <c r="I95" s="472"/>
      <c r="J95" s="472">
        <f>H95*I95</f>
        <v>0</v>
      </c>
      <c r="K95" s="383"/>
      <c r="L95" s="230"/>
      <c r="M95" s="384"/>
      <c r="N95" s="169"/>
      <c r="O95" s="169"/>
      <c r="P95" s="169">
        <f>N95*O95</f>
        <v>0</v>
      </c>
      <c r="Q95" s="383"/>
      <c r="R95" s="230"/>
      <c r="S95" s="384"/>
      <c r="T95" s="169"/>
      <c r="U95" s="169"/>
      <c r="V95" s="169">
        <f>T95*U95</f>
        <v>0</v>
      </c>
      <c r="W95" s="169"/>
      <c r="X95" s="169"/>
      <c r="Y95" s="169">
        <f>W95*X95</f>
        <v>0</v>
      </c>
      <c r="Z95" s="169"/>
      <c r="AA95" s="169"/>
      <c r="AB95" s="169">
        <f>Z95*AA95</f>
        <v>0</v>
      </c>
      <c r="AC95" s="343">
        <f t="shared" si="31"/>
        <v>0</v>
      </c>
      <c r="AD95" s="343">
        <f t="shared" si="32"/>
        <v>0</v>
      </c>
      <c r="AE95" s="343">
        <f t="shared" si="33"/>
        <v>0</v>
      </c>
      <c r="AF95" s="197" t="e">
        <f t="shared" si="25"/>
        <v>#DIV/0!</v>
      </c>
      <c r="AG95" s="140"/>
      <c r="AH95" s="140"/>
      <c r="AI95" s="140"/>
      <c r="AJ95" s="140"/>
    </row>
    <row r="96" spans="1:36" s="39" customFormat="1" ht="24.75" customHeight="1">
      <c r="A96" s="211" t="s">
        <v>37</v>
      </c>
      <c r="B96" s="212" t="s">
        <v>118</v>
      </c>
      <c r="C96" s="253" t="s">
        <v>39</v>
      </c>
      <c r="D96" s="238"/>
      <c r="E96" s="385">
        <f aca="true" t="shared" si="36" ref="E96:J96">SUM(E97:E106)</f>
        <v>317</v>
      </c>
      <c r="F96" s="386">
        <f t="shared" si="36"/>
        <v>750</v>
      </c>
      <c r="G96" s="387">
        <f t="shared" si="36"/>
        <v>17100</v>
      </c>
      <c r="H96" s="385">
        <f t="shared" si="36"/>
        <v>317</v>
      </c>
      <c r="I96" s="386">
        <f t="shared" si="36"/>
        <v>750</v>
      </c>
      <c r="J96" s="387">
        <f t="shared" si="36"/>
        <v>17100</v>
      </c>
      <c r="K96" s="385">
        <f>SUM(K97:K106)</f>
        <v>1101</v>
      </c>
      <c r="L96" s="386">
        <f>SUM(L97:L106)</f>
        <v>653</v>
      </c>
      <c r="M96" s="387">
        <f>SUM(M97:M106)</f>
        <v>8600</v>
      </c>
      <c r="N96" s="341">
        <f>SUM(N97:N99)</f>
        <v>0</v>
      </c>
      <c r="O96" s="341">
        <f>SUM(O97:O99)</f>
        <v>0</v>
      </c>
      <c r="P96" s="341">
        <f>SUM(P97:P99)</f>
        <v>0</v>
      </c>
      <c r="Q96" s="385">
        <f>SUM(Q97:Q106)</f>
        <v>1000</v>
      </c>
      <c r="R96" s="386">
        <f>SUM(R97:R106)</f>
        <v>3</v>
      </c>
      <c r="S96" s="387">
        <f>SUM(S97:S106)</f>
        <v>3000</v>
      </c>
      <c r="T96" s="341">
        <f aca="true" t="shared" si="37" ref="T96:Y96">SUM(T97:T99)</f>
        <v>0</v>
      </c>
      <c r="U96" s="341">
        <f t="shared" si="37"/>
        <v>0</v>
      </c>
      <c r="V96" s="341">
        <f t="shared" si="37"/>
        <v>0</v>
      </c>
      <c r="W96" s="341">
        <f t="shared" si="37"/>
        <v>0</v>
      </c>
      <c r="X96" s="341">
        <f t="shared" si="37"/>
        <v>0</v>
      </c>
      <c r="Y96" s="341">
        <f t="shared" si="37"/>
        <v>0</v>
      </c>
      <c r="Z96" s="341">
        <f>SUM(Z97:Z99)</f>
        <v>0</v>
      </c>
      <c r="AA96" s="341">
        <f>SUM(AA97:AA99)</f>
        <v>0</v>
      </c>
      <c r="AB96" s="341">
        <f>SUM(AB97:AB99)</f>
        <v>0</v>
      </c>
      <c r="AC96" s="342">
        <f t="shared" si="31"/>
        <v>28700</v>
      </c>
      <c r="AD96" s="342">
        <f t="shared" si="32"/>
        <v>17100</v>
      </c>
      <c r="AE96" s="342">
        <f t="shared" si="33"/>
        <v>11600</v>
      </c>
      <c r="AF96" s="198">
        <f t="shared" si="25"/>
        <v>0.40418118466898956</v>
      </c>
      <c r="AG96" s="139"/>
      <c r="AH96" s="139"/>
      <c r="AI96" s="139"/>
      <c r="AJ96" s="139"/>
    </row>
    <row r="97" spans="1:36" s="28" customFormat="1" ht="24" customHeight="1">
      <c r="A97" s="215" t="s">
        <v>38</v>
      </c>
      <c r="B97" s="216" t="s">
        <v>113</v>
      </c>
      <c r="C97" s="207" t="s">
        <v>280</v>
      </c>
      <c r="D97" s="208" t="s">
        <v>6</v>
      </c>
      <c r="E97" s="373">
        <v>1</v>
      </c>
      <c r="F97" s="374">
        <v>300</v>
      </c>
      <c r="G97" s="375">
        <f aca="true" t="shared" si="38" ref="G97:G106">E97*F97</f>
        <v>300</v>
      </c>
      <c r="H97" s="169">
        <v>1</v>
      </c>
      <c r="I97" s="169">
        <v>300</v>
      </c>
      <c r="J97" s="468">
        <f>H97*I97</f>
        <v>300</v>
      </c>
      <c r="K97" s="392"/>
      <c r="L97" s="374"/>
      <c r="M97" s="394">
        <f aca="true" t="shared" si="39" ref="M97:M106">K97*L97</f>
        <v>0</v>
      </c>
      <c r="N97" s="169"/>
      <c r="O97" s="169"/>
      <c r="P97" s="169">
        <f>N97*O97</f>
        <v>0</v>
      </c>
      <c r="Q97" s="392"/>
      <c r="R97" s="374"/>
      <c r="S97" s="394">
        <f aca="true" t="shared" si="40" ref="S97:S106">Q97*R97</f>
        <v>0</v>
      </c>
      <c r="T97" s="169"/>
      <c r="U97" s="169"/>
      <c r="V97" s="169">
        <f>T97*U97</f>
        <v>0</v>
      </c>
      <c r="W97" s="169"/>
      <c r="X97" s="169"/>
      <c r="Y97" s="169">
        <f>W97*X97</f>
        <v>0</v>
      </c>
      <c r="Z97" s="169"/>
      <c r="AA97" s="169"/>
      <c r="AB97" s="169">
        <f>Z97*AA97</f>
        <v>0</v>
      </c>
      <c r="AC97" s="343">
        <f t="shared" si="31"/>
        <v>300</v>
      </c>
      <c r="AD97" s="343">
        <f t="shared" si="32"/>
        <v>300</v>
      </c>
      <c r="AE97" s="343">
        <f t="shared" si="33"/>
        <v>0</v>
      </c>
      <c r="AF97" s="197">
        <f t="shared" si="25"/>
        <v>0</v>
      </c>
      <c r="AG97" s="140"/>
      <c r="AH97" s="140"/>
      <c r="AI97" s="140"/>
      <c r="AJ97" s="140"/>
    </row>
    <row r="98" spans="1:36" s="28" customFormat="1" ht="29.25" customHeight="1">
      <c r="A98" s="215" t="s">
        <v>38</v>
      </c>
      <c r="B98" s="216" t="s">
        <v>114</v>
      </c>
      <c r="C98" s="207" t="s">
        <v>281</v>
      </c>
      <c r="D98" s="208" t="s">
        <v>6</v>
      </c>
      <c r="E98" s="373">
        <v>15</v>
      </c>
      <c r="F98" s="374">
        <v>100</v>
      </c>
      <c r="G98" s="375">
        <f t="shared" si="38"/>
        <v>1500</v>
      </c>
      <c r="H98" s="169">
        <v>15</v>
      </c>
      <c r="I98" s="169">
        <v>100</v>
      </c>
      <c r="J98" s="468">
        <f>H98*I98</f>
        <v>1500</v>
      </c>
      <c r="K98" s="392"/>
      <c r="L98" s="374"/>
      <c r="M98" s="394">
        <f t="shared" si="39"/>
        <v>0</v>
      </c>
      <c r="N98" s="169"/>
      <c r="O98" s="169"/>
      <c r="P98" s="169">
        <f>N98*O98</f>
        <v>0</v>
      </c>
      <c r="Q98" s="392"/>
      <c r="R98" s="374"/>
      <c r="S98" s="394">
        <f t="shared" si="40"/>
        <v>0</v>
      </c>
      <c r="T98" s="169"/>
      <c r="U98" s="169"/>
      <c r="V98" s="169">
        <f>T98*U98</f>
        <v>0</v>
      </c>
      <c r="W98" s="169"/>
      <c r="X98" s="169"/>
      <c r="Y98" s="169">
        <f>W98*X98</f>
        <v>0</v>
      </c>
      <c r="Z98" s="169"/>
      <c r="AA98" s="169"/>
      <c r="AB98" s="169">
        <f>Z98*AA98</f>
        <v>0</v>
      </c>
      <c r="AC98" s="343">
        <f t="shared" si="31"/>
        <v>1500</v>
      </c>
      <c r="AD98" s="343">
        <f t="shared" si="32"/>
        <v>1500</v>
      </c>
      <c r="AE98" s="343">
        <f t="shared" si="33"/>
        <v>0</v>
      </c>
      <c r="AF98" s="197">
        <f t="shared" si="25"/>
        <v>0</v>
      </c>
      <c r="AG98" s="140"/>
      <c r="AH98" s="140"/>
      <c r="AI98" s="140"/>
      <c r="AJ98" s="140"/>
    </row>
    <row r="99" spans="1:36" s="28" customFormat="1" ht="21.75" customHeight="1">
      <c r="A99" s="215" t="s">
        <v>38</v>
      </c>
      <c r="B99" s="216" t="s">
        <v>115</v>
      </c>
      <c r="C99" s="207" t="s">
        <v>20</v>
      </c>
      <c r="D99" s="208" t="s">
        <v>6</v>
      </c>
      <c r="E99" s="373"/>
      <c r="F99" s="374"/>
      <c r="G99" s="375">
        <f t="shared" si="38"/>
        <v>0</v>
      </c>
      <c r="H99" s="169"/>
      <c r="I99" s="169"/>
      <c r="J99" s="169">
        <f>H99*I99</f>
        <v>0</v>
      </c>
      <c r="K99" s="392"/>
      <c r="L99" s="374"/>
      <c r="M99" s="394">
        <f t="shared" si="39"/>
        <v>0</v>
      </c>
      <c r="N99" s="169"/>
      <c r="O99" s="169"/>
      <c r="P99" s="169">
        <f>N99*O99</f>
        <v>0</v>
      </c>
      <c r="Q99" s="392"/>
      <c r="R99" s="374"/>
      <c r="S99" s="394">
        <f t="shared" si="40"/>
        <v>0</v>
      </c>
      <c r="T99" s="169"/>
      <c r="U99" s="169"/>
      <c r="V99" s="169">
        <f>T99*U99</f>
        <v>0</v>
      </c>
      <c r="W99" s="169"/>
      <c r="X99" s="169"/>
      <c r="Y99" s="169">
        <f>W99*X99</f>
        <v>0</v>
      </c>
      <c r="Z99" s="169"/>
      <c r="AA99" s="169"/>
      <c r="AB99" s="169">
        <f>Z99*AA99</f>
        <v>0</v>
      </c>
      <c r="AC99" s="343">
        <f t="shared" si="31"/>
        <v>0</v>
      </c>
      <c r="AD99" s="343">
        <f t="shared" si="32"/>
        <v>0</v>
      </c>
      <c r="AE99" s="343">
        <f t="shared" si="33"/>
        <v>0</v>
      </c>
      <c r="AF99" s="197" t="e">
        <f t="shared" si="25"/>
        <v>#DIV/0!</v>
      </c>
      <c r="AG99" s="140"/>
      <c r="AH99" s="140"/>
      <c r="AI99" s="140"/>
      <c r="AJ99" s="140"/>
    </row>
    <row r="100" spans="1:36" s="28" customFormat="1" ht="29.25" customHeight="1">
      <c r="A100" s="215" t="s">
        <v>38</v>
      </c>
      <c r="B100" s="216" t="s">
        <v>119</v>
      </c>
      <c r="C100" s="207" t="s">
        <v>21</v>
      </c>
      <c r="D100" s="208" t="s">
        <v>6</v>
      </c>
      <c r="E100" s="373"/>
      <c r="F100" s="374"/>
      <c r="G100" s="375">
        <f t="shared" si="38"/>
        <v>0</v>
      </c>
      <c r="H100" s="311"/>
      <c r="I100" s="311"/>
      <c r="J100" s="311"/>
      <c r="K100" s="392"/>
      <c r="L100" s="374"/>
      <c r="M100" s="394">
        <f t="shared" si="39"/>
        <v>0</v>
      </c>
      <c r="N100" s="311">
        <f>N96+N92+N88</f>
        <v>0</v>
      </c>
      <c r="O100" s="311">
        <f>O96+O92+O88</f>
        <v>0</v>
      </c>
      <c r="P100" s="311">
        <f>P96+P92+P88</f>
        <v>0</v>
      </c>
      <c r="Q100" s="392"/>
      <c r="R100" s="374"/>
      <c r="S100" s="394">
        <f t="shared" si="40"/>
        <v>0</v>
      </c>
      <c r="T100" s="311">
        <f aca="true" t="shared" si="41" ref="T100:Y100">T96+T92+T88</f>
        <v>0</v>
      </c>
      <c r="U100" s="311">
        <f t="shared" si="41"/>
        <v>0</v>
      </c>
      <c r="V100" s="311">
        <f t="shared" si="41"/>
        <v>0</v>
      </c>
      <c r="W100" s="311">
        <f t="shared" si="41"/>
        <v>0</v>
      </c>
      <c r="X100" s="311">
        <f t="shared" si="41"/>
        <v>0</v>
      </c>
      <c r="Y100" s="311">
        <f t="shared" si="41"/>
        <v>0</v>
      </c>
      <c r="Z100" s="311">
        <f>Z96+Z92+Z88</f>
        <v>0</v>
      </c>
      <c r="AA100" s="311">
        <f>AA96+AA92+AA88</f>
        <v>0</v>
      </c>
      <c r="AB100" s="311">
        <f>AB96+AB92+AB88</f>
        <v>0</v>
      </c>
      <c r="AC100" s="311">
        <f t="shared" si="31"/>
        <v>0</v>
      </c>
      <c r="AD100" s="311">
        <f t="shared" si="32"/>
        <v>0</v>
      </c>
      <c r="AE100" s="311">
        <f t="shared" si="33"/>
        <v>0</v>
      </c>
      <c r="AF100" s="367" t="e">
        <f t="shared" si="25"/>
        <v>#DIV/0!</v>
      </c>
      <c r="AG100" s="140"/>
      <c r="AH100" s="140"/>
      <c r="AI100" s="140"/>
      <c r="AJ100" s="140"/>
    </row>
    <row r="101" spans="1:36" s="28" customFormat="1" ht="15">
      <c r="A101" s="215" t="s">
        <v>38</v>
      </c>
      <c r="B101" s="257" t="s">
        <v>120</v>
      </c>
      <c r="C101" s="207" t="s">
        <v>22</v>
      </c>
      <c r="D101" s="208" t="s">
        <v>6</v>
      </c>
      <c r="E101" s="373"/>
      <c r="F101" s="374"/>
      <c r="G101" s="375">
        <f t="shared" si="38"/>
        <v>0</v>
      </c>
      <c r="H101" s="364"/>
      <c r="I101" s="364"/>
      <c r="J101" s="364"/>
      <c r="K101" s="392">
        <v>1000</v>
      </c>
      <c r="L101" s="374">
        <v>3</v>
      </c>
      <c r="M101" s="394">
        <f t="shared" si="39"/>
        <v>3000</v>
      </c>
      <c r="N101" s="364"/>
      <c r="O101" s="364"/>
      <c r="P101" s="364"/>
      <c r="Q101" s="392">
        <v>1000</v>
      </c>
      <c r="R101" s="374">
        <v>3</v>
      </c>
      <c r="S101" s="394">
        <f t="shared" si="40"/>
        <v>3000</v>
      </c>
      <c r="T101" s="364"/>
      <c r="U101" s="364"/>
      <c r="V101" s="364"/>
      <c r="W101" s="364"/>
      <c r="X101" s="364"/>
      <c r="Y101" s="364"/>
      <c r="Z101" s="364"/>
      <c r="AA101" s="364"/>
      <c r="AB101" s="364"/>
      <c r="AC101" s="312"/>
      <c r="AD101" s="312"/>
      <c r="AE101" s="312"/>
      <c r="AF101" s="313"/>
      <c r="AG101" s="140"/>
      <c r="AH101" s="140"/>
      <c r="AI101" s="140"/>
      <c r="AJ101" s="140"/>
    </row>
    <row r="102" spans="1:36" s="39" customFormat="1" ht="15">
      <c r="A102" s="215" t="s">
        <v>38</v>
      </c>
      <c r="B102" s="216" t="s">
        <v>121</v>
      </c>
      <c r="C102" s="370" t="s">
        <v>23</v>
      </c>
      <c r="D102" s="208" t="s">
        <v>6</v>
      </c>
      <c r="E102" s="373">
        <v>300</v>
      </c>
      <c r="F102" s="374">
        <v>50</v>
      </c>
      <c r="G102" s="375">
        <f t="shared" si="38"/>
        <v>15000</v>
      </c>
      <c r="H102" s="311">
        <v>300</v>
      </c>
      <c r="I102" s="311">
        <v>50</v>
      </c>
      <c r="J102" s="520">
        <f>H102*I102</f>
        <v>15000</v>
      </c>
      <c r="K102" s="392">
        <v>100</v>
      </c>
      <c r="L102" s="374">
        <v>50</v>
      </c>
      <c r="M102" s="394">
        <f t="shared" si="39"/>
        <v>5000</v>
      </c>
      <c r="N102" s="311">
        <f aca="true" t="shared" si="42" ref="N102:AB102">SUM(N103:N112)</f>
        <v>0</v>
      </c>
      <c r="O102" s="311">
        <f t="shared" si="42"/>
        <v>0</v>
      </c>
      <c r="P102" s="311">
        <f t="shared" si="42"/>
        <v>0</v>
      </c>
      <c r="Q102" s="392"/>
      <c r="R102" s="374"/>
      <c r="S102" s="394">
        <f t="shared" si="40"/>
        <v>0</v>
      </c>
      <c r="T102" s="311">
        <f t="shared" si="42"/>
        <v>0</v>
      </c>
      <c r="U102" s="311">
        <f t="shared" si="42"/>
        <v>0</v>
      </c>
      <c r="V102" s="311">
        <f t="shared" si="42"/>
        <v>0</v>
      </c>
      <c r="W102" s="311">
        <f t="shared" si="42"/>
        <v>0</v>
      </c>
      <c r="X102" s="311">
        <f t="shared" si="42"/>
        <v>0</v>
      </c>
      <c r="Y102" s="311">
        <f t="shared" si="42"/>
        <v>0</v>
      </c>
      <c r="Z102" s="311">
        <f t="shared" si="42"/>
        <v>0</v>
      </c>
      <c r="AA102" s="311">
        <f t="shared" si="42"/>
        <v>0</v>
      </c>
      <c r="AB102" s="311">
        <f t="shared" si="42"/>
        <v>0</v>
      </c>
      <c r="AC102" s="312">
        <f>G102+M102+S102+Y102</f>
        <v>20000</v>
      </c>
      <c r="AD102" s="312">
        <f>J102+P102+V102+AB102</f>
        <v>15000</v>
      </c>
      <c r="AE102" s="312">
        <f>AC102-AD102</f>
        <v>5000</v>
      </c>
      <c r="AF102" s="313">
        <f t="shared" si="25"/>
        <v>0.25</v>
      </c>
      <c r="AG102" s="139"/>
      <c r="AH102" s="139"/>
      <c r="AI102" s="139"/>
      <c r="AJ102" s="139"/>
    </row>
    <row r="103" spans="1:36" s="28" customFormat="1" ht="15">
      <c r="A103" s="215" t="s">
        <v>38</v>
      </c>
      <c r="B103" s="216" t="s">
        <v>148</v>
      </c>
      <c r="C103" s="207" t="s">
        <v>24</v>
      </c>
      <c r="D103" s="208" t="s">
        <v>6</v>
      </c>
      <c r="E103" s="373">
        <v>1</v>
      </c>
      <c r="F103" s="374">
        <v>300</v>
      </c>
      <c r="G103" s="375">
        <f t="shared" si="38"/>
        <v>300</v>
      </c>
      <c r="H103" s="364">
        <v>1</v>
      </c>
      <c r="I103" s="364">
        <v>300</v>
      </c>
      <c r="J103" s="468">
        <f>H103*I103</f>
        <v>300</v>
      </c>
      <c r="K103" s="392">
        <v>1</v>
      </c>
      <c r="L103" s="374">
        <v>600</v>
      </c>
      <c r="M103" s="394">
        <f t="shared" si="39"/>
        <v>600</v>
      </c>
      <c r="N103" s="364"/>
      <c r="O103" s="364"/>
      <c r="P103" s="364">
        <f aca="true" t="shared" si="43" ref="P103:P112">N103*O103</f>
        <v>0</v>
      </c>
      <c r="Q103" s="392"/>
      <c r="R103" s="374"/>
      <c r="S103" s="394">
        <f t="shared" si="40"/>
        <v>0</v>
      </c>
      <c r="T103" s="364"/>
      <c r="U103" s="364"/>
      <c r="V103" s="364">
        <f aca="true" t="shared" si="44" ref="V103:V112">T103*U103</f>
        <v>0</v>
      </c>
      <c r="W103" s="364"/>
      <c r="X103" s="364"/>
      <c r="Y103" s="364">
        <f aca="true" t="shared" si="45" ref="Y103:Y112">W103*X103</f>
        <v>0</v>
      </c>
      <c r="Z103" s="364"/>
      <c r="AA103" s="364"/>
      <c r="AB103" s="364">
        <f aca="true" t="shared" si="46" ref="AB103:AB112">Z103*AA103</f>
        <v>0</v>
      </c>
      <c r="AC103" s="312">
        <f>G103+M103+S103+Y103</f>
        <v>900</v>
      </c>
      <c r="AD103" s="312">
        <f>J103+P103+V103+AB103</f>
        <v>300</v>
      </c>
      <c r="AE103" s="312">
        <f>AC103-AD103</f>
        <v>600</v>
      </c>
      <c r="AF103" s="365">
        <f t="shared" si="25"/>
        <v>0.6666666666666666</v>
      </c>
      <c r="AG103" s="140"/>
      <c r="AH103" s="140"/>
      <c r="AI103" s="140"/>
      <c r="AJ103" s="140"/>
    </row>
    <row r="104" spans="1:36" s="28" customFormat="1" ht="15">
      <c r="A104" s="215" t="s">
        <v>38</v>
      </c>
      <c r="B104" s="216" t="s">
        <v>122</v>
      </c>
      <c r="C104" s="207" t="s">
        <v>25</v>
      </c>
      <c r="D104" s="208" t="s">
        <v>6</v>
      </c>
      <c r="E104" s="373"/>
      <c r="F104" s="374"/>
      <c r="G104" s="375">
        <f t="shared" si="38"/>
        <v>0</v>
      </c>
      <c r="H104" s="169"/>
      <c r="I104" s="169"/>
      <c r="J104" s="169">
        <f aca="true" t="shared" si="47" ref="J104:J112">H104*I104</f>
        <v>0</v>
      </c>
      <c r="K104" s="392"/>
      <c r="L104" s="374"/>
      <c r="M104" s="394">
        <f t="shared" si="39"/>
        <v>0</v>
      </c>
      <c r="N104" s="169"/>
      <c r="O104" s="169"/>
      <c r="P104" s="169">
        <f t="shared" si="43"/>
        <v>0</v>
      </c>
      <c r="Q104" s="392"/>
      <c r="R104" s="374"/>
      <c r="S104" s="394">
        <f t="shared" si="40"/>
        <v>0</v>
      </c>
      <c r="T104" s="169"/>
      <c r="U104" s="169"/>
      <c r="V104" s="169">
        <f t="shared" si="44"/>
        <v>0</v>
      </c>
      <c r="W104" s="169"/>
      <c r="X104" s="169"/>
      <c r="Y104" s="169">
        <f t="shared" si="45"/>
        <v>0</v>
      </c>
      <c r="Z104" s="169"/>
      <c r="AA104" s="169"/>
      <c r="AB104" s="169">
        <f t="shared" si="46"/>
        <v>0</v>
      </c>
      <c r="AC104" s="343">
        <f>G104+M104+S104+Y104</f>
        <v>0</v>
      </c>
      <c r="AD104" s="343">
        <f>J104+P104+V104+AB104</f>
        <v>0</v>
      </c>
      <c r="AE104" s="343">
        <f>AC104-AD104</f>
        <v>0</v>
      </c>
      <c r="AF104" s="197" t="e">
        <f t="shared" si="25"/>
        <v>#DIV/0!</v>
      </c>
      <c r="AG104" s="140"/>
      <c r="AH104" s="140"/>
      <c r="AI104" s="140"/>
      <c r="AJ104" s="140"/>
    </row>
    <row r="105" spans="1:36" s="28" customFormat="1" ht="15">
      <c r="A105" s="217" t="s">
        <v>38</v>
      </c>
      <c r="B105" s="218" t="s">
        <v>123</v>
      </c>
      <c r="C105" s="209" t="s">
        <v>147</v>
      </c>
      <c r="D105" s="208" t="s">
        <v>6</v>
      </c>
      <c r="E105" s="376"/>
      <c r="F105" s="377"/>
      <c r="G105" s="375">
        <f t="shared" si="38"/>
        <v>0</v>
      </c>
      <c r="H105" s="169"/>
      <c r="I105" s="169"/>
      <c r="J105" s="169">
        <f t="shared" si="47"/>
        <v>0</v>
      </c>
      <c r="K105" s="392"/>
      <c r="L105" s="374"/>
      <c r="M105" s="394">
        <f t="shared" si="39"/>
        <v>0</v>
      </c>
      <c r="N105" s="169"/>
      <c r="O105" s="169"/>
      <c r="P105" s="169">
        <f t="shared" si="43"/>
        <v>0</v>
      </c>
      <c r="Q105" s="392"/>
      <c r="R105" s="374"/>
      <c r="S105" s="394">
        <f t="shared" si="40"/>
        <v>0</v>
      </c>
      <c r="T105" s="169"/>
      <c r="U105" s="169"/>
      <c r="V105" s="169">
        <f t="shared" si="44"/>
        <v>0</v>
      </c>
      <c r="W105" s="169"/>
      <c r="X105" s="169"/>
      <c r="Y105" s="169">
        <f t="shared" si="45"/>
        <v>0</v>
      </c>
      <c r="Z105" s="169"/>
      <c r="AA105" s="169"/>
      <c r="AB105" s="169">
        <f t="shared" si="46"/>
        <v>0</v>
      </c>
      <c r="AC105" s="343">
        <f aca="true" t="shared" si="48" ref="AC105:AC112">G105+M105+S105+Y105</f>
        <v>0</v>
      </c>
      <c r="AD105" s="343">
        <f aca="true" t="shared" si="49" ref="AD105:AD112">J105+P105+V105+AB105</f>
        <v>0</v>
      </c>
      <c r="AE105" s="343">
        <f aca="true" t="shared" si="50" ref="AE105:AE113">AC105-AD105</f>
        <v>0</v>
      </c>
      <c r="AF105" s="197" t="e">
        <f t="shared" si="25"/>
        <v>#DIV/0!</v>
      </c>
      <c r="AG105" s="140"/>
      <c r="AH105" s="140"/>
      <c r="AI105" s="140"/>
      <c r="AJ105" s="140"/>
    </row>
    <row r="106" spans="1:36" s="28" customFormat="1" ht="15.75" thickBot="1">
      <c r="A106" s="219" t="s">
        <v>38</v>
      </c>
      <c r="B106" s="220" t="s">
        <v>124</v>
      </c>
      <c r="C106" s="221" t="s">
        <v>27</v>
      </c>
      <c r="D106" s="222" t="s">
        <v>6</v>
      </c>
      <c r="E106" s="379"/>
      <c r="F106" s="380"/>
      <c r="G106" s="381">
        <f t="shared" si="38"/>
        <v>0</v>
      </c>
      <c r="H106" s="170"/>
      <c r="I106" s="170"/>
      <c r="J106" s="170">
        <f t="shared" si="47"/>
        <v>0</v>
      </c>
      <c r="K106" s="414"/>
      <c r="L106" s="380"/>
      <c r="M106" s="388">
        <f t="shared" si="39"/>
        <v>0</v>
      </c>
      <c r="N106" s="169"/>
      <c r="O106" s="169"/>
      <c r="P106" s="169">
        <f t="shared" si="43"/>
        <v>0</v>
      </c>
      <c r="Q106" s="395"/>
      <c r="R106" s="380"/>
      <c r="S106" s="388">
        <f t="shared" si="40"/>
        <v>0</v>
      </c>
      <c r="T106" s="169"/>
      <c r="U106" s="169"/>
      <c r="V106" s="169">
        <f t="shared" si="44"/>
        <v>0</v>
      </c>
      <c r="W106" s="169"/>
      <c r="X106" s="169"/>
      <c r="Y106" s="169">
        <f t="shared" si="45"/>
        <v>0</v>
      </c>
      <c r="Z106" s="169"/>
      <c r="AA106" s="169"/>
      <c r="AB106" s="169">
        <f t="shared" si="46"/>
        <v>0</v>
      </c>
      <c r="AC106" s="343">
        <f t="shared" si="48"/>
        <v>0</v>
      </c>
      <c r="AD106" s="343">
        <f t="shared" si="49"/>
        <v>0</v>
      </c>
      <c r="AE106" s="343">
        <f t="shared" si="50"/>
        <v>0</v>
      </c>
      <c r="AF106" s="197" t="e">
        <f t="shared" si="25"/>
        <v>#DIV/0!</v>
      </c>
      <c r="AG106" s="140"/>
      <c r="AH106" s="140"/>
      <c r="AI106" s="140"/>
      <c r="AJ106" s="140"/>
    </row>
    <row r="107" spans="1:36" s="28" customFormat="1" ht="15.75" thickBot="1">
      <c r="A107" s="239" t="s">
        <v>282</v>
      </c>
      <c r="B107" s="240"/>
      <c r="C107" s="241"/>
      <c r="D107" s="242"/>
      <c r="E107" s="382">
        <f aca="true" t="shared" si="51" ref="E107:J107">E96</f>
        <v>317</v>
      </c>
      <c r="F107" s="390">
        <f t="shared" si="51"/>
        <v>750</v>
      </c>
      <c r="G107" s="436">
        <f t="shared" si="51"/>
        <v>17100</v>
      </c>
      <c r="H107" s="382">
        <f t="shared" si="51"/>
        <v>317</v>
      </c>
      <c r="I107" s="390">
        <f t="shared" si="51"/>
        <v>750</v>
      </c>
      <c r="J107" s="436">
        <f t="shared" si="51"/>
        <v>17100</v>
      </c>
      <c r="K107" s="482">
        <f>K96</f>
        <v>1101</v>
      </c>
      <c r="L107" s="437">
        <f>L96</f>
        <v>653</v>
      </c>
      <c r="M107" s="391">
        <f>M96</f>
        <v>8600</v>
      </c>
      <c r="N107" s="169"/>
      <c r="O107" s="169"/>
      <c r="P107" s="169">
        <f t="shared" si="43"/>
        <v>0</v>
      </c>
      <c r="Q107" s="382">
        <f>Q96</f>
        <v>1000</v>
      </c>
      <c r="R107" s="390">
        <f>R96</f>
        <v>3</v>
      </c>
      <c r="S107" s="391">
        <f>S96</f>
        <v>3000</v>
      </c>
      <c r="T107" s="169"/>
      <c r="U107" s="169"/>
      <c r="V107" s="169">
        <f t="shared" si="44"/>
        <v>0</v>
      </c>
      <c r="W107" s="169"/>
      <c r="X107" s="169"/>
      <c r="Y107" s="169">
        <f t="shared" si="45"/>
        <v>0</v>
      </c>
      <c r="Z107" s="169"/>
      <c r="AA107" s="169"/>
      <c r="AB107" s="169">
        <f t="shared" si="46"/>
        <v>0</v>
      </c>
      <c r="AC107" s="343">
        <f t="shared" si="48"/>
        <v>28700</v>
      </c>
      <c r="AD107" s="343">
        <f t="shared" si="49"/>
        <v>17100</v>
      </c>
      <c r="AE107" s="343">
        <f t="shared" si="50"/>
        <v>11600</v>
      </c>
      <c r="AF107" s="197">
        <f t="shared" si="25"/>
        <v>0.40418118466898956</v>
      </c>
      <c r="AG107" s="140"/>
      <c r="AH107" s="140"/>
      <c r="AI107" s="140"/>
      <c r="AJ107" s="140"/>
    </row>
    <row r="108" spans="1:36" s="28" customFormat="1" ht="15.75" thickBot="1">
      <c r="A108" s="255" t="s">
        <v>112</v>
      </c>
      <c r="B108" s="256" t="s">
        <v>283</v>
      </c>
      <c r="C108" s="258" t="s">
        <v>139</v>
      </c>
      <c r="D108" s="259"/>
      <c r="E108" s="404"/>
      <c r="F108" s="405"/>
      <c r="G108" s="483"/>
      <c r="H108" s="484"/>
      <c r="I108" s="484"/>
      <c r="J108" s="484">
        <f t="shared" si="47"/>
        <v>0</v>
      </c>
      <c r="K108" s="485"/>
      <c r="L108" s="405"/>
      <c r="M108" s="406"/>
      <c r="N108" s="169"/>
      <c r="O108" s="169"/>
      <c r="P108" s="169">
        <f t="shared" si="43"/>
        <v>0</v>
      </c>
      <c r="Q108" s="404"/>
      <c r="R108" s="405"/>
      <c r="S108" s="406"/>
      <c r="T108" s="169"/>
      <c r="U108" s="169"/>
      <c r="V108" s="169">
        <f t="shared" si="44"/>
        <v>0</v>
      </c>
      <c r="W108" s="169"/>
      <c r="X108" s="169"/>
      <c r="Y108" s="169">
        <f t="shared" si="45"/>
        <v>0</v>
      </c>
      <c r="Z108" s="169"/>
      <c r="AA108" s="169"/>
      <c r="AB108" s="169">
        <f t="shared" si="46"/>
        <v>0</v>
      </c>
      <c r="AC108" s="343">
        <f t="shared" si="48"/>
        <v>0</v>
      </c>
      <c r="AD108" s="343">
        <f t="shared" si="49"/>
        <v>0</v>
      </c>
      <c r="AE108" s="343">
        <f t="shared" si="50"/>
        <v>0</v>
      </c>
      <c r="AF108" s="197" t="e">
        <f t="shared" si="25"/>
        <v>#DIV/0!</v>
      </c>
      <c r="AG108" s="140"/>
      <c r="AH108" s="140"/>
      <c r="AI108" s="140"/>
      <c r="AJ108" s="140"/>
    </row>
    <row r="109" spans="1:36" s="28" customFormat="1" ht="15">
      <c r="A109" s="260" t="s">
        <v>38</v>
      </c>
      <c r="B109" s="261" t="s">
        <v>113</v>
      </c>
      <c r="C109" s="262" t="s">
        <v>141</v>
      </c>
      <c r="D109" s="263" t="s">
        <v>284</v>
      </c>
      <c r="E109" s="407">
        <v>10</v>
      </c>
      <c r="F109" s="408">
        <v>500</v>
      </c>
      <c r="G109" s="413">
        <f>E109*F109</f>
        <v>5000</v>
      </c>
      <c r="H109" s="472">
        <v>10</v>
      </c>
      <c r="I109" s="472">
        <v>500</v>
      </c>
      <c r="J109" s="526">
        <f t="shared" si="47"/>
        <v>5000</v>
      </c>
      <c r="K109" s="411">
        <v>10</v>
      </c>
      <c r="L109" s="408">
        <v>500</v>
      </c>
      <c r="M109" s="409">
        <f>K109*L109</f>
        <v>5000</v>
      </c>
      <c r="N109" s="169"/>
      <c r="O109" s="169"/>
      <c r="P109" s="169">
        <f t="shared" si="43"/>
        <v>0</v>
      </c>
      <c r="Q109" s="407">
        <v>10</v>
      </c>
      <c r="R109" s="408">
        <v>500</v>
      </c>
      <c r="S109" s="409">
        <f>Q109*R109</f>
        <v>5000</v>
      </c>
      <c r="T109" s="169"/>
      <c r="U109" s="169"/>
      <c r="V109" s="169">
        <f t="shared" si="44"/>
        <v>0</v>
      </c>
      <c r="W109" s="169"/>
      <c r="X109" s="169"/>
      <c r="Y109" s="169">
        <f t="shared" si="45"/>
        <v>0</v>
      </c>
      <c r="Z109" s="169"/>
      <c r="AA109" s="169"/>
      <c r="AB109" s="169">
        <f t="shared" si="46"/>
        <v>0</v>
      </c>
      <c r="AC109" s="343">
        <f t="shared" si="48"/>
        <v>15000</v>
      </c>
      <c r="AD109" s="343">
        <f t="shared" si="49"/>
        <v>5000</v>
      </c>
      <c r="AE109" s="343">
        <f t="shared" si="50"/>
        <v>10000</v>
      </c>
      <c r="AF109" s="197">
        <f t="shared" si="25"/>
        <v>0.6666666666666666</v>
      </c>
      <c r="AG109" s="140"/>
      <c r="AH109" s="140"/>
      <c r="AI109" s="140"/>
      <c r="AJ109" s="140"/>
    </row>
    <row r="110" spans="1:36" s="28" customFormat="1" ht="25.5">
      <c r="A110" s="215" t="s">
        <v>38</v>
      </c>
      <c r="B110" s="264" t="s">
        <v>114</v>
      </c>
      <c r="C110" s="265" t="s">
        <v>285</v>
      </c>
      <c r="D110" s="266" t="s">
        <v>253</v>
      </c>
      <c r="E110" s="392">
        <v>1</v>
      </c>
      <c r="F110" s="393">
        <v>3000</v>
      </c>
      <c r="G110" s="375">
        <f>E110*F110</f>
        <v>3000</v>
      </c>
      <c r="H110" s="169">
        <v>1</v>
      </c>
      <c r="I110" s="169">
        <v>3000</v>
      </c>
      <c r="J110" s="468">
        <f t="shared" si="47"/>
        <v>3000</v>
      </c>
      <c r="K110" s="392">
        <v>1</v>
      </c>
      <c r="L110" s="393">
        <v>2500</v>
      </c>
      <c r="M110" s="394">
        <f>K110*L110</f>
        <v>2500</v>
      </c>
      <c r="N110" s="169"/>
      <c r="O110" s="169"/>
      <c r="P110" s="169">
        <f t="shared" si="43"/>
        <v>0</v>
      </c>
      <c r="Q110" s="392">
        <v>1</v>
      </c>
      <c r="R110" s="393">
        <v>2500</v>
      </c>
      <c r="S110" s="394">
        <f>Q110*R110</f>
        <v>2500</v>
      </c>
      <c r="T110" s="169"/>
      <c r="U110" s="169"/>
      <c r="V110" s="169">
        <f t="shared" si="44"/>
        <v>0</v>
      </c>
      <c r="W110" s="169"/>
      <c r="X110" s="169"/>
      <c r="Y110" s="169">
        <f t="shared" si="45"/>
        <v>0</v>
      </c>
      <c r="Z110" s="169"/>
      <c r="AA110" s="169"/>
      <c r="AB110" s="169">
        <f t="shared" si="46"/>
        <v>0</v>
      </c>
      <c r="AC110" s="343">
        <f t="shared" si="48"/>
        <v>8000</v>
      </c>
      <c r="AD110" s="343">
        <f t="shared" si="49"/>
        <v>3000</v>
      </c>
      <c r="AE110" s="343">
        <f t="shared" si="50"/>
        <v>5000</v>
      </c>
      <c r="AF110" s="197">
        <f t="shared" si="25"/>
        <v>0.625</v>
      </c>
      <c r="AG110" s="140"/>
      <c r="AH110" s="140"/>
      <c r="AI110" s="140"/>
      <c r="AJ110" s="140"/>
    </row>
    <row r="111" spans="1:36" s="28" customFormat="1" ht="15">
      <c r="A111" s="215" t="s">
        <v>38</v>
      </c>
      <c r="B111" s="264" t="s">
        <v>115</v>
      </c>
      <c r="C111" s="265" t="s">
        <v>142</v>
      </c>
      <c r="D111" s="266" t="s">
        <v>253</v>
      </c>
      <c r="E111" s="392">
        <v>3</v>
      </c>
      <c r="F111" s="393">
        <v>3000</v>
      </c>
      <c r="G111" s="375">
        <f>E111*F111</f>
        <v>9000</v>
      </c>
      <c r="H111" s="169">
        <v>3</v>
      </c>
      <c r="I111" s="169">
        <v>3000</v>
      </c>
      <c r="J111" s="468">
        <f t="shared" si="47"/>
        <v>9000</v>
      </c>
      <c r="K111" s="392">
        <v>3</v>
      </c>
      <c r="L111" s="393">
        <v>1000</v>
      </c>
      <c r="M111" s="394">
        <f>K111*L111</f>
        <v>3000</v>
      </c>
      <c r="N111" s="169"/>
      <c r="O111" s="169"/>
      <c r="P111" s="169">
        <f>N111*O111</f>
        <v>0</v>
      </c>
      <c r="Q111" s="392">
        <v>3</v>
      </c>
      <c r="R111" s="393">
        <v>1000</v>
      </c>
      <c r="S111" s="394">
        <f>Q111*R111</f>
        <v>3000</v>
      </c>
      <c r="T111" s="169"/>
      <c r="U111" s="169"/>
      <c r="V111" s="169">
        <f t="shared" si="44"/>
        <v>0</v>
      </c>
      <c r="W111" s="169"/>
      <c r="X111" s="169"/>
      <c r="Y111" s="169">
        <f t="shared" si="45"/>
        <v>0</v>
      </c>
      <c r="Z111" s="169"/>
      <c r="AA111" s="169"/>
      <c r="AB111" s="169">
        <f t="shared" si="46"/>
        <v>0</v>
      </c>
      <c r="AC111" s="343">
        <f t="shared" si="48"/>
        <v>15000</v>
      </c>
      <c r="AD111" s="343">
        <f t="shared" si="49"/>
        <v>9000</v>
      </c>
      <c r="AE111" s="343">
        <f t="shared" si="50"/>
        <v>6000</v>
      </c>
      <c r="AF111" s="197">
        <f t="shared" si="25"/>
        <v>0.4</v>
      </c>
      <c r="AG111" s="140"/>
      <c r="AH111" s="140"/>
      <c r="AI111" s="140"/>
      <c r="AJ111" s="140"/>
    </row>
    <row r="112" spans="1:36" s="28" customFormat="1" ht="15.75" thickBot="1">
      <c r="A112" s="219" t="s">
        <v>38</v>
      </c>
      <c r="B112" s="267" t="s">
        <v>119</v>
      </c>
      <c r="C112" s="268" t="s">
        <v>286</v>
      </c>
      <c r="D112" s="269"/>
      <c r="E112" s="395">
        <v>300</v>
      </c>
      <c r="F112" s="396">
        <v>10</v>
      </c>
      <c r="G112" s="432">
        <f>E112*F112</f>
        <v>3000</v>
      </c>
      <c r="H112" s="170">
        <v>300</v>
      </c>
      <c r="I112" s="170">
        <v>10</v>
      </c>
      <c r="J112" s="525">
        <f t="shared" si="47"/>
        <v>3000</v>
      </c>
      <c r="K112" s="414"/>
      <c r="L112" s="396"/>
      <c r="M112" s="388">
        <f>K112*L112</f>
        <v>0</v>
      </c>
      <c r="N112" s="169"/>
      <c r="O112" s="169"/>
      <c r="P112" s="169">
        <f t="shared" si="43"/>
        <v>0</v>
      </c>
      <c r="Q112" s="395"/>
      <c r="R112" s="396"/>
      <c r="S112" s="388">
        <f>Q112*R112</f>
        <v>0</v>
      </c>
      <c r="T112" s="169"/>
      <c r="U112" s="169"/>
      <c r="V112" s="169">
        <f t="shared" si="44"/>
        <v>0</v>
      </c>
      <c r="W112" s="169"/>
      <c r="X112" s="169"/>
      <c r="Y112" s="169">
        <f t="shared" si="45"/>
        <v>0</v>
      </c>
      <c r="Z112" s="169"/>
      <c r="AA112" s="169"/>
      <c r="AB112" s="169">
        <f t="shared" si="46"/>
        <v>0</v>
      </c>
      <c r="AC112" s="343">
        <f t="shared" si="48"/>
        <v>3000</v>
      </c>
      <c r="AD112" s="343">
        <f t="shared" si="49"/>
        <v>3000</v>
      </c>
      <c r="AE112" s="343">
        <f t="shared" si="50"/>
        <v>0</v>
      </c>
      <c r="AF112" s="197">
        <f t="shared" si="25"/>
        <v>0</v>
      </c>
      <c r="AG112" s="140"/>
      <c r="AH112" s="140"/>
      <c r="AI112" s="140"/>
      <c r="AJ112" s="140"/>
    </row>
    <row r="113" spans="1:36" s="28" customFormat="1" ht="15" customHeight="1" thickBot="1">
      <c r="A113" s="270" t="s">
        <v>287</v>
      </c>
      <c r="B113" s="271"/>
      <c r="C113" s="272"/>
      <c r="D113" s="273"/>
      <c r="E113" s="233">
        <f>SUM(E109:E112)</f>
        <v>314</v>
      </c>
      <c r="F113" s="486">
        <f>SUM(F109:F112)</f>
        <v>6510</v>
      </c>
      <c r="G113" s="488">
        <f>SUM(G109:G112)</f>
        <v>20000</v>
      </c>
      <c r="H113" s="171">
        <f>H109+H110+H111+H112</f>
        <v>314</v>
      </c>
      <c r="I113" s="171">
        <f>I109+I110+I111+I112</f>
        <v>6510</v>
      </c>
      <c r="J113" s="171">
        <f>J109+J110+J111+J112</f>
        <v>20000</v>
      </c>
      <c r="K113" s="489">
        <f>SUM(K109:K112)</f>
        <v>14</v>
      </c>
      <c r="L113" s="453">
        <f>SUM(L109:L112)</f>
        <v>4000</v>
      </c>
      <c r="M113" s="410">
        <f>SUM(M109:M112)</f>
        <v>10500</v>
      </c>
      <c r="N113" s="337">
        <f>N102</f>
        <v>0</v>
      </c>
      <c r="O113" s="337">
        <f>O102</f>
        <v>0</v>
      </c>
      <c r="P113" s="337">
        <f>P102</f>
        <v>0</v>
      </c>
      <c r="Q113" s="233">
        <f>SUM(Q109:Q112)</f>
        <v>14</v>
      </c>
      <c r="R113" s="234">
        <f>SUM(R109:R112)</f>
        <v>4000</v>
      </c>
      <c r="S113" s="410">
        <f>SUM(S109:S112)</f>
        <v>10500</v>
      </c>
      <c r="T113" s="337">
        <f aca="true" t="shared" si="52" ref="T113:Y113">T102</f>
        <v>0</v>
      </c>
      <c r="U113" s="337">
        <f t="shared" si="52"/>
        <v>0</v>
      </c>
      <c r="V113" s="337">
        <f t="shared" si="52"/>
        <v>0</v>
      </c>
      <c r="W113" s="337">
        <f t="shared" si="52"/>
        <v>0</v>
      </c>
      <c r="X113" s="337">
        <f t="shared" si="52"/>
        <v>0</v>
      </c>
      <c r="Y113" s="337">
        <f t="shared" si="52"/>
        <v>0</v>
      </c>
      <c r="Z113" s="337">
        <f>Z102</f>
        <v>0</v>
      </c>
      <c r="AA113" s="337">
        <f>AA102</f>
        <v>0</v>
      </c>
      <c r="AB113" s="337">
        <f>AB102</f>
        <v>0</v>
      </c>
      <c r="AC113" s="337">
        <f>G113+M113+S113+Y113</f>
        <v>41000</v>
      </c>
      <c r="AD113" s="337">
        <f>J113+P113+V113+AB113</f>
        <v>20000</v>
      </c>
      <c r="AE113" s="337">
        <f t="shared" si="50"/>
        <v>21000</v>
      </c>
      <c r="AF113" s="338">
        <f t="shared" si="25"/>
        <v>0.5121951219512195</v>
      </c>
      <c r="AG113" s="140"/>
      <c r="AH113" s="140"/>
      <c r="AI113" s="140"/>
      <c r="AJ113" s="140"/>
    </row>
    <row r="114" spans="1:36" s="28" customFormat="1" ht="30" customHeight="1" thickBot="1">
      <c r="A114" s="255" t="s">
        <v>112</v>
      </c>
      <c r="B114" s="274" t="s">
        <v>133</v>
      </c>
      <c r="C114" s="229" t="s">
        <v>143</v>
      </c>
      <c r="D114" s="275"/>
      <c r="E114" s="383"/>
      <c r="F114" s="490"/>
      <c r="G114" s="491"/>
      <c r="H114" s="492"/>
      <c r="I114" s="492"/>
      <c r="J114" s="492"/>
      <c r="K114" s="485"/>
      <c r="L114" s="230"/>
      <c r="M114" s="384"/>
      <c r="N114" s="339"/>
      <c r="O114" s="339"/>
      <c r="P114" s="339"/>
      <c r="Q114" s="383"/>
      <c r="R114" s="230"/>
      <c r="S114" s="384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47"/>
      <c r="AD114" s="347"/>
      <c r="AE114" s="347"/>
      <c r="AF114" s="348"/>
      <c r="AG114" s="140"/>
      <c r="AH114" s="140"/>
      <c r="AI114" s="140"/>
      <c r="AJ114" s="140"/>
    </row>
    <row r="115" spans="1:36" s="28" customFormat="1" ht="30" customHeight="1">
      <c r="A115" s="276" t="s">
        <v>38</v>
      </c>
      <c r="B115" s="277" t="s">
        <v>113</v>
      </c>
      <c r="C115" s="278" t="s">
        <v>144</v>
      </c>
      <c r="D115" s="279" t="s">
        <v>288</v>
      </c>
      <c r="E115" s="411">
        <v>1</v>
      </c>
      <c r="F115" s="412">
        <v>8000</v>
      </c>
      <c r="G115" s="413">
        <f>E115*F115</f>
        <v>8000</v>
      </c>
      <c r="H115" s="174">
        <v>1</v>
      </c>
      <c r="I115" s="174">
        <v>8000</v>
      </c>
      <c r="J115" s="524">
        <f>H115*I115</f>
        <v>8000</v>
      </c>
      <c r="K115" s="411"/>
      <c r="L115" s="412"/>
      <c r="M115" s="413">
        <f>K115*L115</f>
        <v>0</v>
      </c>
      <c r="N115" s="151"/>
      <c r="O115" s="151"/>
      <c r="P115" s="151">
        <f>N115*O115</f>
        <v>0</v>
      </c>
      <c r="Q115" s="411"/>
      <c r="R115" s="412"/>
      <c r="S115" s="413">
        <f>Q115*R115</f>
        <v>0</v>
      </c>
      <c r="T115" s="151"/>
      <c r="U115" s="151"/>
      <c r="V115" s="151">
        <f>T115*U115</f>
        <v>0</v>
      </c>
      <c r="W115" s="151"/>
      <c r="X115" s="151"/>
      <c r="Y115" s="151">
        <f>W115*X115</f>
        <v>0</v>
      </c>
      <c r="Z115" s="151"/>
      <c r="AA115" s="151"/>
      <c r="AB115" s="151">
        <f>Z115*AA115</f>
        <v>0</v>
      </c>
      <c r="AC115" s="343">
        <f>G115+M115+S115+Y115</f>
        <v>8000</v>
      </c>
      <c r="AD115" s="343">
        <f>J115+P115+V115+AB115</f>
        <v>8000</v>
      </c>
      <c r="AE115" s="343">
        <f>AC115-AD115</f>
        <v>0</v>
      </c>
      <c r="AF115" s="199">
        <f t="shared" si="25"/>
        <v>0</v>
      </c>
      <c r="AG115" s="140"/>
      <c r="AH115" s="140"/>
      <c r="AI115" s="140"/>
      <c r="AJ115" s="140"/>
    </row>
    <row r="116" spans="1:36" s="28" customFormat="1" ht="30" customHeight="1" thickBot="1">
      <c r="A116" s="280" t="s">
        <v>38</v>
      </c>
      <c r="B116" s="277" t="s">
        <v>114</v>
      </c>
      <c r="C116" s="281" t="s">
        <v>145</v>
      </c>
      <c r="D116" s="210"/>
      <c r="E116" s="414"/>
      <c r="F116" s="415"/>
      <c r="G116" s="432">
        <f>E116*F116</f>
        <v>0</v>
      </c>
      <c r="H116" s="155"/>
      <c r="I116" s="155"/>
      <c r="J116" s="170">
        <f>H116*I116</f>
        <v>0</v>
      </c>
      <c r="K116" s="414"/>
      <c r="L116" s="415"/>
      <c r="M116" s="432">
        <f>K116*L116</f>
        <v>0</v>
      </c>
      <c r="N116" s="155"/>
      <c r="O116" s="155"/>
      <c r="P116" s="170">
        <f>N116*O116</f>
        <v>0</v>
      </c>
      <c r="Q116" s="414">
        <v>1</v>
      </c>
      <c r="R116" s="415">
        <v>3000</v>
      </c>
      <c r="S116" s="432">
        <f>Q116*R116</f>
        <v>3000</v>
      </c>
      <c r="T116" s="151"/>
      <c r="U116" s="151"/>
      <c r="V116" s="169">
        <f>T116*U116</f>
        <v>0</v>
      </c>
      <c r="W116" s="151"/>
      <c r="X116" s="151"/>
      <c r="Y116" s="169">
        <f>W116*X116</f>
        <v>0</v>
      </c>
      <c r="Z116" s="151"/>
      <c r="AA116" s="151"/>
      <c r="AB116" s="169">
        <f>Z116*AA116</f>
        <v>0</v>
      </c>
      <c r="AC116" s="343">
        <f>G116+M116+S116+Y116</f>
        <v>3000</v>
      </c>
      <c r="AD116" s="343">
        <f>J116+P116+V116+AB116</f>
        <v>0</v>
      </c>
      <c r="AE116" s="343">
        <f>AC116-AD116</f>
        <v>3000</v>
      </c>
      <c r="AF116" s="199">
        <f t="shared" si="25"/>
        <v>1</v>
      </c>
      <c r="AG116" s="140"/>
      <c r="AH116" s="140"/>
      <c r="AI116" s="140"/>
      <c r="AJ116" s="140"/>
    </row>
    <row r="117" spans="1:36" s="28" customFormat="1" ht="30" customHeight="1" thickBot="1">
      <c r="A117" s="239" t="s">
        <v>289</v>
      </c>
      <c r="B117" s="240"/>
      <c r="C117" s="241"/>
      <c r="D117" s="242"/>
      <c r="E117" s="382">
        <f>SUM(E115:E116)</f>
        <v>1</v>
      </c>
      <c r="F117" s="436">
        <f>SUM(F115:F116)</f>
        <v>8000</v>
      </c>
      <c r="G117" s="439">
        <f>SUM(G115:G116)</f>
        <v>8000</v>
      </c>
      <c r="H117" s="159">
        <f>H115</f>
        <v>1</v>
      </c>
      <c r="I117" s="159">
        <f>I115</f>
        <v>8000</v>
      </c>
      <c r="J117" s="159">
        <f>J115</f>
        <v>8000</v>
      </c>
      <c r="K117" s="479">
        <f>SUM(K115:K116)</f>
        <v>0</v>
      </c>
      <c r="L117" s="480">
        <f>SUM(L115:L116)</f>
        <v>0</v>
      </c>
      <c r="M117" s="493">
        <f>SUM(M115:M116)</f>
        <v>0</v>
      </c>
      <c r="N117" s="159">
        <f>SUM(N113:N116)</f>
        <v>0</v>
      </c>
      <c r="O117" s="159">
        <f>SUM(O113:O116)</f>
        <v>0</v>
      </c>
      <c r="P117" s="160">
        <f>SUM(P113:P116)</f>
        <v>0</v>
      </c>
      <c r="Q117" s="437">
        <f>SUM(Q115:Q116)</f>
        <v>1</v>
      </c>
      <c r="R117" s="390">
        <f>SUM(R115:R116)</f>
        <v>3000</v>
      </c>
      <c r="S117" s="391">
        <f>SUM(S115:S116)</f>
        <v>3000</v>
      </c>
      <c r="T117" s="337">
        <f aca="true" t="shared" si="53" ref="T117:AB117">SUM(T113:T116)</f>
        <v>0</v>
      </c>
      <c r="U117" s="337">
        <f t="shared" si="53"/>
        <v>0</v>
      </c>
      <c r="V117" s="337">
        <f t="shared" si="53"/>
        <v>0</v>
      </c>
      <c r="W117" s="337">
        <f t="shared" si="53"/>
        <v>0</v>
      </c>
      <c r="X117" s="337">
        <f t="shared" si="53"/>
        <v>0</v>
      </c>
      <c r="Y117" s="337">
        <f t="shared" si="53"/>
        <v>0</v>
      </c>
      <c r="Z117" s="337">
        <f t="shared" si="53"/>
        <v>0</v>
      </c>
      <c r="AA117" s="337">
        <f t="shared" si="53"/>
        <v>0</v>
      </c>
      <c r="AB117" s="337">
        <f t="shared" si="53"/>
        <v>0</v>
      </c>
      <c r="AC117" s="337">
        <f>G117+M117+S117+Y117</f>
        <v>11000</v>
      </c>
      <c r="AD117" s="337">
        <f>J117+P117+V117+AB117</f>
        <v>8000</v>
      </c>
      <c r="AE117" s="337">
        <f>AC117-AD117</f>
        <v>3000</v>
      </c>
      <c r="AF117" s="338">
        <f>AE117/AC117</f>
        <v>0.2727272727272727</v>
      </c>
      <c r="AG117" s="140"/>
      <c r="AH117" s="140"/>
      <c r="AI117" s="140"/>
      <c r="AJ117" s="140"/>
    </row>
    <row r="118" spans="1:36" s="28" customFormat="1" ht="30" customHeight="1" thickBot="1">
      <c r="A118" s="282" t="s">
        <v>112</v>
      </c>
      <c r="B118" s="274" t="s">
        <v>125</v>
      </c>
      <c r="C118" s="229" t="s">
        <v>138</v>
      </c>
      <c r="D118" s="275"/>
      <c r="E118" s="383"/>
      <c r="F118" s="230"/>
      <c r="G118" s="438"/>
      <c r="H118" s="487"/>
      <c r="I118" s="487"/>
      <c r="J118" s="487"/>
      <c r="K118" s="454"/>
      <c r="L118" s="473"/>
      <c r="M118" s="438"/>
      <c r="N118" s="487"/>
      <c r="O118" s="487"/>
      <c r="P118" s="487"/>
      <c r="Q118" s="383"/>
      <c r="R118" s="230"/>
      <c r="S118" s="384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47"/>
      <c r="AD118" s="347"/>
      <c r="AE118" s="347"/>
      <c r="AF118" s="348"/>
      <c r="AG118" s="140"/>
      <c r="AH118" s="140"/>
      <c r="AI118" s="140"/>
      <c r="AJ118" s="140"/>
    </row>
    <row r="119" spans="1:36" s="28" customFormat="1" ht="15" customHeight="1">
      <c r="A119" s="276" t="s">
        <v>38</v>
      </c>
      <c r="B119" s="277" t="s">
        <v>113</v>
      </c>
      <c r="C119" s="278" t="s">
        <v>126</v>
      </c>
      <c r="D119" s="279" t="s">
        <v>29</v>
      </c>
      <c r="E119" s="411"/>
      <c r="F119" s="412"/>
      <c r="G119" s="413">
        <f>E119*F119</f>
        <v>0</v>
      </c>
      <c r="H119" s="311"/>
      <c r="I119" s="311"/>
      <c r="J119" s="311"/>
      <c r="K119" s="411"/>
      <c r="L119" s="412"/>
      <c r="M119" s="413">
        <f>K119*L119</f>
        <v>0</v>
      </c>
      <c r="N119" s="311">
        <f aca="true" t="shared" si="54" ref="N119:AB119">SUM(N115:N118)</f>
        <v>0</v>
      </c>
      <c r="O119" s="311">
        <f t="shared" si="54"/>
        <v>0</v>
      </c>
      <c r="P119" s="311">
        <f t="shared" si="54"/>
        <v>0</v>
      </c>
      <c r="Q119" s="411"/>
      <c r="R119" s="412"/>
      <c r="S119" s="413">
        <f>Q119*R119</f>
        <v>0</v>
      </c>
      <c r="T119" s="311">
        <f t="shared" si="54"/>
        <v>0</v>
      </c>
      <c r="U119" s="311">
        <f t="shared" si="54"/>
        <v>0</v>
      </c>
      <c r="V119" s="311">
        <f t="shared" si="54"/>
        <v>0</v>
      </c>
      <c r="W119" s="311">
        <f t="shared" si="54"/>
        <v>0</v>
      </c>
      <c r="X119" s="311">
        <f t="shared" si="54"/>
        <v>0</v>
      </c>
      <c r="Y119" s="311">
        <f t="shared" si="54"/>
        <v>0</v>
      </c>
      <c r="Z119" s="311">
        <f t="shared" si="54"/>
        <v>0</v>
      </c>
      <c r="AA119" s="311">
        <f t="shared" si="54"/>
        <v>0</v>
      </c>
      <c r="AB119" s="311">
        <f t="shared" si="54"/>
        <v>0</v>
      </c>
      <c r="AC119" s="311">
        <f>G119+M119+S119+Y119</f>
        <v>0</v>
      </c>
      <c r="AD119" s="311">
        <f>J119+P119+V119+AB119</f>
        <v>0</v>
      </c>
      <c r="AE119" s="311">
        <f>AC119-AD119</f>
        <v>0</v>
      </c>
      <c r="AF119" s="367" t="e">
        <f t="shared" si="25"/>
        <v>#DIV/0!</v>
      </c>
      <c r="AG119" s="140"/>
      <c r="AH119" s="140"/>
      <c r="AI119" s="140"/>
      <c r="AJ119" s="140"/>
    </row>
    <row r="120" spans="1:36" s="28" customFormat="1" ht="15" customHeight="1" thickBot="1">
      <c r="A120" s="280" t="s">
        <v>38</v>
      </c>
      <c r="B120" s="277" t="s">
        <v>114</v>
      </c>
      <c r="C120" s="281" t="s">
        <v>126</v>
      </c>
      <c r="D120" s="210" t="s">
        <v>29</v>
      </c>
      <c r="E120" s="376"/>
      <c r="F120" s="377"/>
      <c r="G120" s="394">
        <f>E120*F120</f>
        <v>0</v>
      </c>
      <c r="H120" s="334"/>
      <c r="I120" s="334"/>
      <c r="J120" s="334"/>
      <c r="K120" s="414"/>
      <c r="L120" s="377"/>
      <c r="M120" s="432">
        <f>K120*L120</f>
        <v>0</v>
      </c>
      <c r="N120" s="334"/>
      <c r="O120" s="334"/>
      <c r="P120" s="334"/>
      <c r="Q120" s="414"/>
      <c r="R120" s="377"/>
      <c r="S120" s="432">
        <f>Q120*R120</f>
        <v>0</v>
      </c>
      <c r="T120" s="334"/>
      <c r="U120" s="334"/>
      <c r="V120" s="334"/>
      <c r="W120" s="334"/>
      <c r="X120" s="334"/>
      <c r="Y120" s="334"/>
      <c r="Z120" s="334"/>
      <c r="AA120" s="334"/>
      <c r="AB120" s="334"/>
      <c r="AC120" s="368"/>
      <c r="AD120" s="368"/>
      <c r="AE120" s="368"/>
      <c r="AF120" s="369"/>
      <c r="AG120" s="140"/>
      <c r="AH120" s="140"/>
      <c r="AI120" s="140"/>
      <c r="AJ120" s="140"/>
    </row>
    <row r="121" spans="1:36" s="28" customFormat="1" ht="30" customHeight="1" thickBot="1">
      <c r="A121" s="539" t="s">
        <v>290</v>
      </c>
      <c r="B121" s="540"/>
      <c r="C121" s="541"/>
      <c r="D121" s="283"/>
      <c r="E121" s="416">
        <f>SUM(E119:E120)</f>
        <v>0</v>
      </c>
      <c r="F121" s="417">
        <f>SUM(F119:F120)</f>
        <v>0</v>
      </c>
      <c r="G121" s="494">
        <f>SUM(G119:G120)</f>
        <v>0</v>
      </c>
      <c r="H121" s="314"/>
      <c r="I121" s="314"/>
      <c r="J121" s="314">
        <f>H121*I121</f>
        <v>0</v>
      </c>
      <c r="K121" s="495">
        <f>SUM(K119:K120)</f>
        <v>0</v>
      </c>
      <c r="L121" s="435">
        <f>SUM(L119:L120)</f>
        <v>0</v>
      </c>
      <c r="M121" s="435">
        <f>SUM(M119:M120)</f>
        <v>0</v>
      </c>
      <c r="N121" s="151"/>
      <c r="O121" s="151"/>
      <c r="P121" s="151">
        <f>N121*O121</f>
        <v>0</v>
      </c>
      <c r="Q121" s="434">
        <f>SUM(Q119:Q120)</f>
        <v>0</v>
      </c>
      <c r="R121" s="435">
        <f>SUM(R119:R120)</f>
        <v>0</v>
      </c>
      <c r="S121" s="435">
        <f>SUM(S119:S120)</f>
        <v>0</v>
      </c>
      <c r="T121" s="151"/>
      <c r="U121" s="151"/>
      <c r="V121" s="151">
        <f>T121*U121</f>
        <v>0</v>
      </c>
      <c r="W121" s="151"/>
      <c r="X121" s="151"/>
      <c r="Y121" s="151">
        <f>W121*X121</f>
        <v>0</v>
      </c>
      <c r="Z121" s="151"/>
      <c r="AA121" s="151"/>
      <c r="AB121" s="151">
        <f>Z121*AA121</f>
        <v>0</v>
      </c>
      <c r="AC121" s="343">
        <f>G121+M121+S121+Y121</f>
        <v>0</v>
      </c>
      <c r="AD121" s="343">
        <f>J121+P121+V121+AB121</f>
        <v>0</v>
      </c>
      <c r="AE121" s="343">
        <f>AC121-AD121</f>
        <v>0</v>
      </c>
      <c r="AF121" s="199" t="e">
        <f t="shared" si="25"/>
        <v>#DIV/0!</v>
      </c>
      <c r="AG121" s="140"/>
      <c r="AH121" s="140"/>
      <c r="AI121" s="140"/>
      <c r="AJ121" s="140"/>
    </row>
    <row r="122" spans="1:36" s="28" customFormat="1" ht="30" customHeight="1" thickBot="1">
      <c r="A122" s="243" t="s">
        <v>112</v>
      </c>
      <c r="B122" s="256" t="s">
        <v>134</v>
      </c>
      <c r="C122" s="258" t="s">
        <v>30</v>
      </c>
      <c r="D122" s="284"/>
      <c r="E122" s="418"/>
      <c r="F122" s="419"/>
      <c r="G122" s="496"/>
      <c r="H122" s="339"/>
      <c r="I122" s="339"/>
      <c r="J122" s="339">
        <f>H122*I122</f>
        <v>0</v>
      </c>
      <c r="K122" s="497"/>
      <c r="L122" s="419"/>
      <c r="M122" s="420"/>
      <c r="N122" s="151"/>
      <c r="O122" s="151"/>
      <c r="P122" s="151">
        <f>N122*O122</f>
        <v>0</v>
      </c>
      <c r="Q122" s="418"/>
      <c r="R122" s="419"/>
      <c r="S122" s="420"/>
      <c r="T122" s="151"/>
      <c r="U122" s="151"/>
      <c r="V122" s="151">
        <f>T122*U122</f>
        <v>0</v>
      </c>
      <c r="W122" s="151"/>
      <c r="X122" s="151"/>
      <c r="Y122" s="151">
        <f>W122*X122</f>
        <v>0</v>
      </c>
      <c r="Z122" s="151"/>
      <c r="AA122" s="151"/>
      <c r="AB122" s="151">
        <f>Z122*AA122</f>
        <v>0</v>
      </c>
      <c r="AC122" s="343">
        <f>G122+M122+S122+Y122</f>
        <v>0</v>
      </c>
      <c r="AD122" s="343">
        <f>J122+P122+V122+AB122</f>
        <v>0</v>
      </c>
      <c r="AE122" s="343">
        <f>AC122-AD122</f>
        <v>0</v>
      </c>
      <c r="AF122" s="199" t="e">
        <f t="shared" si="25"/>
        <v>#DIV/0!</v>
      </c>
      <c r="AG122" s="140"/>
      <c r="AH122" s="140"/>
      <c r="AI122" s="140"/>
      <c r="AJ122" s="140"/>
    </row>
    <row r="123" spans="1:36" s="28" customFormat="1" ht="15" customHeight="1">
      <c r="A123" s="260" t="s">
        <v>38</v>
      </c>
      <c r="B123" s="261" t="s">
        <v>113</v>
      </c>
      <c r="C123" s="262" t="s">
        <v>31</v>
      </c>
      <c r="D123" s="263" t="s">
        <v>32</v>
      </c>
      <c r="E123" s="421">
        <v>10</v>
      </c>
      <c r="F123" s="422">
        <v>300</v>
      </c>
      <c r="G123" s="423">
        <f>E123*F123</f>
        <v>3000</v>
      </c>
      <c r="H123" s="337">
        <v>10</v>
      </c>
      <c r="I123" s="337">
        <v>300</v>
      </c>
      <c r="J123" s="520">
        <f>H123*I123</f>
        <v>3000</v>
      </c>
      <c r="K123" s="407">
        <v>10</v>
      </c>
      <c r="L123" s="408">
        <v>500</v>
      </c>
      <c r="M123" s="409">
        <f>K123*L123</f>
        <v>5000</v>
      </c>
      <c r="N123" s="337">
        <f aca="true" t="shared" si="55" ref="N123:AB123">SUM(N121:N122)</f>
        <v>0</v>
      </c>
      <c r="O123" s="337">
        <f t="shared" si="55"/>
        <v>0</v>
      </c>
      <c r="P123" s="337">
        <f t="shared" si="55"/>
        <v>0</v>
      </c>
      <c r="Q123" s="407">
        <v>10</v>
      </c>
      <c r="R123" s="408">
        <v>300</v>
      </c>
      <c r="S123" s="409">
        <f>Q123*R123</f>
        <v>3000</v>
      </c>
      <c r="T123" s="337">
        <f t="shared" si="55"/>
        <v>0</v>
      </c>
      <c r="U123" s="337">
        <f t="shared" si="55"/>
        <v>0</v>
      </c>
      <c r="V123" s="337">
        <f t="shared" si="55"/>
        <v>0</v>
      </c>
      <c r="W123" s="337">
        <f t="shared" si="55"/>
        <v>0</v>
      </c>
      <c r="X123" s="337">
        <f t="shared" si="55"/>
        <v>0</v>
      </c>
      <c r="Y123" s="337">
        <f t="shared" si="55"/>
        <v>0</v>
      </c>
      <c r="Z123" s="337">
        <f t="shared" si="55"/>
        <v>0</v>
      </c>
      <c r="AA123" s="337">
        <f t="shared" si="55"/>
        <v>0</v>
      </c>
      <c r="AB123" s="337">
        <f t="shared" si="55"/>
        <v>0</v>
      </c>
      <c r="AC123" s="337">
        <f>G123+M123+S123+Y123</f>
        <v>11000</v>
      </c>
      <c r="AD123" s="337">
        <f>J123+P123+V123+AB123</f>
        <v>3000</v>
      </c>
      <c r="AE123" s="337">
        <f>AC123-AD123</f>
        <v>8000</v>
      </c>
      <c r="AF123" s="338">
        <f t="shared" si="25"/>
        <v>0.7272727272727273</v>
      </c>
      <c r="AG123" s="140"/>
      <c r="AH123" s="140"/>
      <c r="AI123" s="140"/>
      <c r="AJ123" s="140"/>
    </row>
    <row r="124" spans="1:36" s="28" customFormat="1" ht="54.75" customHeight="1">
      <c r="A124" s="215" t="s">
        <v>38</v>
      </c>
      <c r="B124" s="264" t="s">
        <v>114</v>
      </c>
      <c r="C124" s="265" t="s">
        <v>291</v>
      </c>
      <c r="D124" s="266" t="s">
        <v>34</v>
      </c>
      <c r="E124" s="373"/>
      <c r="F124" s="374"/>
      <c r="G124" s="375">
        <f>E124*F124</f>
        <v>0</v>
      </c>
      <c r="H124" s="334"/>
      <c r="I124" s="334"/>
      <c r="J124" s="521"/>
      <c r="K124" s="392"/>
      <c r="L124" s="393"/>
      <c r="M124" s="394">
        <f>K124*L124</f>
        <v>0</v>
      </c>
      <c r="N124" s="339"/>
      <c r="O124" s="339"/>
      <c r="P124" s="339"/>
      <c r="Q124" s="392"/>
      <c r="R124" s="393"/>
      <c r="S124" s="394">
        <f>Q124*R124</f>
        <v>0</v>
      </c>
      <c r="T124" s="339"/>
      <c r="U124" s="339"/>
      <c r="V124" s="339"/>
      <c r="W124" s="339"/>
      <c r="X124" s="339"/>
      <c r="Y124" s="339"/>
      <c r="Z124" s="339"/>
      <c r="AA124" s="339"/>
      <c r="AB124" s="339"/>
      <c r="AC124" s="347"/>
      <c r="AD124" s="347"/>
      <c r="AE124" s="347"/>
      <c r="AF124" s="348"/>
      <c r="AG124" s="140"/>
      <c r="AH124" s="140"/>
      <c r="AI124" s="140"/>
      <c r="AJ124" s="140"/>
    </row>
    <row r="125" spans="1:36" s="28" customFormat="1" ht="30" customHeight="1">
      <c r="A125" s="215" t="s">
        <v>38</v>
      </c>
      <c r="B125" s="264" t="s">
        <v>115</v>
      </c>
      <c r="C125" s="265" t="s">
        <v>33</v>
      </c>
      <c r="D125" s="266" t="s">
        <v>34</v>
      </c>
      <c r="E125" s="373">
        <v>30</v>
      </c>
      <c r="F125" s="374">
        <v>150</v>
      </c>
      <c r="G125" s="375">
        <f>E125*F125</f>
        <v>4500</v>
      </c>
      <c r="H125" s="151">
        <v>30</v>
      </c>
      <c r="I125" s="151">
        <v>150</v>
      </c>
      <c r="J125" s="521">
        <f>H125*I125</f>
        <v>4500</v>
      </c>
      <c r="K125" s="392"/>
      <c r="L125" s="393"/>
      <c r="M125" s="394">
        <f>K125*L125</f>
        <v>0</v>
      </c>
      <c r="N125" s="151"/>
      <c r="O125" s="151"/>
      <c r="P125" s="151">
        <f>N125*O125</f>
        <v>0</v>
      </c>
      <c r="Q125" s="392"/>
      <c r="R125" s="393"/>
      <c r="S125" s="394">
        <f>Q125*R125</f>
        <v>0</v>
      </c>
      <c r="T125" s="151"/>
      <c r="U125" s="151"/>
      <c r="V125" s="151">
        <f>T125*U125</f>
        <v>0</v>
      </c>
      <c r="W125" s="151"/>
      <c r="X125" s="151"/>
      <c r="Y125" s="151">
        <f>W125*X125</f>
        <v>0</v>
      </c>
      <c r="Z125" s="151"/>
      <c r="AA125" s="151"/>
      <c r="AB125" s="151">
        <f>Z125*AA125</f>
        <v>0</v>
      </c>
      <c r="AC125" s="343">
        <f>G125+M125+S125+Y125</f>
        <v>4500</v>
      </c>
      <c r="AD125" s="343">
        <f>J125+P125+V125+AB125</f>
        <v>4500</v>
      </c>
      <c r="AE125" s="343">
        <f>AC125-AD125</f>
        <v>0</v>
      </c>
      <c r="AF125" s="199">
        <f t="shared" si="25"/>
        <v>0</v>
      </c>
      <c r="AG125" s="140"/>
      <c r="AH125" s="140"/>
      <c r="AI125" s="140"/>
      <c r="AJ125" s="140"/>
    </row>
    <row r="126" spans="1:36" s="28" customFormat="1" ht="30" customHeight="1" thickBot="1">
      <c r="A126" s="219" t="s">
        <v>38</v>
      </c>
      <c r="B126" s="267" t="s">
        <v>119</v>
      </c>
      <c r="C126" s="285" t="s">
        <v>109</v>
      </c>
      <c r="D126" s="269" t="s">
        <v>34</v>
      </c>
      <c r="E126" s="379">
        <v>30</v>
      </c>
      <c r="F126" s="380">
        <v>120</v>
      </c>
      <c r="G126" s="381">
        <f>E126*F126</f>
        <v>3600</v>
      </c>
      <c r="H126" s="151">
        <v>30</v>
      </c>
      <c r="I126" s="151">
        <v>120</v>
      </c>
      <c r="J126" s="521">
        <f>H126*I126</f>
        <v>3600</v>
      </c>
      <c r="K126" s="395"/>
      <c r="L126" s="396"/>
      <c r="M126" s="388">
        <f>K126*L126</f>
        <v>0</v>
      </c>
      <c r="N126" s="151"/>
      <c r="O126" s="151"/>
      <c r="P126" s="151">
        <f>N126*O126</f>
        <v>0</v>
      </c>
      <c r="Q126" s="395"/>
      <c r="R126" s="396"/>
      <c r="S126" s="388">
        <f>Q126*R126</f>
        <v>0</v>
      </c>
      <c r="T126" s="151"/>
      <c r="U126" s="151"/>
      <c r="V126" s="151">
        <f>T126*U126</f>
        <v>0</v>
      </c>
      <c r="W126" s="151"/>
      <c r="X126" s="151"/>
      <c r="Y126" s="151">
        <f>W126*X126</f>
        <v>0</v>
      </c>
      <c r="Z126" s="151"/>
      <c r="AA126" s="151"/>
      <c r="AB126" s="151">
        <f>Z126*AA126</f>
        <v>0</v>
      </c>
      <c r="AC126" s="343">
        <f>G126+M126+S126+Y126</f>
        <v>3600</v>
      </c>
      <c r="AD126" s="343">
        <f>J126+P126+V126+AB126</f>
        <v>3600</v>
      </c>
      <c r="AE126" s="343">
        <f>AC126-AD126</f>
        <v>0</v>
      </c>
      <c r="AF126" s="199">
        <f t="shared" si="25"/>
        <v>0</v>
      </c>
      <c r="AG126" s="140"/>
      <c r="AH126" s="140"/>
      <c r="AI126" s="140"/>
      <c r="AJ126" s="140"/>
    </row>
    <row r="127" spans="1:36" s="28" customFormat="1" ht="42" customHeight="1" thickBot="1">
      <c r="A127" s="542" t="s">
        <v>292</v>
      </c>
      <c r="B127" s="543"/>
      <c r="C127" s="543"/>
      <c r="D127" s="286"/>
      <c r="E127" s="424">
        <f>SUM(E123:E126)</f>
        <v>70</v>
      </c>
      <c r="F127" s="425">
        <f>SUM(F123:F126)</f>
        <v>570</v>
      </c>
      <c r="G127" s="425">
        <f>SUM(G123:G126)</f>
        <v>11100</v>
      </c>
      <c r="H127" s="349">
        <f>H123+H125+H126</f>
        <v>70</v>
      </c>
      <c r="I127" s="349">
        <f>I123+I125+I126</f>
        <v>570</v>
      </c>
      <c r="J127" s="349">
        <f>J123+J125+J126</f>
        <v>11100</v>
      </c>
      <c r="K127" s="426">
        <f>SUM(K123:K126)</f>
        <v>10</v>
      </c>
      <c r="L127" s="427">
        <f>SUM(L123:L126)</f>
        <v>500</v>
      </c>
      <c r="M127" s="427">
        <f>SUM(M123:M126)</f>
        <v>5000</v>
      </c>
      <c r="N127" s="349">
        <f aca="true" t="shared" si="56" ref="N127:AB127">SUM(N125:N126)</f>
        <v>0</v>
      </c>
      <c r="O127" s="349">
        <f t="shared" si="56"/>
        <v>0</v>
      </c>
      <c r="P127" s="349">
        <f t="shared" si="56"/>
        <v>0</v>
      </c>
      <c r="Q127" s="426">
        <f>SUM(Q123:Q126)</f>
        <v>10</v>
      </c>
      <c r="R127" s="427">
        <f>SUM(R123:R126)</f>
        <v>300</v>
      </c>
      <c r="S127" s="427">
        <f>SUM(S123:S126)</f>
        <v>3000</v>
      </c>
      <c r="T127" s="349">
        <f t="shared" si="56"/>
        <v>0</v>
      </c>
      <c r="U127" s="349">
        <f t="shared" si="56"/>
        <v>0</v>
      </c>
      <c r="V127" s="349">
        <f t="shared" si="56"/>
        <v>0</v>
      </c>
      <c r="W127" s="349">
        <f t="shared" si="56"/>
        <v>0</v>
      </c>
      <c r="X127" s="349">
        <f t="shared" si="56"/>
        <v>0</v>
      </c>
      <c r="Y127" s="349">
        <f t="shared" si="56"/>
        <v>0</v>
      </c>
      <c r="Z127" s="349">
        <f t="shared" si="56"/>
        <v>0</v>
      </c>
      <c r="AA127" s="349">
        <f t="shared" si="56"/>
        <v>0</v>
      </c>
      <c r="AB127" s="349">
        <f t="shared" si="56"/>
        <v>0</v>
      </c>
      <c r="AC127" s="337">
        <f>G127+M127+S127+Y127</f>
        <v>19100</v>
      </c>
      <c r="AD127" s="337">
        <f>J127+P127+V127+AB127</f>
        <v>11100</v>
      </c>
      <c r="AE127" s="337">
        <f>AC127-AD127</f>
        <v>8000</v>
      </c>
      <c r="AF127" s="200">
        <f t="shared" si="25"/>
        <v>0.418848167539267</v>
      </c>
      <c r="AG127" s="140"/>
      <c r="AH127" s="140"/>
      <c r="AI127" s="140"/>
      <c r="AJ127" s="140"/>
    </row>
    <row r="128" spans="1:36" s="28" customFormat="1" ht="15.75" thickBot="1">
      <c r="A128" s="243" t="s">
        <v>112</v>
      </c>
      <c r="B128" s="256" t="s">
        <v>127</v>
      </c>
      <c r="C128" s="258" t="s">
        <v>96</v>
      </c>
      <c r="D128" s="259"/>
      <c r="E128" s="404"/>
      <c r="F128" s="405"/>
      <c r="G128" s="406"/>
      <c r="H128" s="346"/>
      <c r="I128" s="346"/>
      <c r="J128" s="346"/>
      <c r="K128" s="404"/>
      <c r="L128" s="405"/>
      <c r="M128" s="406"/>
      <c r="N128" s="346"/>
      <c r="O128" s="346"/>
      <c r="P128" s="346"/>
      <c r="Q128" s="404"/>
      <c r="R128" s="405"/>
      <c r="S128" s="40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7"/>
      <c r="AD128" s="347"/>
      <c r="AE128" s="347"/>
      <c r="AF128" s="348"/>
      <c r="AG128" s="140"/>
      <c r="AH128" s="140"/>
      <c r="AI128" s="140"/>
      <c r="AJ128" s="140"/>
    </row>
    <row r="129" spans="1:36" s="28" customFormat="1" ht="30" customHeight="1">
      <c r="A129" s="260" t="s">
        <v>38</v>
      </c>
      <c r="B129" s="261" t="s">
        <v>113</v>
      </c>
      <c r="C129" s="262" t="s">
        <v>90</v>
      </c>
      <c r="D129" s="263" t="s">
        <v>253</v>
      </c>
      <c r="E129" s="407">
        <v>5</v>
      </c>
      <c r="F129" s="408">
        <v>2400</v>
      </c>
      <c r="G129" s="423">
        <f>E129*F129</f>
        <v>12000</v>
      </c>
      <c r="H129" s="169">
        <v>5</v>
      </c>
      <c r="I129" s="169">
        <v>2400</v>
      </c>
      <c r="J129" s="468">
        <f>H129*I129</f>
        <v>12000</v>
      </c>
      <c r="K129" s="407">
        <v>6</v>
      </c>
      <c r="L129" s="408">
        <v>3000</v>
      </c>
      <c r="M129" s="409">
        <f>K129*L129</f>
        <v>18000</v>
      </c>
      <c r="N129" s="169"/>
      <c r="O129" s="169"/>
      <c r="P129" s="169">
        <f>N129*O129</f>
        <v>0</v>
      </c>
      <c r="Q129" s="407">
        <v>6</v>
      </c>
      <c r="R129" s="408">
        <v>2000</v>
      </c>
      <c r="S129" s="409">
        <f>Q129*R129</f>
        <v>12000</v>
      </c>
      <c r="T129" s="169"/>
      <c r="U129" s="169"/>
      <c r="V129" s="169">
        <f>T129*U129</f>
        <v>0</v>
      </c>
      <c r="W129" s="169"/>
      <c r="X129" s="169"/>
      <c r="Y129" s="169">
        <f>W129*X129</f>
        <v>0</v>
      </c>
      <c r="Z129" s="169"/>
      <c r="AA129" s="169"/>
      <c r="AB129" s="169">
        <f>Z129*AA129</f>
        <v>0</v>
      </c>
      <c r="AC129" s="343">
        <f>G129+M129+S129+Y129</f>
        <v>42000</v>
      </c>
      <c r="AD129" s="343">
        <f>J129+P129+V129+AB129</f>
        <v>12000</v>
      </c>
      <c r="AE129" s="343">
        <f>AC129-AD129</f>
        <v>30000</v>
      </c>
      <c r="AF129" s="199">
        <f t="shared" si="25"/>
        <v>0.7142857142857143</v>
      </c>
      <c r="AG129" s="140"/>
      <c r="AH129" s="140"/>
      <c r="AI129" s="140"/>
      <c r="AJ129" s="140"/>
    </row>
    <row r="130" spans="1:36" s="28" customFormat="1" ht="30" customHeight="1">
      <c r="A130" s="215" t="s">
        <v>38</v>
      </c>
      <c r="B130" s="264" t="s">
        <v>114</v>
      </c>
      <c r="C130" s="265" t="s">
        <v>91</v>
      </c>
      <c r="D130" s="266"/>
      <c r="E130" s="392"/>
      <c r="F130" s="393"/>
      <c r="G130" s="375">
        <f>E130*F130</f>
        <v>0</v>
      </c>
      <c r="H130" s="169"/>
      <c r="I130" s="169"/>
      <c r="J130" s="169">
        <f>H130*I130</f>
        <v>0</v>
      </c>
      <c r="K130" s="392"/>
      <c r="L130" s="393"/>
      <c r="M130" s="394">
        <f>K130*L130</f>
        <v>0</v>
      </c>
      <c r="N130" s="169"/>
      <c r="O130" s="169"/>
      <c r="P130" s="169">
        <f>N130*O130</f>
        <v>0</v>
      </c>
      <c r="Q130" s="392"/>
      <c r="R130" s="393"/>
      <c r="S130" s="394">
        <f>Q130*R130</f>
        <v>0</v>
      </c>
      <c r="T130" s="169"/>
      <c r="U130" s="169"/>
      <c r="V130" s="169">
        <f>T130*U130</f>
        <v>0</v>
      </c>
      <c r="W130" s="169"/>
      <c r="X130" s="169"/>
      <c r="Y130" s="169">
        <f>W130*X130</f>
        <v>0</v>
      </c>
      <c r="Z130" s="169"/>
      <c r="AA130" s="169"/>
      <c r="AB130" s="169">
        <f>Z130*AA130</f>
        <v>0</v>
      </c>
      <c r="AC130" s="343">
        <f>G130+M130+S130+Y130</f>
        <v>0</v>
      </c>
      <c r="AD130" s="343">
        <f>J130+P130+V130+AB130</f>
        <v>0</v>
      </c>
      <c r="AE130" s="343">
        <f>AC130-AD130</f>
        <v>0</v>
      </c>
      <c r="AF130" s="199" t="e">
        <f t="shared" si="25"/>
        <v>#DIV/0!</v>
      </c>
      <c r="AG130" s="140"/>
      <c r="AH130" s="140"/>
      <c r="AI130" s="140"/>
      <c r="AJ130" s="140"/>
    </row>
    <row r="131" spans="1:36" s="28" customFormat="1" ht="30" customHeight="1">
      <c r="A131" s="215" t="s">
        <v>38</v>
      </c>
      <c r="B131" s="264" t="s">
        <v>115</v>
      </c>
      <c r="C131" s="265" t="s">
        <v>92</v>
      </c>
      <c r="D131" s="266" t="s">
        <v>293</v>
      </c>
      <c r="E131" s="392">
        <v>1</v>
      </c>
      <c r="F131" s="393">
        <v>12000</v>
      </c>
      <c r="G131" s="375">
        <f>E131*F131</f>
        <v>12000</v>
      </c>
      <c r="H131" s="169">
        <v>1</v>
      </c>
      <c r="I131" s="169">
        <v>12000</v>
      </c>
      <c r="J131" s="468">
        <f>H131*I131</f>
        <v>12000</v>
      </c>
      <c r="K131" s="392"/>
      <c r="L131" s="393"/>
      <c r="M131" s="394">
        <f>K131*L131</f>
        <v>0</v>
      </c>
      <c r="N131" s="169"/>
      <c r="O131" s="169"/>
      <c r="P131" s="169">
        <f>N131*O131</f>
        <v>0</v>
      </c>
      <c r="Q131" s="392"/>
      <c r="R131" s="393"/>
      <c r="S131" s="394">
        <f>Q131*R131</f>
        <v>0</v>
      </c>
      <c r="T131" s="169"/>
      <c r="U131" s="169"/>
      <c r="V131" s="169">
        <f>T131*U131</f>
        <v>0</v>
      </c>
      <c r="W131" s="169"/>
      <c r="X131" s="169"/>
      <c r="Y131" s="169">
        <f>W131*X131</f>
        <v>0</v>
      </c>
      <c r="Z131" s="169"/>
      <c r="AA131" s="169"/>
      <c r="AB131" s="169">
        <f>Z131*AA131</f>
        <v>0</v>
      </c>
      <c r="AC131" s="343">
        <f>G131+M131+S131+Y131</f>
        <v>12000</v>
      </c>
      <c r="AD131" s="343">
        <f>J131+P131+V131+AB131</f>
        <v>12000</v>
      </c>
      <c r="AE131" s="343">
        <f>AC131-AD131</f>
        <v>0</v>
      </c>
      <c r="AF131" s="199">
        <f t="shared" si="25"/>
        <v>0</v>
      </c>
      <c r="AG131" s="140"/>
      <c r="AH131" s="140"/>
      <c r="AI131" s="140"/>
      <c r="AJ131" s="140"/>
    </row>
    <row r="132" spans="1:36" s="28" customFormat="1" ht="26.25" thickBot="1">
      <c r="A132" s="219" t="s">
        <v>38</v>
      </c>
      <c r="B132" s="267" t="s">
        <v>119</v>
      </c>
      <c r="C132" s="285" t="s">
        <v>100</v>
      </c>
      <c r="D132" s="269"/>
      <c r="E132" s="395"/>
      <c r="F132" s="396"/>
      <c r="G132" s="381">
        <f>E132*F132</f>
        <v>0</v>
      </c>
      <c r="H132" s="501"/>
      <c r="I132" s="501"/>
      <c r="J132" s="501"/>
      <c r="K132" s="395"/>
      <c r="L132" s="396"/>
      <c r="M132" s="388">
        <f>K132*L132</f>
        <v>0</v>
      </c>
      <c r="N132" s="349">
        <f aca="true" t="shared" si="57" ref="N132:AB132">SUM(N129:N131)</f>
        <v>0</v>
      </c>
      <c r="O132" s="349">
        <f t="shared" si="57"/>
        <v>0</v>
      </c>
      <c r="P132" s="349">
        <f t="shared" si="57"/>
        <v>0</v>
      </c>
      <c r="Q132" s="395"/>
      <c r="R132" s="396"/>
      <c r="S132" s="388">
        <f>Q132*R132</f>
        <v>0</v>
      </c>
      <c r="T132" s="349">
        <f t="shared" si="57"/>
        <v>0</v>
      </c>
      <c r="U132" s="349">
        <f t="shared" si="57"/>
        <v>0</v>
      </c>
      <c r="V132" s="349">
        <f t="shared" si="57"/>
        <v>0</v>
      </c>
      <c r="W132" s="349">
        <f t="shared" si="57"/>
        <v>0</v>
      </c>
      <c r="X132" s="349">
        <f t="shared" si="57"/>
        <v>0</v>
      </c>
      <c r="Y132" s="349">
        <f t="shared" si="57"/>
        <v>0</v>
      </c>
      <c r="Z132" s="349">
        <f t="shared" si="57"/>
        <v>0</v>
      </c>
      <c r="AA132" s="349">
        <f t="shared" si="57"/>
        <v>0</v>
      </c>
      <c r="AB132" s="349">
        <f t="shared" si="57"/>
        <v>0</v>
      </c>
      <c r="AC132" s="337">
        <f>G132+M132+S132+Y132</f>
        <v>0</v>
      </c>
      <c r="AD132" s="337">
        <f>J132+P132+V132+AB132</f>
        <v>0</v>
      </c>
      <c r="AE132" s="337">
        <f>AC132-AD132</f>
        <v>0</v>
      </c>
      <c r="AF132" s="200" t="e">
        <f t="shared" si="25"/>
        <v>#DIV/0!</v>
      </c>
      <c r="AG132" s="140"/>
      <c r="AH132" s="140"/>
      <c r="AI132" s="140"/>
      <c r="AJ132" s="140"/>
    </row>
    <row r="133" spans="1:36" s="28" customFormat="1" ht="15" customHeight="1" thickBot="1">
      <c r="A133" s="542" t="s">
        <v>294</v>
      </c>
      <c r="B133" s="543"/>
      <c r="C133" s="543"/>
      <c r="D133" s="273"/>
      <c r="E133" s="426">
        <f>SUM(E129:E132)</f>
        <v>6</v>
      </c>
      <c r="F133" s="427">
        <f>SUM(F129:F132)</f>
        <v>14400</v>
      </c>
      <c r="G133" s="499">
        <f>SUM(G129:G132)</f>
        <v>24000</v>
      </c>
      <c r="H133" s="158">
        <v>6</v>
      </c>
      <c r="I133" s="159">
        <v>14400</v>
      </c>
      <c r="J133" s="160">
        <f>J129+J130+J131</f>
        <v>24000</v>
      </c>
      <c r="K133" s="500">
        <f>SUM(K129:K132)</f>
        <v>6</v>
      </c>
      <c r="L133" s="427">
        <f>SUM(L129:L132)</f>
        <v>3000</v>
      </c>
      <c r="M133" s="427">
        <f>SUM(M129:M132)</f>
        <v>18000</v>
      </c>
      <c r="N133" s="339"/>
      <c r="O133" s="339"/>
      <c r="P133" s="339"/>
      <c r="Q133" s="426">
        <f>SUM(Q129:Q132)</f>
        <v>6</v>
      </c>
      <c r="R133" s="427">
        <f>SUM(R129:R132)</f>
        <v>2000</v>
      </c>
      <c r="S133" s="427">
        <f>SUM(S129:S132)</f>
        <v>12000</v>
      </c>
      <c r="T133" s="339"/>
      <c r="U133" s="339"/>
      <c r="V133" s="339"/>
      <c r="W133" s="339"/>
      <c r="X133" s="339"/>
      <c r="Y133" s="339"/>
      <c r="Z133" s="339"/>
      <c r="AA133" s="339"/>
      <c r="AB133" s="339"/>
      <c r="AC133" s="347"/>
      <c r="AD133" s="347"/>
      <c r="AE133" s="347"/>
      <c r="AF133" s="348"/>
      <c r="AG133" s="140"/>
      <c r="AH133" s="140"/>
      <c r="AI133" s="140"/>
      <c r="AJ133" s="140"/>
    </row>
    <row r="134" spans="1:36" s="28" customFormat="1" ht="30" customHeight="1" thickBot="1">
      <c r="A134" s="287" t="s">
        <v>112</v>
      </c>
      <c r="B134" s="256" t="s">
        <v>146</v>
      </c>
      <c r="C134" s="229" t="s">
        <v>35</v>
      </c>
      <c r="D134" s="252"/>
      <c r="E134" s="402"/>
      <c r="F134" s="252"/>
      <c r="G134" s="502"/>
      <c r="H134" s="487"/>
      <c r="I134" s="487"/>
      <c r="J134" s="481">
        <f>H134*I134</f>
        <v>0</v>
      </c>
      <c r="K134" s="402"/>
      <c r="L134" s="252"/>
      <c r="M134" s="403"/>
      <c r="N134" s="169"/>
      <c r="O134" s="169"/>
      <c r="P134" s="169">
        <f>N134*O134</f>
        <v>0</v>
      </c>
      <c r="Q134" s="402"/>
      <c r="R134" s="252"/>
      <c r="S134" s="403"/>
      <c r="T134" s="169"/>
      <c r="U134" s="169"/>
      <c r="V134" s="169">
        <f>T134*U134</f>
        <v>0</v>
      </c>
      <c r="W134" s="169"/>
      <c r="X134" s="169"/>
      <c r="Y134" s="169">
        <f>W134*X134</f>
        <v>0</v>
      </c>
      <c r="Z134" s="169"/>
      <c r="AA134" s="169"/>
      <c r="AB134" s="169">
        <f>Z134*AA134</f>
        <v>0</v>
      </c>
      <c r="AC134" s="343">
        <f>G134+M134+S134+Y134</f>
        <v>0</v>
      </c>
      <c r="AD134" s="343">
        <f>J134+P134+V134+AB134</f>
        <v>0</v>
      </c>
      <c r="AE134" s="343">
        <f>AC134-AD134</f>
        <v>0</v>
      </c>
      <c r="AF134" s="199" t="e">
        <f t="shared" si="25"/>
        <v>#DIV/0!</v>
      </c>
      <c r="AG134" s="140"/>
      <c r="AH134" s="140"/>
      <c r="AI134" s="140"/>
      <c r="AJ134" s="140"/>
    </row>
    <row r="135" spans="1:36" s="28" customFormat="1" ht="30" customHeight="1">
      <c r="A135" s="211" t="s">
        <v>37</v>
      </c>
      <c r="B135" s="212" t="s">
        <v>295</v>
      </c>
      <c r="C135" s="253" t="s">
        <v>88</v>
      </c>
      <c r="D135" s="238"/>
      <c r="E135" s="385">
        <f>SUM(E136:E138)</f>
        <v>0</v>
      </c>
      <c r="F135" s="386">
        <f>SUM(F136:F138)</f>
        <v>0</v>
      </c>
      <c r="G135" s="503">
        <f>SUM(G136:G138)</f>
        <v>0</v>
      </c>
      <c r="H135" s="504"/>
      <c r="I135" s="504"/>
      <c r="J135" s="462">
        <f>H135*I135</f>
        <v>0</v>
      </c>
      <c r="K135" s="505">
        <f>SUM(K136:K138)</f>
        <v>0</v>
      </c>
      <c r="L135" s="386">
        <f>SUM(L136:L138)</f>
        <v>0</v>
      </c>
      <c r="M135" s="387">
        <f>SUM(M136:M138)</f>
        <v>0</v>
      </c>
      <c r="N135" s="169"/>
      <c r="O135" s="169"/>
      <c r="P135" s="169">
        <f>N135*O135</f>
        <v>0</v>
      </c>
      <c r="Q135" s="385">
        <f>SUM(Q136:Q138)</f>
        <v>4</v>
      </c>
      <c r="R135" s="386">
        <f>SUM(R136:R138)</f>
        <v>29500</v>
      </c>
      <c r="S135" s="387">
        <f>SUM(S136:S138)</f>
        <v>30500</v>
      </c>
      <c r="T135" s="169"/>
      <c r="U135" s="169"/>
      <c r="V135" s="169">
        <f>T135*U135</f>
        <v>0</v>
      </c>
      <c r="W135" s="169"/>
      <c r="X135" s="169"/>
      <c r="Y135" s="169">
        <f>W135*X135</f>
        <v>0</v>
      </c>
      <c r="Z135" s="169"/>
      <c r="AA135" s="169"/>
      <c r="AB135" s="169">
        <f>Z135*AA135</f>
        <v>0</v>
      </c>
      <c r="AC135" s="343">
        <f>G135+M135+S135+Y135</f>
        <v>30500</v>
      </c>
      <c r="AD135" s="343">
        <f>J135+P135+V135+AB135</f>
        <v>0</v>
      </c>
      <c r="AE135" s="343">
        <f>AC135-AD135</f>
        <v>30500</v>
      </c>
      <c r="AF135" s="199">
        <f t="shared" si="25"/>
        <v>1</v>
      </c>
      <c r="AG135" s="140"/>
      <c r="AH135" s="140"/>
      <c r="AI135" s="140"/>
      <c r="AJ135" s="140"/>
    </row>
    <row r="136" spans="1:36" s="28" customFormat="1" ht="30" customHeight="1">
      <c r="A136" s="215" t="s">
        <v>38</v>
      </c>
      <c r="B136" s="216" t="s">
        <v>113</v>
      </c>
      <c r="C136" s="207" t="s">
        <v>296</v>
      </c>
      <c r="D136" s="208" t="s">
        <v>6</v>
      </c>
      <c r="E136" s="373"/>
      <c r="F136" s="374"/>
      <c r="G136" s="375">
        <f>E136*F136</f>
        <v>0</v>
      </c>
      <c r="H136" s="151"/>
      <c r="I136" s="151"/>
      <c r="J136" s="169">
        <f>H136*I136</f>
        <v>0</v>
      </c>
      <c r="K136" s="392"/>
      <c r="L136" s="374"/>
      <c r="M136" s="394">
        <f>K136*L136</f>
        <v>0</v>
      </c>
      <c r="N136" s="169"/>
      <c r="O136" s="169"/>
      <c r="P136" s="169">
        <f>N136*O136</f>
        <v>0</v>
      </c>
      <c r="Q136" s="392">
        <v>1</v>
      </c>
      <c r="R136" s="374">
        <v>29000</v>
      </c>
      <c r="S136" s="394">
        <f>Q136*R136</f>
        <v>29000</v>
      </c>
      <c r="T136" s="169"/>
      <c r="U136" s="169"/>
      <c r="V136" s="169">
        <f>T136*U136</f>
        <v>0</v>
      </c>
      <c r="W136" s="169"/>
      <c r="X136" s="169"/>
      <c r="Y136" s="169">
        <f>W136*X136</f>
        <v>0</v>
      </c>
      <c r="Z136" s="169"/>
      <c r="AA136" s="169"/>
      <c r="AB136" s="169">
        <f>Z136*AA136</f>
        <v>0</v>
      </c>
      <c r="AC136" s="343">
        <f>G136+M136+S136+Y136</f>
        <v>29000</v>
      </c>
      <c r="AD136" s="343">
        <f>J136+P136+V136+AB136</f>
        <v>0</v>
      </c>
      <c r="AE136" s="343">
        <f>AC136-AD136</f>
        <v>29000</v>
      </c>
      <c r="AF136" s="199">
        <f t="shared" si="25"/>
        <v>1</v>
      </c>
      <c r="AG136" s="140"/>
      <c r="AH136" s="140"/>
      <c r="AI136" s="140"/>
      <c r="AJ136" s="140"/>
    </row>
    <row r="137" spans="1:36" s="28" customFormat="1" ht="30" customHeight="1">
      <c r="A137" s="215" t="s">
        <v>38</v>
      </c>
      <c r="B137" s="216" t="s">
        <v>114</v>
      </c>
      <c r="C137" s="207" t="s">
        <v>297</v>
      </c>
      <c r="D137" s="208" t="s">
        <v>6</v>
      </c>
      <c r="E137" s="373"/>
      <c r="F137" s="374"/>
      <c r="G137" s="375">
        <f>E137*F137</f>
        <v>0</v>
      </c>
      <c r="H137" s="151"/>
      <c r="I137" s="151"/>
      <c r="J137" s="169">
        <f>H137*I137</f>
        <v>0</v>
      </c>
      <c r="K137" s="392"/>
      <c r="L137" s="374"/>
      <c r="M137" s="394">
        <f>K137*L137</f>
        <v>0</v>
      </c>
      <c r="N137" s="169"/>
      <c r="O137" s="169"/>
      <c r="P137" s="169">
        <f>N137*O137</f>
        <v>0</v>
      </c>
      <c r="Q137" s="392">
        <v>3</v>
      </c>
      <c r="R137" s="374">
        <v>500</v>
      </c>
      <c r="S137" s="394">
        <f>Q137*R137</f>
        <v>1500</v>
      </c>
      <c r="T137" s="169"/>
      <c r="U137" s="169"/>
      <c r="V137" s="169">
        <f>T137*U137</f>
        <v>0</v>
      </c>
      <c r="W137" s="169"/>
      <c r="X137" s="169"/>
      <c r="Y137" s="169">
        <f>W137*X137</f>
        <v>0</v>
      </c>
      <c r="Z137" s="169"/>
      <c r="AA137" s="169"/>
      <c r="AB137" s="169">
        <f>Z137*AA137</f>
        <v>0</v>
      </c>
      <c r="AC137" s="343">
        <f>G137+M137+S137+Y137</f>
        <v>1500</v>
      </c>
      <c r="AD137" s="343">
        <f>J137+P137+V137+AB137</f>
        <v>0</v>
      </c>
      <c r="AE137" s="343">
        <f>AC137-AD137</f>
        <v>1500</v>
      </c>
      <c r="AF137" s="199">
        <f t="shared" si="25"/>
        <v>1</v>
      </c>
      <c r="AG137" s="140"/>
      <c r="AH137" s="140"/>
      <c r="AI137" s="140"/>
      <c r="AJ137" s="140"/>
    </row>
    <row r="138" spans="1:36" s="28" customFormat="1" ht="15" customHeight="1" thickBot="1">
      <c r="A138" s="217" t="s">
        <v>38</v>
      </c>
      <c r="B138" s="218" t="s">
        <v>115</v>
      </c>
      <c r="C138" s="209" t="s">
        <v>128</v>
      </c>
      <c r="D138" s="210" t="s">
        <v>6</v>
      </c>
      <c r="E138" s="376"/>
      <c r="F138" s="377"/>
      <c r="G138" s="378">
        <f>E138*F138</f>
        <v>0</v>
      </c>
      <c r="H138" s="498">
        <f aca="true" t="shared" si="58" ref="H138:AB138">SUM(H134:H137)</f>
        <v>0</v>
      </c>
      <c r="I138" s="498">
        <f t="shared" si="58"/>
        <v>0</v>
      </c>
      <c r="J138" s="498">
        <f t="shared" si="58"/>
        <v>0</v>
      </c>
      <c r="K138" s="414"/>
      <c r="L138" s="377"/>
      <c r="M138" s="432">
        <f>K138*L138</f>
        <v>0</v>
      </c>
      <c r="N138" s="349">
        <f t="shared" si="58"/>
        <v>0</v>
      </c>
      <c r="O138" s="349">
        <f t="shared" si="58"/>
        <v>0</v>
      </c>
      <c r="P138" s="349">
        <f t="shared" si="58"/>
        <v>0</v>
      </c>
      <c r="Q138" s="414"/>
      <c r="R138" s="377"/>
      <c r="S138" s="432">
        <f>Q138*R138</f>
        <v>0</v>
      </c>
      <c r="T138" s="349">
        <f t="shared" si="58"/>
        <v>0</v>
      </c>
      <c r="U138" s="349">
        <f t="shared" si="58"/>
        <v>0</v>
      </c>
      <c r="V138" s="349">
        <f t="shared" si="58"/>
        <v>0</v>
      </c>
      <c r="W138" s="349">
        <f t="shared" si="58"/>
        <v>0</v>
      </c>
      <c r="X138" s="349">
        <f t="shared" si="58"/>
        <v>0</v>
      </c>
      <c r="Y138" s="349">
        <f t="shared" si="58"/>
        <v>0</v>
      </c>
      <c r="Z138" s="349">
        <f t="shared" si="58"/>
        <v>0</v>
      </c>
      <c r="AA138" s="349">
        <f t="shared" si="58"/>
        <v>0</v>
      </c>
      <c r="AB138" s="349">
        <f t="shared" si="58"/>
        <v>0</v>
      </c>
      <c r="AC138" s="337">
        <f>G138+M138+S138+Y138</f>
        <v>0</v>
      </c>
      <c r="AD138" s="337">
        <f>J138+P138+V138+AB138</f>
        <v>0</v>
      </c>
      <c r="AE138" s="337">
        <f>AC138-AD138</f>
        <v>0</v>
      </c>
      <c r="AF138" s="200" t="e">
        <f t="shared" si="25"/>
        <v>#DIV/0!</v>
      </c>
      <c r="AG138" s="140"/>
      <c r="AH138" s="140"/>
      <c r="AI138" s="140"/>
      <c r="AJ138" s="140"/>
    </row>
    <row r="139" spans="1:36" s="28" customFormat="1" ht="15" customHeight="1">
      <c r="A139" s="211" t="s">
        <v>37</v>
      </c>
      <c r="B139" s="212" t="s">
        <v>298</v>
      </c>
      <c r="C139" s="254" t="s">
        <v>11</v>
      </c>
      <c r="D139" s="214"/>
      <c r="E139" s="211">
        <f>SUM(E140:E142)</f>
        <v>0</v>
      </c>
      <c r="F139" s="371">
        <f>SUM(F140:F142)</f>
        <v>0</v>
      </c>
      <c r="G139" s="372">
        <f>SUM(G140:G142)</f>
        <v>0</v>
      </c>
      <c r="H139" s="341"/>
      <c r="I139" s="341"/>
      <c r="J139" s="341"/>
      <c r="K139" s="211">
        <f>SUM(K140:K142)</f>
        <v>0</v>
      </c>
      <c r="L139" s="371">
        <f>SUM(L140:L142)</f>
        <v>0</v>
      </c>
      <c r="M139" s="372">
        <f>SUM(M140:M142)</f>
        <v>0</v>
      </c>
      <c r="N139" s="346"/>
      <c r="O139" s="346"/>
      <c r="P139" s="346"/>
      <c r="Q139" s="211">
        <f>SUM(Q140:Q142)</f>
        <v>0</v>
      </c>
      <c r="R139" s="371">
        <f>SUM(R140:R142)</f>
        <v>0</v>
      </c>
      <c r="S139" s="372">
        <f>SUM(S140:S142)</f>
        <v>0</v>
      </c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7"/>
      <c r="AD139" s="347"/>
      <c r="AE139" s="347"/>
      <c r="AF139" s="348"/>
      <c r="AG139" s="140"/>
      <c r="AH139" s="140"/>
      <c r="AI139" s="140"/>
      <c r="AJ139" s="140"/>
    </row>
    <row r="140" spans="1:36" s="39" customFormat="1" ht="30" customHeight="1">
      <c r="A140" s="215" t="s">
        <v>38</v>
      </c>
      <c r="B140" s="216" t="s">
        <v>113</v>
      </c>
      <c r="C140" s="207" t="s">
        <v>89</v>
      </c>
      <c r="D140" s="208" t="s">
        <v>6</v>
      </c>
      <c r="E140" s="373"/>
      <c r="F140" s="374"/>
      <c r="G140" s="375">
        <f>E140*F140</f>
        <v>0</v>
      </c>
      <c r="H140" s="311"/>
      <c r="I140" s="311"/>
      <c r="J140" s="311">
        <v>0</v>
      </c>
      <c r="K140" s="392"/>
      <c r="L140" s="374"/>
      <c r="M140" s="394">
        <f>K140*L140</f>
        <v>0</v>
      </c>
      <c r="N140" s="341">
        <f>SUM(N141:N143)</f>
        <v>0</v>
      </c>
      <c r="O140" s="341">
        <f>SUM(O141:O143)</f>
        <v>0</v>
      </c>
      <c r="P140" s="341">
        <f aca="true" t="shared" si="59" ref="P140:U140">SUM(P141:P143)</f>
        <v>0</v>
      </c>
      <c r="Q140" s="392"/>
      <c r="R140" s="374"/>
      <c r="S140" s="394">
        <f>Q140*R140</f>
        <v>0</v>
      </c>
      <c r="T140" s="341">
        <f t="shared" si="59"/>
        <v>0</v>
      </c>
      <c r="U140" s="341">
        <f t="shared" si="59"/>
        <v>0</v>
      </c>
      <c r="V140" s="341">
        <f aca="true" t="shared" si="60" ref="V140:AA140">SUM(V141:V143)</f>
        <v>0</v>
      </c>
      <c r="W140" s="341">
        <f t="shared" si="60"/>
        <v>0</v>
      </c>
      <c r="X140" s="341">
        <f t="shared" si="60"/>
        <v>0</v>
      </c>
      <c r="Y140" s="341">
        <f t="shared" si="60"/>
        <v>0</v>
      </c>
      <c r="Z140" s="341">
        <f t="shared" si="60"/>
        <v>0</v>
      </c>
      <c r="AA140" s="341">
        <f t="shared" si="60"/>
        <v>0</v>
      </c>
      <c r="AB140" s="341">
        <f>SUM(AB141:AB143)</f>
        <v>0</v>
      </c>
      <c r="AC140" s="342">
        <f aca="true" t="shared" si="61" ref="AC140:AC161">G140+M140+S140+Y140</f>
        <v>0</v>
      </c>
      <c r="AD140" s="342">
        <f aca="true" t="shared" si="62" ref="AD140:AD161">J140+P140+V140+AB140</f>
        <v>0</v>
      </c>
      <c r="AE140" s="342">
        <f aca="true" t="shared" si="63" ref="AE140:AE162">AC140-AD140</f>
        <v>0</v>
      </c>
      <c r="AF140" s="198" t="e">
        <f aca="true" t="shared" si="64" ref="AF140:AF162">AE140/AC140</f>
        <v>#DIV/0!</v>
      </c>
      <c r="AG140" s="139"/>
      <c r="AH140" s="139"/>
      <c r="AI140" s="139"/>
      <c r="AJ140" s="139"/>
    </row>
    <row r="141" spans="1:36" s="28" customFormat="1" ht="30" customHeight="1">
      <c r="A141" s="215" t="s">
        <v>38</v>
      </c>
      <c r="B141" s="216" t="s">
        <v>114</v>
      </c>
      <c r="C141" s="207" t="s">
        <v>89</v>
      </c>
      <c r="D141" s="208" t="s">
        <v>6</v>
      </c>
      <c r="E141" s="373"/>
      <c r="F141" s="374"/>
      <c r="G141" s="375">
        <f>E141*F141</f>
        <v>0</v>
      </c>
      <c r="H141" s="169"/>
      <c r="I141" s="169"/>
      <c r="J141" s="169">
        <f>H141*I141</f>
        <v>0</v>
      </c>
      <c r="K141" s="392"/>
      <c r="L141" s="374"/>
      <c r="M141" s="394">
        <f>K141*L141</f>
        <v>0</v>
      </c>
      <c r="N141" s="169"/>
      <c r="O141" s="169"/>
      <c r="P141" s="169">
        <f>N141*O141</f>
        <v>0</v>
      </c>
      <c r="Q141" s="392"/>
      <c r="R141" s="374"/>
      <c r="S141" s="394">
        <f>Q141*R141</f>
        <v>0</v>
      </c>
      <c r="T141" s="169"/>
      <c r="U141" s="169"/>
      <c r="V141" s="169">
        <f>T141*U141</f>
        <v>0</v>
      </c>
      <c r="W141" s="169"/>
      <c r="X141" s="169"/>
      <c r="Y141" s="169">
        <f>W141*X141</f>
        <v>0</v>
      </c>
      <c r="Z141" s="169"/>
      <c r="AA141" s="169"/>
      <c r="AB141" s="169">
        <f>Z141*AA141</f>
        <v>0</v>
      </c>
      <c r="AC141" s="343">
        <f t="shared" si="61"/>
        <v>0</v>
      </c>
      <c r="AD141" s="343">
        <f t="shared" si="62"/>
        <v>0</v>
      </c>
      <c r="AE141" s="343">
        <f t="shared" si="63"/>
        <v>0</v>
      </c>
      <c r="AF141" s="199" t="e">
        <f t="shared" si="64"/>
        <v>#DIV/0!</v>
      </c>
      <c r="AG141" s="140"/>
      <c r="AH141" s="140"/>
      <c r="AI141" s="140"/>
      <c r="AJ141" s="140"/>
    </row>
    <row r="142" spans="1:36" s="28" customFormat="1" ht="30" customHeight="1" thickBot="1">
      <c r="A142" s="217" t="s">
        <v>38</v>
      </c>
      <c r="B142" s="218" t="s">
        <v>115</v>
      </c>
      <c r="C142" s="209" t="s">
        <v>89</v>
      </c>
      <c r="D142" s="210" t="s">
        <v>6</v>
      </c>
      <c r="E142" s="376"/>
      <c r="F142" s="377"/>
      <c r="G142" s="378">
        <f>E142*F142</f>
        <v>0</v>
      </c>
      <c r="H142" s="169"/>
      <c r="I142" s="169"/>
      <c r="J142" s="169">
        <f>H142*I142</f>
        <v>0</v>
      </c>
      <c r="K142" s="414"/>
      <c r="L142" s="377"/>
      <c r="M142" s="432">
        <f>K142*L142</f>
        <v>0</v>
      </c>
      <c r="N142" s="169"/>
      <c r="O142" s="169"/>
      <c r="P142" s="169">
        <f>N142*O142</f>
        <v>0</v>
      </c>
      <c r="Q142" s="414"/>
      <c r="R142" s="377"/>
      <c r="S142" s="432">
        <f>Q142*R142</f>
        <v>0</v>
      </c>
      <c r="T142" s="169"/>
      <c r="U142" s="169"/>
      <c r="V142" s="169">
        <f>T142*U142</f>
        <v>0</v>
      </c>
      <c r="W142" s="169"/>
      <c r="X142" s="169"/>
      <c r="Y142" s="169">
        <f>W142*X142</f>
        <v>0</v>
      </c>
      <c r="Z142" s="169"/>
      <c r="AA142" s="169"/>
      <c r="AB142" s="169">
        <f>Z142*AA142</f>
        <v>0</v>
      </c>
      <c r="AC142" s="343">
        <f t="shared" si="61"/>
        <v>0</v>
      </c>
      <c r="AD142" s="343">
        <f t="shared" si="62"/>
        <v>0</v>
      </c>
      <c r="AE142" s="343">
        <f t="shared" si="63"/>
        <v>0</v>
      </c>
      <c r="AF142" s="199" t="e">
        <f t="shared" si="64"/>
        <v>#DIV/0!</v>
      </c>
      <c r="AG142" s="140"/>
      <c r="AH142" s="140"/>
      <c r="AI142" s="140"/>
      <c r="AJ142" s="140"/>
    </row>
    <row r="143" spans="1:36" s="28" customFormat="1" ht="30" customHeight="1">
      <c r="A143" s="211" t="s">
        <v>37</v>
      </c>
      <c r="B143" s="212" t="s">
        <v>299</v>
      </c>
      <c r="C143" s="254" t="s">
        <v>26</v>
      </c>
      <c r="D143" s="214"/>
      <c r="E143" s="211">
        <f>SUM(E144:E148)</f>
        <v>1</v>
      </c>
      <c r="F143" s="371">
        <f>SUM(F144:F148)</f>
        <v>1000</v>
      </c>
      <c r="G143" s="372">
        <f>SUM(G144:G148)</f>
        <v>1000</v>
      </c>
      <c r="H143" s="341">
        <v>1</v>
      </c>
      <c r="I143" s="341">
        <v>1000</v>
      </c>
      <c r="J143" s="341">
        <f>H143*I143</f>
        <v>1000</v>
      </c>
      <c r="K143" s="211">
        <f>SUM(K144:K148)</f>
        <v>0</v>
      </c>
      <c r="L143" s="371">
        <f>SUM(L144:L148)</f>
        <v>0</v>
      </c>
      <c r="M143" s="372">
        <f>SUM(M144:M148)</f>
        <v>0</v>
      </c>
      <c r="N143" s="169"/>
      <c r="O143" s="169"/>
      <c r="P143" s="169">
        <f>N143*O143</f>
        <v>0</v>
      </c>
      <c r="Q143" s="211">
        <f>SUM(Q144:Q148)</f>
        <v>1</v>
      </c>
      <c r="R143" s="371">
        <f>SUM(R144:R148)</f>
        <v>1000</v>
      </c>
      <c r="S143" s="372">
        <f>SUM(S144:S148)</f>
        <v>1000</v>
      </c>
      <c r="T143" s="169"/>
      <c r="U143" s="169"/>
      <c r="V143" s="169">
        <f>T143*U143</f>
        <v>0</v>
      </c>
      <c r="W143" s="169"/>
      <c r="X143" s="169"/>
      <c r="Y143" s="169">
        <f>W143*X143</f>
        <v>0</v>
      </c>
      <c r="Z143" s="169"/>
      <c r="AA143" s="169"/>
      <c r="AB143" s="169">
        <f>Z143*AA143</f>
        <v>0</v>
      </c>
      <c r="AC143" s="343">
        <f t="shared" si="61"/>
        <v>2000</v>
      </c>
      <c r="AD143" s="343">
        <f t="shared" si="62"/>
        <v>1000</v>
      </c>
      <c r="AE143" s="343">
        <f t="shared" si="63"/>
        <v>1000</v>
      </c>
      <c r="AF143" s="199">
        <f t="shared" si="64"/>
        <v>0.5</v>
      </c>
      <c r="AG143" s="140"/>
      <c r="AH143" s="140"/>
      <c r="AI143" s="140"/>
      <c r="AJ143" s="140"/>
    </row>
    <row r="144" spans="1:36" s="39" customFormat="1" ht="15" customHeight="1">
      <c r="A144" s="215" t="s">
        <v>38</v>
      </c>
      <c r="B144" s="216" t="s">
        <v>113</v>
      </c>
      <c r="C144" s="207" t="s">
        <v>101</v>
      </c>
      <c r="D144" s="208" t="s">
        <v>28</v>
      </c>
      <c r="E144" s="373"/>
      <c r="F144" s="374"/>
      <c r="G144" s="375">
        <f>E144*F144</f>
        <v>0</v>
      </c>
      <c r="H144" s="311"/>
      <c r="I144" s="311"/>
      <c r="J144" s="311"/>
      <c r="K144" s="392"/>
      <c r="L144" s="374"/>
      <c r="M144" s="394">
        <f>K144*L144</f>
        <v>0</v>
      </c>
      <c r="N144" s="341">
        <f>SUM(N145:N147)</f>
        <v>0</v>
      </c>
      <c r="O144" s="341">
        <f>SUM(O145:O147)</f>
        <v>0</v>
      </c>
      <c r="P144" s="341">
        <f aca="true" t="shared" si="65" ref="P144:U144">SUM(P145:P147)</f>
        <v>0</v>
      </c>
      <c r="Q144" s="392"/>
      <c r="R144" s="374"/>
      <c r="S144" s="394">
        <f>Q144*R144</f>
        <v>0</v>
      </c>
      <c r="T144" s="341">
        <f t="shared" si="65"/>
        <v>0</v>
      </c>
      <c r="U144" s="341">
        <f t="shared" si="65"/>
        <v>0</v>
      </c>
      <c r="V144" s="341">
        <f aca="true" t="shared" si="66" ref="V144:AA144">SUM(V145:V147)</f>
        <v>0</v>
      </c>
      <c r="W144" s="341">
        <f t="shared" si="66"/>
        <v>0</v>
      </c>
      <c r="X144" s="341">
        <f t="shared" si="66"/>
        <v>0</v>
      </c>
      <c r="Y144" s="341">
        <f t="shared" si="66"/>
        <v>0</v>
      </c>
      <c r="Z144" s="341">
        <f t="shared" si="66"/>
        <v>0</v>
      </c>
      <c r="AA144" s="341">
        <f t="shared" si="66"/>
        <v>0</v>
      </c>
      <c r="AB144" s="341">
        <f>SUM(AB145:AB147)</f>
        <v>0</v>
      </c>
      <c r="AC144" s="342">
        <f t="shared" si="61"/>
        <v>0</v>
      </c>
      <c r="AD144" s="342">
        <f t="shared" si="62"/>
        <v>0</v>
      </c>
      <c r="AE144" s="342">
        <f t="shared" si="63"/>
        <v>0</v>
      </c>
      <c r="AF144" s="198" t="e">
        <f t="shared" si="64"/>
        <v>#DIV/0!</v>
      </c>
      <c r="AG144" s="139"/>
      <c r="AH144" s="139"/>
      <c r="AI144" s="139"/>
      <c r="AJ144" s="139"/>
    </row>
    <row r="145" spans="1:36" s="28" customFormat="1" ht="30" customHeight="1">
      <c r="A145" s="215" t="s">
        <v>38</v>
      </c>
      <c r="B145" s="216" t="s">
        <v>114</v>
      </c>
      <c r="C145" s="207" t="s">
        <v>300</v>
      </c>
      <c r="D145" s="208" t="s">
        <v>28</v>
      </c>
      <c r="E145" s="373">
        <v>1</v>
      </c>
      <c r="F145" s="374">
        <v>1000</v>
      </c>
      <c r="G145" s="375">
        <f>E145*F145</f>
        <v>1000</v>
      </c>
      <c r="H145" s="169">
        <v>1</v>
      </c>
      <c r="I145" s="169">
        <v>1000</v>
      </c>
      <c r="J145" s="169">
        <f>H145*I145</f>
        <v>1000</v>
      </c>
      <c r="K145" s="392"/>
      <c r="L145" s="374"/>
      <c r="M145" s="394">
        <f>K145*L145</f>
        <v>0</v>
      </c>
      <c r="N145" s="169"/>
      <c r="O145" s="169"/>
      <c r="P145" s="169">
        <f>N145*O145</f>
        <v>0</v>
      </c>
      <c r="Q145" s="392">
        <v>1</v>
      </c>
      <c r="R145" s="374">
        <v>1000</v>
      </c>
      <c r="S145" s="394">
        <f>Q145*R145</f>
        <v>1000</v>
      </c>
      <c r="T145" s="169"/>
      <c r="U145" s="169"/>
      <c r="V145" s="169">
        <f>T145*U145</f>
        <v>0</v>
      </c>
      <c r="W145" s="169"/>
      <c r="X145" s="169"/>
      <c r="Y145" s="169">
        <f>W145*X145</f>
        <v>0</v>
      </c>
      <c r="Z145" s="169"/>
      <c r="AA145" s="169"/>
      <c r="AB145" s="169">
        <f>Z145*AA145</f>
        <v>0</v>
      </c>
      <c r="AC145" s="343">
        <f t="shared" si="61"/>
        <v>2000</v>
      </c>
      <c r="AD145" s="343">
        <f t="shared" si="62"/>
        <v>1000</v>
      </c>
      <c r="AE145" s="343">
        <f t="shared" si="63"/>
        <v>1000</v>
      </c>
      <c r="AF145" s="199">
        <f t="shared" si="64"/>
        <v>0.5</v>
      </c>
      <c r="AG145" s="140"/>
      <c r="AH145" s="140"/>
      <c r="AI145" s="140"/>
      <c r="AJ145" s="140"/>
    </row>
    <row r="146" spans="1:36" s="28" customFormat="1" ht="30" customHeight="1">
      <c r="A146" s="215" t="s">
        <v>38</v>
      </c>
      <c r="B146" s="216" t="s">
        <v>115</v>
      </c>
      <c r="C146" s="207" t="s">
        <v>102</v>
      </c>
      <c r="D146" s="208" t="s">
        <v>28</v>
      </c>
      <c r="E146" s="373"/>
      <c r="F146" s="374"/>
      <c r="G146" s="375">
        <f>E146*F146</f>
        <v>0</v>
      </c>
      <c r="H146" s="169"/>
      <c r="I146" s="169"/>
      <c r="J146" s="169">
        <f>H146*I146</f>
        <v>0</v>
      </c>
      <c r="K146" s="392"/>
      <c r="L146" s="374"/>
      <c r="M146" s="394">
        <f>K146*L146</f>
        <v>0</v>
      </c>
      <c r="N146" s="169"/>
      <c r="O146" s="169"/>
      <c r="P146" s="169">
        <f>N146*O146</f>
        <v>0</v>
      </c>
      <c r="Q146" s="392"/>
      <c r="R146" s="374"/>
      <c r="S146" s="394">
        <f>Q146*R146</f>
        <v>0</v>
      </c>
      <c r="T146" s="169"/>
      <c r="U146" s="169"/>
      <c r="V146" s="169">
        <f>T146*U146</f>
        <v>0</v>
      </c>
      <c r="W146" s="169"/>
      <c r="X146" s="169"/>
      <c r="Y146" s="169">
        <f>W146*X146</f>
        <v>0</v>
      </c>
      <c r="Z146" s="169"/>
      <c r="AA146" s="169"/>
      <c r="AB146" s="169">
        <f>Z146*AA146</f>
        <v>0</v>
      </c>
      <c r="AC146" s="343">
        <f t="shared" si="61"/>
        <v>0</v>
      </c>
      <c r="AD146" s="343">
        <f t="shared" si="62"/>
        <v>0</v>
      </c>
      <c r="AE146" s="343">
        <f t="shared" si="63"/>
        <v>0</v>
      </c>
      <c r="AF146" s="199" t="e">
        <f t="shared" si="64"/>
        <v>#DIV/0!</v>
      </c>
      <c r="AG146" s="140"/>
      <c r="AH146" s="140"/>
      <c r="AI146" s="140"/>
      <c r="AJ146" s="140"/>
    </row>
    <row r="147" spans="1:36" s="28" customFormat="1" ht="30" customHeight="1">
      <c r="A147" s="215" t="s">
        <v>38</v>
      </c>
      <c r="B147" s="216" t="s">
        <v>119</v>
      </c>
      <c r="C147" s="207" t="s">
        <v>103</v>
      </c>
      <c r="D147" s="208" t="s">
        <v>28</v>
      </c>
      <c r="E147" s="373"/>
      <c r="F147" s="374"/>
      <c r="G147" s="375">
        <f>E147*F147</f>
        <v>0</v>
      </c>
      <c r="H147" s="169"/>
      <c r="I147" s="169"/>
      <c r="J147" s="169">
        <f>H147*I147</f>
        <v>0</v>
      </c>
      <c r="K147" s="392"/>
      <c r="L147" s="374"/>
      <c r="M147" s="394">
        <f>K147*L147</f>
        <v>0</v>
      </c>
      <c r="N147" s="169"/>
      <c r="O147" s="169"/>
      <c r="P147" s="169">
        <f>N147*O147</f>
        <v>0</v>
      </c>
      <c r="Q147" s="392"/>
      <c r="R147" s="374"/>
      <c r="S147" s="394">
        <f>Q147*R147</f>
        <v>0</v>
      </c>
      <c r="T147" s="169"/>
      <c r="U147" s="169"/>
      <c r="V147" s="169">
        <f>T147*U147</f>
        <v>0</v>
      </c>
      <c r="W147" s="169"/>
      <c r="X147" s="169"/>
      <c r="Y147" s="169">
        <f>W147*X147</f>
        <v>0</v>
      </c>
      <c r="Z147" s="169"/>
      <c r="AA147" s="169"/>
      <c r="AB147" s="169">
        <f>Z147*AA147</f>
        <v>0</v>
      </c>
      <c r="AC147" s="343">
        <f t="shared" si="61"/>
        <v>0</v>
      </c>
      <c r="AD147" s="343">
        <f t="shared" si="62"/>
        <v>0</v>
      </c>
      <c r="AE147" s="343">
        <f t="shared" si="63"/>
        <v>0</v>
      </c>
      <c r="AF147" s="199" t="e">
        <f t="shared" si="64"/>
        <v>#DIV/0!</v>
      </c>
      <c r="AG147" s="140"/>
      <c r="AH147" s="140"/>
      <c r="AI147" s="140"/>
      <c r="AJ147" s="140"/>
    </row>
    <row r="148" spans="1:36" s="39" customFormat="1" ht="15" customHeight="1" thickBot="1">
      <c r="A148" s="219" t="s">
        <v>38</v>
      </c>
      <c r="B148" s="220" t="s">
        <v>120</v>
      </c>
      <c r="C148" s="221" t="s">
        <v>104</v>
      </c>
      <c r="D148" s="222" t="s">
        <v>28</v>
      </c>
      <c r="E148" s="379"/>
      <c r="F148" s="380"/>
      <c r="G148" s="458">
        <f>E148*F148</f>
        <v>0</v>
      </c>
      <c r="H148" s="311"/>
      <c r="I148" s="311"/>
      <c r="J148" s="311"/>
      <c r="K148" s="506"/>
      <c r="L148" s="380"/>
      <c r="M148" s="388">
        <f>K148*L148</f>
        <v>0</v>
      </c>
      <c r="N148" s="341">
        <f>SUM(N149:N153)</f>
        <v>0</v>
      </c>
      <c r="O148" s="341">
        <f>SUM(O149:O153)</f>
        <v>0</v>
      </c>
      <c r="P148" s="341">
        <f aca="true" t="shared" si="67" ref="P148:U148">SUM(P149:P153)</f>
        <v>0</v>
      </c>
      <c r="Q148" s="395"/>
      <c r="R148" s="380"/>
      <c r="S148" s="388">
        <f>Q148*R148</f>
        <v>0</v>
      </c>
      <c r="T148" s="341">
        <f t="shared" si="67"/>
        <v>0</v>
      </c>
      <c r="U148" s="341">
        <f t="shared" si="67"/>
        <v>0</v>
      </c>
      <c r="V148" s="341">
        <f aca="true" t="shared" si="68" ref="V148:AA148">SUM(V149:V153)</f>
        <v>0</v>
      </c>
      <c r="W148" s="341">
        <f t="shared" si="68"/>
        <v>0</v>
      </c>
      <c r="X148" s="341">
        <f t="shared" si="68"/>
        <v>0</v>
      </c>
      <c r="Y148" s="341">
        <f t="shared" si="68"/>
        <v>0</v>
      </c>
      <c r="Z148" s="341">
        <f t="shared" si="68"/>
        <v>0</v>
      </c>
      <c r="AA148" s="341">
        <f t="shared" si="68"/>
        <v>0</v>
      </c>
      <c r="AB148" s="341">
        <f>SUM(AB149:AB153)</f>
        <v>0</v>
      </c>
      <c r="AC148" s="342">
        <f t="shared" si="61"/>
        <v>0</v>
      </c>
      <c r="AD148" s="342">
        <f t="shared" si="62"/>
        <v>0</v>
      </c>
      <c r="AE148" s="342">
        <f t="shared" si="63"/>
        <v>0</v>
      </c>
      <c r="AF148" s="198" t="e">
        <f t="shared" si="64"/>
        <v>#DIV/0!</v>
      </c>
      <c r="AG148" s="139"/>
      <c r="AH148" s="139"/>
      <c r="AI148" s="139"/>
      <c r="AJ148" s="139"/>
    </row>
    <row r="149" spans="1:36" s="28" customFormat="1" ht="30" customHeight="1">
      <c r="A149" s="211" t="s">
        <v>37</v>
      </c>
      <c r="B149" s="212" t="s">
        <v>301</v>
      </c>
      <c r="C149" s="254" t="s">
        <v>35</v>
      </c>
      <c r="D149" s="214"/>
      <c r="E149" s="211">
        <f>SUM(E150:E155)</f>
        <v>5</v>
      </c>
      <c r="F149" s="371">
        <f>SUM(F150:F155)</f>
        <v>420</v>
      </c>
      <c r="G149" s="372">
        <f>SUM(G150:G155)</f>
        <v>2100</v>
      </c>
      <c r="H149" s="341">
        <v>0</v>
      </c>
      <c r="I149" s="341">
        <v>0</v>
      </c>
      <c r="J149" s="341">
        <v>0</v>
      </c>
      <c r="K149" s="211">
        <f>SUM(K150:K155)</f>
        <v>12</v>
      </c>
      <c r="L149" s="371">
        <f>SUM(L150:L155)</f>
        <v>900</v>
      </c>
      <c r="M149" s="372">
        <f>SUM(M150:M155)</f>
        <v>5400</v>
      </c>
      <c r="N149" s="169"/>
      <c r="O149" s="169"/>
      <c r="P149" s="169">
        <f>N149*O149</f>
        <v>0</v>
      </c>
      <c r="Q149" s="211">
        <f>SUM(Q150:Q155)</f>
        <v>6</v>
      </c>
      <c r="R149" s="371">
        <f>SUM(R150:R155)</f>
        <v>500</v>
      </c>
      <c r="S149" s="372">
        <f>SUM(S150:S155)</f>
        <v>3000</v>
      </c>
      <c r="T149" s="169"/>
      <c r="U149" s="169"/>
      <c r="V149" s="169">
        <f>T149*U149</f>
        <v>0</v>
      </c>
      <c r="W149" s="169"/>
      <c r="X149" s="169"/>
      <c r="Y149" s="169">
        <f>W149*X149</f>
        <v>0</v>
      </c>
      <c r="Z149" s="169"/>
      <c r="AA149" s="169"/>
      <c r="AB149" s="169">
        <f>Z149*AA149</f>
        <v>0</v>
      </c>
      <c r="AC149" s="343">
        <f t="shared" si="61"/>
        <v>10500</v>
      </c>
      <c r="AD149" s="343">
        <f t="shared" si="62"/>
        <v>0</v>
      </c>
      <c r="AE149" s="343">
        <f t="shared" si="63"/>
        <v>10500</v>
      </c>
      <c r="AF149" s="199">
        <f t="shared" si="64"/>
        <v>1</v>
      </c>
      <c r="AG149" s="140"/>
      <c r="AH149" s="140"/>
      <c r="AI149" s="140"/>
      <c r="AJ149" s="140"/>
    </row>
    <row r="150" spans="1:36" s="28" customFormat="1" ht="30" customHeight="1">
      <c r="A150" s="215" t="s">
        <v>38</v>
      </c>
      <c r="B150" s="216" t="s">
        <v>113</v>
      </c>
      <c r="C150" s="207" t="s">
        <v>105</v>
      </c>
      <c r="D150" s="208"/>
      <c r="E150" s="373"/>
      <c r="F150" s="374"/>
      <c r="G150" s="375">
        <f aca="true" t="shared" si="69" ref="G150:G155">E150*F150</f>
        <v>0</v>
      </c>
      <c r="H150" s="169"/>
      <c r="I150" s="169"/>
      <c r="J150" s="169">
        <f>H150*I150</f>
        <v>0</v>
      </c>
      <c r="K150" s="392"/>
      <c r="L150" s="374"/>
      <c r="M150" s="394">
        <f aca="true" t="shared" si="70" ref="M150:M155">K150*L150</f>
        <v>0</v>
      </c>
      <c r="N150" s="169"/>
      <c r="O150" s="169"/>
      <c r="P150" s="169">
        <f>N150*O150</f>
        <v>0</v>
      </c>
      <c r="Q150" s="392"/>
      <c r="R150" s="374"/>
      <c r="S150" s="394">
        <f aca="true" t="shared" si="71" ref="S150:S155">Q150*R150</f>
        <v>0</v>
      </c>
      <c r="T150" s="169"/>
      <c r="U150" s="169"/>
      <c r="V150" s="169">
        <f>T150*U150</f>
        <v>0</v>
      </c>
      <c r="W150" s="169"/>
      <c r="X150" s="169"/>
      <c r="Y150" s="169">
        <f>W150*X150</f>
        <v>0</v>
      </c>
      <c r="Z150" s="169"/>
      <c r="AA150" s="169"/>
      <c r="AB150" s="169">
        <f>Z150*AA150</f>
        <v>0</v>
      </c>
      <c r="AC150" s="343">
        <f t="shared" si="61"/>
        <v>0</v>
      </c>
      <c r="AD150" s="343">
        <f t="shared" si="62"/>
        <v>0</v>
      </c>
      <c r="AE150" s="343">
        <f t="shared" si="63"/>
        <v>0</v>
      </c>
      <c r="AF150" s="199" t="e">
        <f t="shared" si="64"/>
        <v>#DIV/0!</v>
      </c>
      <c r="AG150" s="140"/>
      <c r="AH150" s="140"/>
      <c r="AI150" s="140"/>
      <c r="AJ150" s="140"/>
    </row>
    <row r="151" spans="1:36" s="28" customFormat="1" ht="30" customHeight="1">
      <c r="A151" s="215" t="s">
        <v>38</v>
      </c>
      <c r="B151" s="216" t="s">
        <v>114</v>
      </c>
      <c r="C151" s="207" t="s">
        <v>302</v>
      </c>
      <c r="D151" s="208" t="s">
        <v>253</v>
      </c>
      <c r="E151" s="373"/>
      <c r="F151" s="374"/>
      <c r="G151" s="375">
        <f t="shared" si="69"/>
        <v>0</v>
      </c>
      <c r="H151" s="169"/>
      <c r="I151" s="169"/>
      <c r="J151" s="169">
        <f>H151*I151</f>
        <v>0</v>
      </c>
      <c r="K151" s="392">
        <v>6</v>
      </c>
      <c r="L151" s="374">
        <v>400</v>
      </c>
      <c r="M151" s="394">
        <f t="shared" si="70"/>
        <v>2400</v>
      </c>
      <c r="N151" s="169"/>
      <c r="O151" s="169"/>
      <c r="P151" s="169">
        <f>N151*O151</f>
        <v>0</v>
      </c>
      <c r="Q151" s="392"/>
      <c r="R151" s="374"/>
      <c r="S151" s="394">
        <f t="shared" si="71"/>
        <v>0</v>
      </c>
      <c r="T151" s="169"/>
      <c r="U151" s="169"/>
      <c r="V151" s="169">
        <f>T151*U151</f>
        <v>0</v>
      </c>
      <c r="W151" s="169"/>
      <c r="X151" s="169"/>
      <c r="Y151" s="169">
        <f>W151*X151</f>
        <v>0</v>
      </c>
      <c r="Z151" s="169"/>
      <c r="AA151" s="169"/>
      <c r="AB151" s="169">
        <f>Z151*AA151</f>
        <v>0</v>
      </c>
      <c r="AC151" s="343">
        <f t="shared" si="61"/>
        <v>2400</v>
      </c>
      <c r="AD151" s="343">
        <f t="shared" si="62"/>
        <v>0</v>
      </c>
      <c r="AE151" s="343">
        <f t="shared" si="63"/>
        <v>2400</v>
      </c>
      <c r="AF151" s="199">
        <f t="shared" si="64"/>
        <v>1</v>
      </c>
      <c r="AG151" s="140"/>
      <c r="AH151" s="140"/>
      <c r="AI151" s="140"/>
      <c r="AJ151" s="140"/>
    </row>
    <row r="152" spans="1:36" s="28" customFormat="1" ht="30" customHeight="1">
      <c r="A152" s="215" t="s">
        <v>38</v>
      </c>
      <c r="B152" s="216" t="s">
        <v>115</v>
      </c>
      <c r="C152" s="207" t="s">
        <v>107</v>
      </c>
      <c r="D152" s="208"/>
      <c r="E152" s="373"/>
      <c r="F152" s="374"/>
      <c r="G152" s="375">
        <f t="shared" si="69"/>
        <v>0</v>
      </c>
      <c r="H152" s="169"/>
      <c r="I152" s="169"/>
      <c r="J152" s="169">
        <f>H152*I152</f>
        <v>0</v>
      </c>
      <c r="K152" s="392"/>
      <c r="L152" s="374"/>
      <c r="M152" s="394">
        <f t="shared" si="70"/>
        <v>0</v>
      </c>
      <c r="N152" s="169"/>
      <c r="O152" s="169"/>
      <c r="P152" s="169">
        <f>N152*O152</f>
        <v>0</v>
      </c>
      <c r="Q152" s="392"/>
      <c r="R152" s="374"/>
      <c r="S152" s="394">
        <f t="shared" si="71"/>
        <v>0</v>
      </c>
      <c r="T152" s="169"/>
      <c r="U152" s="169"/>
      <c r="V152" s="169">
        <f>T152*U152</f>
        <v>0</v>
      </c>
      <c r="W152" s="169"/>
      <c r="X152" s="169"/>
      <c r="Y152" s="169">
        <f>W152*X152</f>
        <v>0</v>
      </c>
      <c r="Z152" s="169"/>
      <c r="AA152" s="169"/>
      <c r="AB152" s="169">
        <f>Z152*AA152</f>
        <v>0</v>
      </c>
      <c r="AC152" s="343">
        <f t="shared" si="61"/>
        <v>0</v>
      </c>
      <c r="AD152" s="343">
        <f t="shared" si="62"/>
        <v>0</v>
      </c>
      <c r="AE152" s="343">
        <f t="shared" si="63"/>
        <v>0</v>
      </c>
      <c r="AF152" s="199" t="e">
        <f t="shared" si="64"/>
        <v>#DIV/0!</v>
      </c>
      <c r="AG152" s="140"/>
      <c r="AH152" s="140"/>
      <c r="AI152" s="140"/>
      <c r="AJ152" s="140"/>
    </row>
    <row r="153" spans="1:36" s="28" customFormat="1" ht="30" customHeight="1">
      <c r="A153" s="215" t="s">
        <v>38</v>
      </c>
      <c r="B153" s="216" t="s">
        <v>119</v>
      </c>
      <c r="C153" s="207" t="s">
        <v>106</v>
      </c>
      <c r="D153" s="208" t="s">
        <v>253</v>
      </c>
      <c r="E153" s="373">
        <v>5</v>
      </c>
      <c r="F153" s="374">
        <v>420</v>
      </c>
      <c r="G153" s="375">
        <f t="shared" si="69"/>
        <v>2100</v>
      </c>
      <c r="H153" s="169">
        <v>0</v>
      </c>
      <c r="I153" s="169">
        <v>0</v>
      </c>
      <c r="J153" s="169">
        <f>H153*I153</f>
        <v>0</v>
      </c>
      <c r="K153" s="392">
        <v>6</v>
      </c>
      <c r="L153" s="374">
        <v>500</v>
      </c>
      <c r="M153" s="394">
        <f t="shared" si="70"/>
        <v>3000</v>
      </c>
      <c r="N153" s="169"/>
      <c r="O153" s="169"/>
      <c r="P153" s="169">
        <f>N153*O153</f>
        <v>0</v>
      </c>
      <c r="Q153" s="392">
        <v>6</v>
      </c>
      <c r="R153" s="374">
        <v>500</v>
      </c>
      <c r="S153" s="394">
        <f t="shared" si="71"/>
        <v>3000</v>
      </c>
      <c r="T153" s="169"/>
      <c r="U153" s="169"/>
      <c r="V153" s="169">
        <f>T153*U153</f>
        <v>0</v>
      </c>
      <c r="W153" s="169"/>
      <c r="X153" s="169"/>
      <c r="Y153" s="169">
        <f>W153*X153</f>
        <v>0</v>
      </c>
      <c r="Z153" s="169"/>
      <c r="AA153" s="169"/>
      <c r="AB153" s="169">
        <f>Z153*AA153</f>
        <v>0</v>
      </c>
      <c r="AC153" s="343">
        <f t="shared" si="61"/>
        <v>8100</v>
      </c>
      <c r="AD153" s="343">
        <f t="shared" si="62"/>
        <v>0</v>
      </c>
      <c r="AE153" s="343">
        <f t="shared" si="63"/>
        <v>8100</v>
      </c>
      <c r="AF153" s="199">
        <f t="shared" si="64"/>
        <v>1</v>
      </c>
      <c r="AG153" s="140"/>
      <c r="AH153" s="140"/>
      <c r="AI153" s="140"/>
      <c r="AJ153" s="140"/>
    </row>
    <row r="154" spans="1:36" s="39" customFormat="1" ht="15" customHeight="1">
      <c r="A154" s="215" t="s">
        <v>38</v>
      </c>
      <c r="B154" s="216" t="s">
        <v>120</v>
      </c>
      <c r="C154" s="207" t="s">
        <v>108</v>
      </c>
      <c r="D154" s="208"/>
      <c r="E154" s="373"/>
      <c r="F154" s="374"/>
      <c r="G154" s="375">
        <f t="shared" si="69"/>
        <v>0</v>
      </c>
      <c r="H154" s="311"/>
      <c r="I154" s="311"/>
      <c r="J154" s="311"/>
      <c r="K154" s="392"/>
      <c r="L154" s="374"/>
      <c r="M154" s="394">
        <f t="shared" si="70"/>
        <v>0</v>
      </c>
      <c r="N154" s="341">
        <f>SUM(N155:N160)</f>
        <v>0</v>
      </c>
      <c r="O154" s="341">
        <f>SUM(O155:O160)</f>
        <v>0</v>
      </c>
      <c r="P154" s="341">
        <f aca="true" t="shared" si="72" ref="P154:U154">SUM(P155:P160)</f>
        <v>0</v>
      </c>
      <c r="Q154" s="392"/>
      <c r="R154" s="374"/>
      <c r="S154" s="394">
        <f t="shared" si="71"/>
        <v>0</v>
      </c>
      <c r="T154" s="341">
        <v>1</v>
      </c>
      <c r="U154" s="341">
        <v>785.46</v>
      </c>
      <c r="V154" s="341">
        <v>785.46</v>
      </c>
      <c r="W154" s="341">
        <f aca="true" t="shared" si="73" ref="V154:AA154">SUM(W155:W160)</f>
        <v>0</v>
      </c>
      <c r="X154" s="341">
        <f t="shared" si="73"/>
        <v>0</v>
      </c>
      <c r="Y154" s="341">
        <f t="shared" si="73"/>
        <v>0</v>
      </c>
      <c r="Z154" s="341">
        <f t="shared" si="73"/>
        <v>0</v>
      </c>
      <c r="AA154" s="341">
        <f t="shared" si="73"/>
        <v>0</v>
      </c>
      <c r="AB154" s="341">
        <f>SUM(AB155:AB160)</f>
        <v>0</v>
      </c>
      <c r="AC154" s="342">
        <f t="shared" si="61"/>
        <v>0</v>
      </c>
      <c r="AD154" s="342">
        <f t="shared" si="62"/>
        <v>785.46</v>
      </c>
      <c r="AE154" s="342">
        <f t="shared" si="63"/>
        <v>-785.46</v>
      </c>
      <c r="AF154" s="198" t="e">
        <f t="shared" si="64"/>
        <v>#DIV/0!</v>
      </c>
      <c r="AG154" s="139"/>
      <c r="AH154" s="139"/>
      <c r="AI154" s="139"/>
      <c r="AJ154" s="139"/>
    </row>
    <row r="155" spans="1:36" s="28" customFormat="1" ht="30" customHeight="1" thickBot="1">
      <c r="A155" s="219" t="s">
        <v>38</v>
      </c>
      <c r="B155" s="220" t="s">
        <v>121</v>
      </c>
      <c r="C155" s="207" t="s">
        <v>99</v>
      </c>
      <c r="D155" s="222"/>
      <c r="E155" s="379"/>
      <c r="F155" s="380"/>
      <c r="G155" s="381">
        <f t="shared" si="69"/>
        <v>0</v>
      </c>
      <c r="H155" s="364"/>
      <c r="I155" s="364"/>
      <c r="J155" s="364">
        <f aca="true" t="shared" si="74" ref="J155:J160">H155*I155</f>
        <v>0</v>
      </c>
      <c r="K155" s="395"/>
      <c r="L155" s="380"/>
      <c r="M155" s="388">
        <f t="shared" si="70"/>
        <v>0</v>
      </c>
      <c r="N155" s="169"/>
      <c r="O155" s="169"/>
      <c r="P155" s="169">
        <f aca="true" t="shared" si="75" ref="P155:P160">N155*O155</f>
        <v>0</v>
      </c>
      <c r="Q155" s="395"/>
      <c r="R155" s="380"/>
      <c r="S155" s="388">
        <f t="shared" si="71"/>
        <v>0</v>
      </c>
      <c r="T155" s="169"/>
      <c r="U155" s="169"/>
      <c r="V155" s="169">
        <f aca="true" t="shared" si="76" ref="V155:V160">T155*U155</f>
        <v>0</v>
      </c>
      <c r="W155" s="169"/>
      <c r="X155" s="169"/>
      <c r="Y155" s="169">
        <f aca="true" t="shared" si="77" ref="Y155:Y160">W155*X155</f>
        <v>0</v>
      </c>
      <c r="Z155" s="169"/>
      <c r="AA155" s="169"/>
      <c r="AB155" s="169">
        <f aca="true" t="shared" si="78" ref="AB155:AB160">Z155*AA155</f>
        <v>0</v>
      </c>
      <c r="AC155" s="343">
        <f t="shared" si="61"/>
        <v>0</v>
      </c>
      <c r="AD155" s="343">
        <f t="shared" si="62"/>
        <v>0</v>
      </c>
      <c r="AE155" s="343">
        <f t="shared" si="63"/>
        <v>0</v>
      </c>
      <c r="AF155" s="199" t="e">
        <f t="shared" si="64"/>
        <v>#DIV/0!</v>
      </c>
      <c r="AG155" s="140"/>
      <c r="AH155" s="140"/>
      <c r="AI155" s="140"/>
      <c r="AJ155" s="140"/>
    </row>
    <row r="156" spans="1:36" s="28" customFormat="1" ht="30" customHeight="1" thickBot="1">
      <c r="A156" s="558" t="s">
        <v>303</v>
      </c>
      <c r="B156" s="540"/>
      <c r="C156" s="540"/>
      <c r="D156" s="288"/>
      <c r="E156" s="428">
        <f aca="true" t="shared" si="79" ref="E156:J156">E149+E143+E139+E135</f>
        <v>6</v>
      </c>
      <c r="F156" s="428">
        <f t="shared" si="79"/>
        <v>1420</v>
      </c>
      <c r="G156" s="507">
        <f t="shared" si="79"/>
        <v>3100</v>
      </c>
      <c r="H156" s="428">
        <f t="shared" si="79"/>
        <v>1</v>
      </c>
      <c r="I156" s="428">
        <f t="shared" si="79"/>
        <v>1000</v>
      </c>
      <c r="J156" s="507">
        <f t="shared" si="79"/>
        <v>1000</v>
      </c>
      <c r="K156" s="507">
        <f>K149+K143+K139+K135</f>
        <v>12</v>
      </c>
      <c r="L156" s="428">
        <f>L149+L143+L139+L135</f>
        <v>900</v>
      </c>
      <c r="M156" s="428">
        <f>M149+M143+M139+M135</f>
        <v>5400</v>
      </c>
      <c r="N156" s="428">
        <f>N149+N143+N139+N135</f>
        <v>0</v>
      </c>
      <c r="O156" s="428">
        <f>O149+O143+O139+O135</f>
        <v>0</v>
      </c>
      <c r="P156" s="507">
        <f>P149+P143+P139+P135</f>
        <v>0</v>
      </c>
      <c r="Q156" s="428">
        <f>Q149+Q143+Q139+Q135</f>
        <v>11</v>
      </c>
      <c r="R156" s="428">
        <f>R149+R143+R139+R135</f>
        <v>31000</v>
      </c>
      <c r="S156" s="428">
        <f>S149+S143+S139+S135</f>
        <v>34500</v>
      </c>
      <c r="T156" s="428">
        <f>SUM(T149:T155)</f>
        <v>1</v>
      </c>
      <c r="U156" s="428">
        <f>SUM(U149:U155)</f>
        <v>785.46</v>
      </c>
      <c r="V156" s="428">
        <f>SUM(V149:V155)</f>
        <v>785.46</v>
      </c>
      <c r="W156" s="169"/>
      <c r="X156" s="169"/>
      <c r="Y156" s="169">
        <f t="shared" si="77"/>
        <v>0</v>
      </c>
      <c r="Z156" s="169"/>
      <c r="AA156" s="169"/>
      <c r="AB156" s="169">
        <f t="shared" si="78"/>
        <v>0</v>
      </c>
      <c r="AC156" s="343">
        <f t="shared" si="61"/>
        <v>43000</v>
      </c>
      <c r="AD156" s="343">
        <f t="shared" si="62"/>
        <v>1785.46</v>
      </c>
      <c r="AE156" s="343">
        <f t="shared" si="63"/>
        <v>41214.54</v>
      </c>
      <c r="AF156" s="199">
        <f t="shared" si="64"/>
        <v>0.9584776744186047</v>
      </c>
      <c r="AG156" s="140"/>
      <c r="AH156" s="140"/>
      <c r="AI156" s="140"/>
      <c r="AJ156" s="140"/>
    </row>
    <row r="157" spans="1:36" s="28" customFormat="1" ht="30" customHeight="1" thickBot="1">
      <c r="A157" s="289" t="s">
        <v>129</v>
      </c>
      <c r="B157" s="290"/>
      <c r="C157" s="291"/>
      <c r="D157" s="292"/>
      <c r="E157" s="429"/>
      <c r="F157" s="429"/>
      <c r="G157" s="430">
        <f>G24+G28+G42+G52+G74+G80+G94+G107+G113+G117+G121+G127+G133+G156</f>
        <v>130035</v>
      </c>
      <c r="H157" s="466"/>
      <c r="I157" s="466"/>
      <c r="J157" s="430">
        <f>J24+J28+J42+J52+J74+J80+J94+J107+J113+J117+J121+J127+J133+J156</f>
        <v>130035</v>
      </c>
      <c r="K157" s="429"/>
      <c r="L157" s="429"/>
      <c r="M157" s="430">
        <f>M24+M28+M42+M52+M74+M80+M94+M107+M113+M117+M121+M127+M133+M156</f>
        <v>433500</v>
      </c>
      <c r="N157" s="466"/>
      <c r="O157" s="466"/>
      <c r="P157" s="466">
        <f t="shared" si="75"/>
        <v>0</v>
      </c>
      <c r="Q157" s="429"/>
      <c r="R157" s="429"/>
      <c r="S157" s="430">
        <f>S24+S28+S42+S52+S74+S80+S94+S107+S113+S117+S121+S127+S133+S156</f>
        <v>402000</v>
      </c>
      <c r="T157" s="466"/>
      <c r="U157" s="466"/>
      <c r="V157" s="466">
        <f>V156+V86+V48</f>
        <v>14015.46</v>
      </c>
      <c r="W157" s="466"/>
      <c r="X157" s="466"/>
      <c r="Y157" s="466">
        <f t="shared" si="77"/>
        <v>0</v>
      </c>
      <c r="Z157" s="466"/>
      <c r="AA157" s="466"/>
      <c r="AB157" s="466">
        <f t="shared" si="78"/>
        <v>0</v>
      </c>
      <c r="AC157" s="573">
        <f t="shared" si="61"/>
        <v>965535</v>
      </c>
      <c r="AD157" s="573">
        <f t="shared" si="62"/>
        <v>144050.46</v>
      </c>
      <c r="AE157" s="573">
        <f t="shared" si="63"/>
        <v>821484.54</v>
      </c>
      <c r="AF157" s="574">
        <f t="shared" si="64"/>
        <v>0.8508076247883298</v>
      </c>
      <c r="AG157" s="140"/>
      <c r="AH157" s="140"/>
      <c r="AI157" s="140"/>
      <c r="AJ157" s="140"/>
    </row>
    <row r="158" spans="1:36" s="28" customFormat="1" ht="30" customHeight="1" thickBot="1">
      <c r="A158" s="537"/>
      <c r="B158" s="538"/>
      <c r="C158" s="538"/>
      <c r="D158" s="293"/>
      <c r="E158" s="293"/>
      <c r="F158" s="293"/>
      <c r="G158" s="293"/>
      <c r="H158" s="169"/>
      <c r="I158" s="169"/>
      <c r="J158" s="169">
        <f t="shared" si="74"/>
        <v>0</v>
      </c>
      <c r="K158" s="293"/>
      <c r="L158" s="293"/>
      <c r="M158" s="293"/>
      <c r="N158" s="169"/>
      <c r="O158" s="169"/>
      <c r="P158" s="169">
        <f t="shared" si="75"/>
        <v>0</v>
      </c>
      <c r="Q158" s="293"/>
      <c r="R158" s="293"/>
      <c r="S158" s="293"/>
      <c r="T158" s="169"/>
      <c r="U158" s="169"/>
      <c r="V158" s="169">
        <f t="shared" si="76"/>
        <v>0</v>
      </c>
      <c r="W158" s="169"/>
      <c r="X158" s="169"/>
      <c r="Y158" s="169">
        <f t="shared" si="77"/>
        <v>0</v>
      </c>
      <c r="Z158" s="169"/>
      <c r="AA158" s="169"/>
      <c r="AB158" s="169">
        <f t="shared" si="78"/>
        <v>0</v>
      </c>
      <c r="AC158" s="343">
        <f t="shared" si="61"/>
        <v>0</v>
      </c>
      <c r="AD158" s="343">
        <f t="shared" si="62"/>
        <v>0</v>
      </c>
      <c r="AE158" s="343">
        <f t="shared" si="63"/>
        <v>0</v>
      </c>
      <c r="AF158" s="199" t="e">
        <f t="shared" si="64"/>
        <v>#DIV/0!</v>
      </c>
      <c r="AG158" s="140"/>
      <c r="AH158" s="140"/>
      <c r="AI158" s="140"/>
      <c r="AJ158" s="140"/>
    </row>
    <row r="159" spans="1:36" s="28" customFormat="1" ht="30" customHeight="1" thickBot="1">
      <c r="A159" s="544" t="s">
        <v>130</v>
      </c>
      <c r="B159" s="575"/>
      <c r="C159" s="576"/>
      <c r="D159" s="335"/>
      <c r="E159" s="431"/>
      <c r="F159" s="431"/>
      <c r="G159" s="431">
        <f>'[1]Дохідна частина'!D11-'[1]Кошторис  витрат'!G157</f>
        <v>835500</v>
      </c>
      <c r="H159" s="466"/>
      <c r="I159" s="466"/>
      <c r="J159" s="466">
        <f t="shared" si="74"/>
        <v>0</v>
      </c>
      <c r="K159" s="431"/>
      <c r="L159" s="431"/>
      <c r="M159" s="431">
        <f>'[1]Дохідна частина'!G13-'[1]Кошторис  витрат'!M157</f>
        <v>0</v>
      </c>
      <c r="N159" s="466"/>
      <c r="O159" s="466"/>
      <c r="P159" s="466">
        <f t="shared" si="75"/>
        <v>0</v>
      </c>
      <c r="Q159" s="431"/>
      <c r="R159" s="431"/>
      <c r="S159" s="431">
        <f>'[1]Дохідна частина'!J15-'[1]Кошторис  витрат'!S157</f>
        <v>0</v>
      </c>
      <c r="T159" s="466"/>
      <c r="U159" s="466"/>
      <c r="V159" s="466">
        <f t="shared" si="76"/>
        <v>0</v>
      </c>
      <c r="W159" s="466"/>
      <c r="X159" s="466"/>
      <c r="Y159" s="466">
        <f t="shared" si="77"/>
        <v>0</v>
      </c>
      <c r="Z159" s="466"/>
      <c r="AA159" s="466"/>
      <c r="AB159" s="466">
        <f t="shared" si="78"/>
        <v>0</v>
      </c>
      <c r="AC159" s="573">
        <f t="shared" si="61"/>
        <v>835500</v>
      </c>
      <c r="AD159" s="573">
        <f t="shared" si="62"/>
        <v>0</v>
      </c>
      <c r="AE159" s="573">
        <f t="shared" si="63"/>
        <v>835500</v>
      </c>
      <c r="AF159" s="574">
        <f t="shared" si="64"/>
        <v>1</v>
      </c>
      <c r="AG159" s="140"/>
      <c r="AH159" s="140"/>
      <c r="AI159" s="140"/>
      <c r="AJ159" s="140"/>
    </row>
    <row r="160" spans="1:36" s="28" customFormat="1" ht="30" customHeight="1" thickBot="1">
      <c r="A160" s="46" t="s">
        <v>38</v>
      </c>
      <c r="B160" s="30" t="s">
        <v>121</v>
      </c>
      <c r="C160" s="29" t="s">
        <v>99</v>
      </c>
      <c r="D160" s="53"/>
      <c r="E160" s="169"/>
      <c r="F160" s="169"/>
      <c r="G160" s="169">
        <f>E160*F160</f>
        <v>0</v>
      </c>
      <c r="H160" s="169"/>
      <c r="I160" s="169"/>
      <c r="J160" s="169">
        <f t="shared" si="74"/>
        <v>0</v>
      </c>
      <c r="K160" s="169"/>
      <c r="L160" s="169"/>
      <c r="M160" s="169">
        <f>K160*L160</f>
        <v>0</v>
      </c>
      <c r="N160" s="169"/>
      <c r="O160" s="169"/>
      <c r="P160" s="169">
        <f t="shared" si="75"/>
        <v>0</v>
      </c>
      <c r="Q160" s="169"/>
      <c r="R160" s="169"/>
      <c r="S160" s="169">
        <f>Q160*R160</f>
        <v>0</v>
      </c>
      <c r="T160" s="169"/>
      <c r="U160" s="169"/>
      <c r="V160" s="169">
        <f t="shared" si="76"/>
        <v>0</v>
      </c>
      <c r="W160" s="169"/>
      <c r="X160" s="169"/>
      <c r="Y160" s="169">
        <f t="shared" si="77"/>
        <v>0</v>
      </c>
      <c r="Z160" s="169"/>
      <c r="AA160" s="169"/>
      <c r="AB160" s="169">
        <f t="shared" si="78"/>
        <v>0</v>
      </c>
      <c r="AC160" s="343">
        <f t="shared" si="61"/>
        <v>0</v>
      </c>
      <c r="AD160" s="343">
        <f t="shared" si="62"/>
        <v>0</v>
      </c>
      <c r="AE160" s="343">
        <f t="shared" si="63"/>
        <v>0</v>
      </c>
      <c r="AF160" s="199" t="e">
        <f t="shared" si="64"/>
        <v>#DIV/0!</v>
      </c>
      <c r="AG160" s="140"/>
      <c r="AH160" s="140"/>
      <c r="AI160" s="140"/>
      <c r="AJ160" s="140"/>
    </row>
    <row r="161" spans="1:36" s="28" customFormat="1" ht="15.75" thickBot="1">
      <c r="A161" s="555" t="s">
        <v>189</v>
      </c>
      <c r="B161" s="556"/>
      <c r="C161" s="557"/>
      <c r="D161" s="54"/>
      <c r="E161" s="176">
        <f>E154+E148+E144+E140</f>
        <v>0</v>
      </c>
      <c r="F161" s="176">
        <f aca="true" t="shared" si="80" ref="F161:P161">F154+F148+F144+F140</f>
        <v>0</v>
      </c>
      <c r="G161" s="176">
        <f t="shared" si="80"/>
        <v>0</v>
      </c>
      <c r="H161" s="176"/>
      <c r="I161" s="176"/>
      <c r="J161" s="176"/>
      <c r="K161" s="336">
        <f t="shared" si="80"/>
        <v>0</v>
      </c>
      <c r="L161" s="176">
        <f t="shared" si="80"/>
        <v>0</v>
      </c>
      <c r="M161" s="176">
        <f t="shared" si="80"/>
        <v>0</v>
      </c>
      <c r="N161" s="176">
        <f t="shared" si="80"/>
        <v>0</v>
      </c>
      <c r="O161" s="176">
        <f t="shared" si="80"/>
        <v>0</v>
      </c>
      <c r="P161" s="176">
        <f t="shared" si="80"/>
        <v>0</v>
      </c>
      <c r="Q161" s="336">
        <f aca="true" t="shared" si="81" ref="Q161:V161">Q154+Q148+Q144+Q140</f>
        <v>0</v>
      </c>
      <c r="R161" s="176">
        <f t="shared" si="81"/>
        <v>0</v>
      </c>
      <c r="S161" s="176">
        <f t="shared" si="81"/>
        <v>0</v>
      </c>
      <c r="T161" s="176">
        <f t="shared" si="81"/>
        <v>1</v>
      </c>
      <c r="U161" s="176">
        <f t="shared" si="81"/>
        <v>785.46</v>
      </c>
      <c r="V161" s="176">
        <f t="shared" si="81"/>
        <v>785.46</v>
      </c>
      <c r="W161" s="336">
        <f aca="true" t="shared" si="82" ref="W161:AB161">W154+W148+W144+W140</f>
        <v>0</v>
      </c>
      <c r="X161" s="176">
        <f t="shared" si="82"/>
        <v>0</v>
      </c>
      <c r="Y161" s="176">
        <f t="shared" si="82"/>
        <v>0</v>
      </c>
      <c r="Z161" s="176">
        <f t="shared" si="82"/>
        <v>0</v>
      </c>
      <c r="AA161" s="176">
        <f t="shared" si="82"/>
        <v>0</v>
      </c>
      <c r="AB161" s="176">
        <f t="shared" si="82"/>
        <v>0</v>
      </c>
      <c r="AC161" s="184">
        <f t="shared" si="61"/>
        <v>0</v>
      </c>
      <c r="AD161" s="206">
        <f t="shared" si="62"/>
        <v>785.46</v>
      </c>
      <c r="AE161" s="187">
        <f t="shared" si="63"/>
        <v>-785.46</v>
      </c>
      <c r="AF161" s="201" t="e">
        <f t="shared" si="64"/>
        <v>#DIV/0!</v>
      </c>
      <c r="AG161" s="140"/>
      <c r="AH161" s="140"/>
      <c r="AI161" s="140"/>
      <c r="AJ161" s="140"/>
    </row>
    <row r="162" spans="1:36" s="42" customFormat="1" ht="16.5" thickBot="1">
      <c r="A162" s="47" t="s">
        <v>129</v>
      </c>
      <c r="B162" s="43"/>
      <c r="C162" s="62"/>
      <c r="D162" s="52"/>
      <c r="E162" s="177"/>
      <c r="F162" s="177"/>
      <c r="G162" s="178">
        <f>G16+G30+G34+G48+G58+G80+G86+G100+G113+G119+G123+G127+G132+G138+G161</f>
        <v>35180</v>
      </c>
      <c r="H162" s="179"/>
      <c r="I162" s="179"/>
      <c r="J162" s="178">
        <v>0</v>
      </c>
      <c r="K162" s="177"/>
      <c r="L162" s="177"/>
      <c r="M162" s="178">
        <f>M16+M30+M34+M48+M58+M80+M86+M100+M113+M119+M123+M127+M132+M138+M161</f>
        <v>204500</v>
      </c>
      <c r="N162" s="177"/>
      <c r="O162" s="177"/>
      <c r="P162" s="178">
        <f>P16+P30+P34+P48+P58+P80+P86+P100+P113+P119+P123+P127+P132+P138+P161</f>
        <v>0</v>
      </c>
      <c r="Q162" s="177"/>
      <c r="R162" s="177"/>
      <c r="S162" s="178">
        <f>S16+S30+S34+S48+S58+S80+S86+S100+S113+S119+S123+S127+S132+S138+S161</f>
        <v>241500</v>
      </c>
      <c r="T162" s="177"/>
      <c r="U162" s="177"/>
      <c r="V162" s="178">
        <f>V16+V30+V34+V48+V58+V80+V86+V100+V113+V119+V123+V127+V132+V138+V161</f>
        <v>14015.46</v>
      </c>
      <c r="W162" s="177"/>
      <c r="X162" s="177"/>
      <c r="Y162" s="178">
        <f>Y16+Y30+Y34+Y48+Y58+Y80+Y86+Y100+Y113+Y119+Y123+Y127+Y132+Y138+Y161</f>
        <v>0</v>
      </c>
      <c r="Z162" s="177"/>
      <c r="AA162" s="177"/>
      <c r="AB162" s="178">
        <f>AB16+AB30+AB34+AB48+AB58+AB80+AB86+AB100+AB113+AB119+AB123+AB127+AB132+AB138+AB161</f>
        <v>0</v>
      </c>
      <c r="AC162" s="178">
        <f>AC16+AC30+AC34+AC48+AC58+AC80+AC86+AC100+AC113+AC119+AC123+AC127+AC132+AC138+AC161</f>
        <v>383100</v>
      </c>
      <c r="AD162" s="178">
        <f>AD16+AD30+AD34+AD48+AD58+AD80+AD86+AD100+AD113+AD119+AD123+AD127+AD132+AD138+AD161</f>
        <v>64895.46</v>
      </c>
      <c r="AE162" s="178">
        <f t="shared" si="63"/>
        <v>318204.54</v>
      </c>
      <c r="AF162" s="202">
        <f t="shared" si="64"/>
        <v>0.8306043852779953</v>
      </c>
      <c r="AG162" s="141"/>
      <c r="AH162" s="141"/>
      <c r="AI162" s="141"/>
      <c r="AJ162" s="141"/>
    </row>
    <row r="163" spans="1:36" s="37" customFormat="1" ht="15.75" thickBot="1">
      <c r="A163" s="554"/>
      <c r="B163" s="554"/>
      <c r="C163" s="554"/>
      <c r="D163" s="36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1"/>
      <c r="AD163" s="181"/>
      <c r="AE163" s="181"/>
      <c r="AF163" s="203"/>
      <c r="AG163" s="142"/>
      <c r="AH163" s="142"/>
      <c r="AI163" s="142"/>
      <c r="AJ163" s="142"/>
    </row>
    <row r="164" spans="1:36" ht="16.5" thickBot="1">
      <c r="A164" s="551" t="s">
        <v>130</v>
      </c>
      <c r="B164" s="552"/>
      <c r="C164" s="553"/>
      <c r="D164" s="38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>
        <f>Фінансування!D27-'Кошторис  витрат'!AC162</f>
        <v>582435</v>
      </c>
      <c r="AD164" s="182">
        <f>Фінансування!E27-'Кошторис  витрат'!AD162</f>
        <v>-64895.46</v>
      </c>
      <c r="AE164" s="183"/>
      <c r="AF164" s="204"/>
      <c r="AG164" s="143"/>
      <c r="AH164" s="143"/>
      <c r="AI164" s="143"/>
      <c r="AJ164" s="143"/>
    </row>
    <row r="165" spans="1:32" ht="15">
      <c r="A165" s="48"/>
      <c r="B165" s="10"/>
      <c r="C165" s="63"/>
      <c r="D165" s="6"/>
      <c r="E165" s="6"/>
      <c r="F165" s="6"/>
      <c r="G165" s="6"/>
      <c r="H165" s="6"/>
      <c r="I165" s="6"/>
      <c r="J165" s="6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7"/>
      <c r="AD165" s="7"/>
      <c r="AE165" s="7"/>
      <c r="AF165" s="7"/>
    </row>
    <row r="166" spans="1:32" ht="15">
      <c r="A166" s="49"/>
      <c r="B166" s="10"/>
      <c r="C166" s="6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2"/>
      <c r="AE166" s="2"/>
      <c r="AF166" s="2"/>
    </row>
    <row r="167" spans="1:32" ht="15">
      <c r="A167" s="49"/>
      <c r="B167" s="10"/>
      <c r="C167" s="6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2"/>
      <c r="AE167" s="2"/>
      <c r="AF167" s="2"/>
    </row>
    <row r="168" spans="1:32" ht="15">
      <c r="A168" s="49"/>
      <c r="B168" s="10"/>
      <c r="C168" s="6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2"/>
      <c r="AE168" s="2"/>
      <c r="AF168" s="2"/>
    </row>
    <row r="169" spans="1:32" ht="15">
      <c r="A169" s="49"/>
      <c r="B169" s="10"/>
      <c r="C169" t="s">
        <v>184</v>
      </c>
      <c r="D169" s="99"/>
      <c r="E169" s="99"/>
      <c r="G169" s="99"/>
      <c r="H169" s="99"/>
      <c r="I169" s="9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2"/>
      <c r="AE169" s="2"/>
      <c r="AF169" s="2"/>
    </row>
    <row r="170" spans="1:32" ht="15">
      <c r="A170" s="49"/>
      <c r="B170" s="10"/>
      <c r="C170"/>
      <c r="D170" t="s">
        <v>185</v>
      </c>
      <c r="G170" t="s">
        <v>186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2"/>
      <c r="AE170" s="2"/>
      <c r="AF170" s="2"/>
    </row>
    <row r="171" spans="1:32" ht="15">
      <c r="A171" s="49"/>
      <c r="B171" s="10"/>
      <c r="C171" s="6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2"/>
      <c r="AE171" s="2"/>
      <c r="AF171" s="2"/>
    </row>
    <row r="172" spans="1:32" ht="15">
      <c r="A172" s="49"/>
      <c r="B172" s="10"/>
      <c r="C172" s="6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2"/>
      <c r="AE172" s="2"/>
      <c r="AF172" s="2"/>
    </row>
  </sheetData>
  <sheetProtection/>
  <autoFilter ref="A8:AF8"/>
  <mergeCells count="30">
    <mergeCell ref="A1:E1"/>
    <mergeCell ref="A5:A7"/>
    <mergeCell ref="B5:B7"/>
    <mergeCell ref="C5:C7"/>
    <mergeCell ref="D5:D7"/>
    <mergeCell ref="E6:G6"/>
    <mergeCell ref="K5:P5"/>
    <mergeCell ref="Q5:V5"/>
    <mergeCell ref="Q6:S6"/>
    <mergeCell ref="T6:V6"/>
    <mergeCell ref="AC5:AF5"/>
    <mergeCell ref="AE6:AF6"/>
    <mergeCell ref="AC6:AC7"/>
    <mergeCell ref="AD6:AD7"/>
    <mergeCell ref="A164:C164"/>
    <mergeCell ref="A163:C163"/>
    <mergeCell ref="A161:C161"/>
    <mergeCell ref="A156:C156"/>
    <mergeCell ref="E5:J5"/>
    <mergeCell ref="H6:J6"/>
    <mergeCell ref="A158:C158"/>
    <mergeCell ref="A121:C121"/>
    <mergeCell ref="A133:C133"/>
    <mergeCell ref="A159:C159"/>
    <mergeCell ref="W5:AB5"/>
    <mergeCell ref="W6:Y6"/>
    <mergeCell ref="Z6:AB6"/>
    <mergeCell ref="A127:C127"/>
    <mergeCell ref="K6:M6"/>
    <mergeCell ref="N6:P6"/>
  </mergeCells>
  <printOptions/>
  <pageMargins left="0" right="0" top="0.35433070866141736" bottom="0.35433070866141736" header="0.31496062992125984" footer="0.31496062992125984"/>
  <pageSetup fitToHeight="6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Yu_Zhukov</dc:creator>
  <cp:keywords/>
  <dc:description/>
  <cp:lastModifiedBy>Анна</cp:lastModifiedBy>
  <cp:lastPrinted>2019-06-07T14:03:57Z</cp:lastPrinted>
  <dcterms:created xsi:type="dcterms:W3CDTF">2018-09-12T18:44:37Z</dcterms:created>
  <dcterms:modified xsi:type="dcterms:W3CDTF">2020-10-29T08:38:24Z</dcterms:modified>
  <cp:category/>
  <cp:version/>
  <cp:contentType/>
  <cp:contentStatus/>
</cp:coreProperties>
</file>