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arsenal/Desktop/ЗВІТ/"/>
    </mc:Choice>
  </mc:AlternateContent>
  <xr:revisionPtr revIDLastSave="0" documentId="13_ncr:1_{CFC1EAC1-E739-3A47-940D-CBB0866638E9}" xr6:coauthVersionLast="45" xr6:coauthVersionMax="45" xr10:uidLastSave="{00000000-0000-0000-0000-000000000000}"/>
  <bookViews>
    <workbookView xWindow="0" yWindow="460" windowWidth="37100" windowHeight="21140" activeTab="1" xr2:uid="{00000000-000D-0000-FFFF-FFFF00000000}"/>
  </bookViews>
  <sheets>
    <sheet name="Фінансування" sheetId="1" r:id="rId1"/>
    <sheet name="Витрати" sheetId="2" r:id="rId2"/>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htBLHAwo7OH6DkICnN2vtw6qOafQ=="/>
    </ext>
  </extLst>
</workbook>
</file>

<file path=xl/calcChain.xml><?xml version="1.0" encoding="utf-8"?>
<calcChain xmlns="http://schemas.openxmlformats.org/spreadsheetml/2006/main">
  <c r="AF209" i="2" l="1"/>
  <c r="AD209" i="2" l="1"/>
  <c r="AC209" i="2"/>
  <c r="AE209" i="2" s="1"/>
  <c r="AD208" i="2"/>
  <c r="AC208" i="2"/>
  <c r="AE208" i="2" s="1"/>
  <c r="AF208" i="2" s="1"/>
  <c r="AB207" i="2"/>
  <c r="Y207" i="2"/>
  <c r="V207" i="2"/>
  <c r="S207" i="2"/>
  <c r="M207" i="2"/>
  <c r="J207" i="2"/>
  <c r="G207" i="2"/>
  <c r="AB206" i="2"/>
  <c r="Y206" i="2"/>
  <c r="V206" i="2"/>
  <c r="S206" i="2"/>
  <c r="M206" i="2"/>
  <c r="J206" i="2"/>
  <c r="G206" i="2"/>
  <c r="AD205" i="2"/>
  <c r="G205" i="2"/>
  <c r="AC205" i="2" s="1"/>
  <c r="AE205" i="2" s="1"/>
  <c r="AF205" i="2" s="1"/>
  <c r="AD204" i="2"/>
  <c r="G204" i="2"/>
  <c r="AC204" i="2" s="1"/>
  <c r="AE204" i="2" s="1"/>
  <c r="AF204" i="2" s="1"/>
  <c r="AD203" i="2"/>
  <c r="G203" i="2"/>
  <c r="AC203" i="2" s="1"/>
  <c r="AE203" i="2" s="1"/>
  <c r="AF203" i="2" s="1"/>
  <c r="AD202" i="2"/>
  <c r="G202" i="2"/>
  <c r="AC202" i="2" s="1"/>
  <c r="AB201" i="2"/>
  <c r="Y201" i="2"/>
  <c r="V201" i="2"/>
  <c r="S201" i="2"/>
  <c r="P201" i="2"/>
  <c r="AD201" i="2" s="1"/>
  <c r="M201" i="2"/>
  <c r="I201" i="2"/>
  <c r="F201" i="2"/>
  <c r="G201" i="2" s="1"/>
  <c r="AC201" i="2" s="1"/>
  <c r="AB200" i="2"/>
  <c r="Y200" i="2"/>
  <c r="V200" i="2"/>
  <c r="S200" i="2"/>
  <c r="P200" i="2"/>
  <c r="AD200" i="2" s="1"/>
  <c r="M200" i="2"/>
  <c r="G200" i="2"/>
  <c r="AB199" i="2"/>
  <c r="Y199" i="2"/>
  <c r="V199" i="2"/>
  <c r="S199" i="2"/>
  <c r="P199" i="2"/>
  <c r="M199" i="2"/>
  <c r="G199" i="2"/>
  <c r="AB198" i="2"/>
  <c r="Y198" i="2"/>
  <c r="V198" i="2"/>
  <c r="S198" i="2"/>
  <c r="P198" i="2"/>
  <c r="M198" i="2"/>
  <c r="G198" i="2"/>
  <c r="AB197" i="2"/>
  <c r="AA197" i="2"/>
  <c r="Z197" i="2"/>
  <c r="X197" i="2"/>
  <c r="W197" i="2"/>
  <c r="U197" i="2"/>
  <c r="U211" i="2" s="1"/>
  <c r="T197" i="2"/>
  <c r="R197" i="2"/>
  <c r="Q197" i="2"/>
  <c r="P197" i="2"/>
  <c r="O197" i="2"/>
  <c r="N197" i="2"/>
  <c r="L197" i="2"/>
  <c r="L211" i="2" s="1"/>
  <c r="K197" i="2"/>
  <c r="I197" i="2"/>
  <c r="H197" i="2"/>
  <c r="F197" i="2"/>
  <c r="E197" i="2"/>
  <c r="AB196" i="2"/>
  <c r="Y196" i="2"/>
  <c r="V196" i="2"/>
  <c r="S196" i="2"/>
  <c r="P196" i="2"/>
  <c r="M196" i="2"/>
  <c r="J196" i="2"/>
  <c r="G196" i="2"/>
  <c r="AB195" i="2"/>
  <c r="Y195" i="2"/>
  <c r="V195" i="2"/>
  <c r="S195" i="2"/>
  <c r="P195" i="2"/>
  <c r="M195" i="2"/>
  <c r="J195" i="2"/>
  <c r="G195" i="2"/>
  <c r="AB194" i="2"/>
  <c r="Y194" i="2"/>
  <c r="V194" i="2"/>
  <c r="S194" i="2"/>
  <c r="P194" i="2"/>
  <c r="M194" i="2"/>
  <c r="J194" i="2"/>
  <c r="G194" i="2"/>
  <c r="AB193" i="2"/>
  <c r="Y193" i="2"/>
  <c r="V193" i="2"/>
  <c r="S193" i="2"/>
  <c r="P193" i="2"/>
  <c r="M193" i="2"/>
  <c r="J193" i="2"/>
  <c r="G193" i="2"/>
  <c r="AB192" i="2"/>
  <c r="Y192" i="2"/>
  <c r="Y191" i="2" s="1"/>
  <c r="U192" i="2"/>
  <c r="S192" i="2"/>
  <c r="P192" i="2"/>
  <c r="M192" i="2"/>
  <c r="M191" i="2" s="1"/>
  <c r="J192" i="2"/>
  <c r="G192" i="2"/>
  <c r="AA191" i="2"/>
  <c r="Z191" i="2"/>
  <c r="X191" i="2"/>
  <c r="W191" i="2"/>
  <c r="V191" i="2"/>
  <c r="U191" i="2"/>
  <c r="T191" i="2"/>
  <c r="R191" i="2"/>
  <c r="Q191" i="2"/>
  <c r="O191" i="2"/>
  <c r="N191" i="2"/>
  <c r="L191" i="2"/>
  <c r="K191" i="2"/>
  <c r="J191" i="2"/>
  <c r="I191" i="2"/>
  <c r="H191" i="2"/>
  <c r="F191" i="2"/>
  <c r="E191" i="2"/>
  <c r="AB190" i="2"/>
  <c r="Y190" i="2"/>
  <c r="V190" i="2"/>
  <c r="S190" i="2"/>
  <c r="P190" i="2"/>
  <c r="M190" i="2"/>
  <c r="J190" i="2"/>
  <c r="G190" i="2"/>
  <c r="AB189" i="2"/>
  <c r="Y189" i="2"/>
  <c r="V189" i="2"/>
  <c r="S189" i="2"/>
  <c r="P189" i="2"/>
  <c r="M189" i="2"/>
  <c r="J189" i="2"/>
  <c r="G189" i="2"/>
  <c r="AB188" i="2"/>
  <c r="Y188" i="2"/>
  <c r="S188" i="2"/>
  <c r="P188" i="2"/>
  <c r="M188" i="2"/>
  <c r="M187" i="2" s="1"/>
  <c r="G188" i="2"/>
  <c r="AC188" i="2" s="1"/>
  <c r="AA187" i="2"/>
  <c r="Z187" i="2"/>
  <c r="Y187" i="2"/>
  <c r="X187" i="2"/>
  <c r="W187" i="2"/>
  <c r="V187" i="2"/>
  <c r="U187" i="2"/>
  <c r="T187" i="2"/>
  <c r="S187" i="2"/>
  <c r="R187" i="2"/>
  <c r="Q187" i="2"/>
  <c r="O187" i="2"/>
  <c r="N187" i="2"/>
  <c r="L187" i="2"/>
  <c r="K187" i="2"/>
  <c r="J187" i="2"/>
  <c r="I187" i="2"/>
  <c r="H187" i="2"/>
  <c r="G187" i="2"/>
  <c r="AC187" i="2" s="1"/>
  <c r="F187" i="2"/>
  <c r="E187" i="2"/>
  <c r="AB186" i="2"/>
  <c r="Y186" i="2"/>
  <c r="V186" i="2"/>
  <c r="S186" i="2"/>
  <c r="P186" i="2"/>
  <c r="M186" i="2"/>
  <c r="J186" i="2"/>
  <c r="AD186" i="2" s="1"/>
  <c r="G186" i="2"/>
  <c r="AD185" i="2"/>
  <c r="AB185" i="2"/>
  <c r="Y185" i="2"/>
  <c r="V185" i="2"/>
  <c r="S185" i="2"/>
  <c r="P185" i="2"/>
  <c r="M185" i="2"/>
  <c r="J185" i="2"/>
  <c r="G185" i="2"/>
  <c r="AB184" i="2"/>
  <c r="Y184" i="2"/>
  <c r="V184" i="2"/>
  <c r="S184" i="2"/>
  <c r="P184" i="2"/>
  <c r="M184" i="2"/>
  <c r="J184" i="2"/>
  <c r="AD184" i="2" s="1"/>
  <c r="G184" i="2"/>
  <c r="AB183" i="2"/>
  <c r="AA183" i="2"/>
  <c r="Z183" i="2"/>
  <c r="X183" i="2"/>
  <c r="W183" i="2"/>
  <c r="U183" i="2"/>
  <c r="T183" i="2"/>
  <c r="S183" i="2"/>
  <c r="R183" i="2"/>
  <c r="Q183" i="2"/>
  <c r="P183" i="2"/>
  <c r="O183" i="2"/>
  <c r="N183" i="2"/>
  <c r="L183" i="2"/>
  <c r="K183" i="2"/>
  <c r="I183" i="2"/>
  <c r="H183" i="2"/>
  <c r="G183" i="2"/>
  <c r="F183" i="2"/>
  <c r="E183" i="2"/>
  <c r="AA181" i="2"/>
  <c r="Z181" i="2"/>
  <c r="X181" i="2"/>
  <c r="W181" i="2"/>
  <c r="U181" i="2"/>
  <c r="T181" i="2"/>
  <c r="R181" i="2"/>
  <c r="Q181" i="2"/>
  <c r="O181" i="2"/>
  <c r="N181" i="2"/>
  <c r="L181" i="2"/>
  <c r="K181" i="2"/>
  <c r="I181" i="2"/>
  <c r="H181" i="2"/>
  <c r="F181" i="2"/>
  <c r="E181" i="2"/>
  <c r="AB180" i="2"/>
  <c r="Y180" i="2"/>
  <c r="S180" i="2"/>
  <c r="P180" i="2"/>
  <c r="M180" i="2"/>
  <c r="J180" i="2"/>
  <c r="AD180" i="2" s="1"/>
  <c r="G180" i="2"/>
  <c r="AB179" i="2"/>
  <c r="Y179" i="2"/>
  <c r="V179" i="2"/>
  <c r="S179" i="2"/>
  <c r="P179" i="2"/>
  <c r="M179" i="2"/>
  <c r="G179" i="2"/>
  <c r="AB178" i="2"/>
  <c r="Y178" i="2"/>
  <c r="V178" i="2"/>
  <c r="S178" i="2"/>
  <c r="P178" i="2"/>
  <c r="M178" i="2"/>
  <c r="J178" i="2"/>
  <c r="AD178" i="2" s="1"/>
  <c r="G178" i="2"/>
  <c r="AB177" i="2"/>
  <c r="AB181" i="2" s="1"/>
  <c r="Y177" i="2"/>
  <c r="V177" i="2"/>
  <c r="S177" i="2"/>
  <c r="S181" i="2" s="1"/>
  <c r="P177" i="2"/>
  <c r="P181" i="2" s="1"/>
  <c r="M177" i="2"/>
  <c r="M181" i="2" s="1"/>
  <c r="J177" i="2"/>
  <c r="J181" i="2" s="1"/>
  <c r="G177" i="2"/>
  <c r="AC177" i="2" s="1"/>
  <c r="AA175" i="2"/>
  <c r="Z175" i="2"/>
  <c r="X175" i="2"/>
  <c r="W175" i="2"/>
  <c r="U175" i="2"/>
  <c r="T175" i="2"/>
  <c r="R175" i="2"/>
  <c r="Q175" i="2"/>
  <c r="O175" i="2"/>
  <c r="N175" i="2"/>
  <c r="L175" i="2"/>
  <c r="K175" i="2"/>
  <c r="J175" i="2"/>
  <c r="I175" i="2"/>
  <c r="H175" i="2"/>
  <c r="F175" i="2"/>
  <c r="E175" i="2"/>
  <c r="AB174" i="2"/>
  <c r="Y174" i="2"/>
  <c r="V174" i="2"/>
  <c r="S174" i="2"/>
  <c r="P174" i="2"/>
  <c r="M174" i="2"/>
  <c r="G174" i="2"/>
  <c r="AB173" i="2"/>
  <c r="AB175" i="2" s="1"/>
  <c r="Y173" i="2"/>
  <c r="Y175" i="2" s="1"/>
  <c r="V173" i="2"/>
  <c r="V175" i="2" s="1"/>
  <c r="S173" i="2"/>
  <c r="S175" i="2" s="1"/>
  <c r="P173" i="2"/>
  <c r="AD173" i="2" s="1"/>
  <c r="M173" i="2"/>
  <c r="M175" i="2" s="1"/>
  <c r="G173" i="2"/>
  <c r="G175" i="2" s="1"/>
  <c r="AA171" i="2"/>
  <c r="Z171" i="2"/>
  <c r="X171" i="2"/>
  <c r="W171" i="2"/>
  <c r="U171" i="2"/>
  <c r="T171" i="2"/>
  <c r="R171" i="2"/>
  <c r="Q171" i="2"/>
  <c r="O171" i="2"/>
  <c r="N171" i="2"/>
  <c r="L171" i="2"/>
  <c r="K171" i="2"/>
  <c r="I171" i="2"/>
  <c r="H171" i="2"/>
  <c r="F171" i="2"/>
  <c r="E171" i="2"/>
  <c r="AD170" i="2"/>
  <c r="AC170" i="2"/>
  <c r="AB169" i="2"/>
  <c r="Y169" i="2"/>
  <c r="S169" i="2"/>
  <c r="P169" i="2"/>
  <c r="M169" i="2"/>
  <c r="J169" i="2"/>
  <c r="G169" i="2"/>
  <c r="AD168" i="2"/>
  <c r="G168" i="2"/>
  <c r="AC168" i="2" s="1"/>
  <c r="AE168" i="2" s="1"/>
  <c r="AF168" i="2" s="1"/>
  <c r="AB167" i="2"/>
  <c r="AB171" i="2" s="1"/>
  <c r="Y167" i="2"/>
  <c r="Y171" i="2" s="1"/>
  <c r="V167" i="2"/>
  <c r="V171" i="2" s="1"/>
  <c r="S167" i="2"/>
  <c r="P167" i="2"/>
  <c r="P171" i="2" s="1"/>
  <c r="M167" i="2"/>
  <c r="M171" i="2" s="1"/>
  <c r="G167" i="2"/>
  <c r="G171" i="2" s="1"/>
  <c r="AA165" i="2"/>
  <c r="Z165" i="2"/>
  <c r="X165" i="2"/>
  <c r="W165" i="2"/>
  <c r="U165" i="2"/>
  <c r="T165" i="2"/>
  <c r="R165" i="2"/>
  <c r="Q165" i="2"/>
  <c r="O165" i="2"/>
  <c r="N165" i="2"/>
  <c r="L165" i="2"/>
  <c r="K165" i="2"/>
  <c r="I165" i="2"/>
  <c r="H165" i="2"/>
  <c r="F165" i="2"/>
  <c r="E165" i="2"/>
  <c r="AB164" i="2"/>
  <c r="Y164" i="2"/>
  <c r="V164" i="2"/>
  <c r="S164" i="2"/>
  <c r="P164" i="2"/>
  <c r="M164" i="2"/>
  <c r="J164" i="2"/>
  <c r="G164" i="2"/>
  <c r="AC164" i="2" s="1"/>
  <c r="AB163" i="2"/>
  <c r="AB165" i="2" s="1"/>
  <c r="Y163" i="2"/>
  <c r="Y165" i="2" s="1"/>
  <c r="V163" i="2"/>
  <c r="S163" i="2"/>
  <c r="S165" i="2" s="1"/>
  <c r="P163" i="2"/>
  <c r="P165" i="2" s="1"/>
  <c r="M163" i="2"/>
  <c r="M165" i="2" s="1"/>
  <c r="J163" i="2"/>
  <c r="G163" i="2"/>
  <c r="G165" i="2" s="1"/>
  <c r="AA161" i="2"/>
  <c r="Z161" i="2"/>
  <c r="X161" i="2"/>
  <c r="W161" i="2"/>
  <c r="U161" i="2"/>
  <c r="T161" i="2"/>
  <c r="R161" i="2"/>
  <c r="Q161" i="2"/>
  <c r="O161" i="2"/>
  <c r="N161" i="2"/>
  <c r="L161" i="2"/>
  <c r="K161" i="2"/>
  <c r="J161" i="2"/>
  <c r="I161" i="2"/>
  <c r="H161" i="2"/>
  <c r="E161" i="2"/>
  <c r="AB160" i="2"/>
  <c r="Y160" i="2"/>
  <c r="V160" i="2"/>
  <c r="S160" i="2"/>
  <c r="P160" i="2"/>
  <c r="M160" i="2"/>
  <c r="G160" i="2"/>
  <c r="AB159" i="2"/>
  <c r="Y159" i="2"/>
  <c r="V159" i="2"/>
  <c r="S159" i="2"/>
  <c r="P159" i="2"/>
  <c r="AD159" i="2" s="1"/>
  <c r="M159" i="2"/>
  <c r="F159" i="2"/>
  <c r="G159" i="2" s="1"/>
  <c r="V158" i="2"/>
  <c r="S158" i="2"/>
  <c r="P158" i="2"/>
  <c r="M158" i="2"/>
  <c r="G158" i="2"/>
  <c r="AC158" i="2" s="1"/>
  <c r="AB157" i="2"/>
  <c r="Y157" i="2"/>
  <c r="V157" i="2"/>
  <c r="S157" i="2"/>
  <c r="P157" i="2"/>
  <c r="M157" i="2"/>
  <c r="G157" i="2"/>
  <c r="AB156" i="2"/>
  <c r="AB161" i="2" s="1"/>
  <c r="Y156" i="2"/>
  <c r="Y161" i="2" s="1"/>
  <c r="V156" i="2"/>
  <c r="S156" i="2"/>
  <c r="P156" i="2"/>
  <c r="M156" i="2"/>
  <c r="M161" i="2" s="1"/>
  <c r="G156" i="2"/>
  <c r="AB153" i="2"/>
  <c r="Y153" i="2"/>
  <c r="V153" i="2"/>
  <c r="S153" i="2"/>
  <c r="P153" i="2"/>
  <c r="AD153" i="2" s="1"/>
  <c r="M153" i="2"/>
  <c r="I153" i="2"/>
  <c r="G153" i="2"/>
  <c r="AB152" i="2"/>
  <c r="Y152" i="2"/>
  <c r="V152" i="2"/>
  <c r="S152" i="2"/>
  <c r="P152" i="2"/>
  <c r="M152" i="2"/>
  <c r="J152" i="2"/>
  <c r="AD152" i="2" s="1"/>
  <c r="G152" i="2"/>
  <c r="AC152" i="2" s="1"/>
  <c r="AE152" i="2" s="1"/>
  <c r="AF152" i="2" s="1"/>
  <c r="AB151" i="2"/>
  <c r="Y151" i="2"/>
  <c r="V151" i="2"/>
  <c r="S151" i="2"/>
  <c r="P151" i="2"/>
  <c r="AD151" i="2" s="1"/>
  <c r="M151" i="2"/>
  <c r="I151" i="2"/>
  <c r="G151" i="2"/>
  <c r="AC151" i="2" s="1"/>
  <c r="AB150" i="2"/>
  <c r="Y150" i="2"/>
  <c r="V150" i="2"/>
  <c r="V149" i="2" s="1"/>
  <c r="V154" i="2" s="1"/>
  <c r="S150" i="2"/>
  <c r="P150" i="2"/>
  <c r="AD150" i="2" s="1"/>
  <c r="M150" i="2"/>
  <c r="I150" i="2"/>
  <c r="I149" i="2" s="1"/>
  <c r="I154" i="2" s="1"/>
  <c r="G150" i="2"/>
  <c r="AA149" i="2"/>
  <c r="AA154" i="2" s="1"/>
  <c r="Z149" i="2"/>
  <c r="Z154" i="2" s="1"/>
  <c r="X149" i="2"/>
  <c r="X154" i="2" s="1"/>
  <c r="W149" i="2"/>
  <c r="W154" i="2" s="1"/>
  <c r="U149" i="2"/>
  <c r="U154" i="2" s="1"/>
  <c r="T149" i="2"/>
  <c r="T154" i="2" s="1"/>
  <c r="R149" i="2"/>
  <c r="R154" i="2" s="1"/>
  <c r="Q149" i="2"/>
  <c r="Q154" i="2" s="1"/>
  <c r="O149" i="2"/>
  <c r="O154" i="2" s="1"/>
  <c r="N149" i="2"/>
  <c r="N154" i="2" s="1"/>
  <c r="M149" i="2"/>
  <c r="M154" i="2" s="1"/>
  <c r="L149" i="2"/>
  <c r="L154" i="2" s="1"/>
  <c r="K149" i="2"/>
  <c r="K154" i="2" s="1"/>
  <c r="J149" i="2"/>
  <c r="H149" i="2"/>
  <c r="H154" i="2" s="1"/>
  <c r="F149" i="2"/>
  <c r="F154" i="2" s="1"/>
  <c r="E149" i="2"/>
  <c r="E154" i="2" s="1"/>
  <c r="AB146" i="2"/>
  <c r="Y146" i="2"/>
  <c r="V146" i="2"/>
  <c r="S146" i="2"/>
  <c r="P146" i="2"/>
  <c r="M146" i="2"/>
  <c r="J146" i="2"/>
  <c r="AD146" i="2" s="1"/>
  <c r="G146" i="2"/>
  <c r="AB145" i="2"/>
  <c r="Y145" i="2"/>
  <c r="V145" i="2"/>
  <c r="S145" i="2"/>
  <c r="P145" i="2"/>
  <c r="M145" i="2"/>
  <c r="J145" i="2"/>
  <c r="G145" i="2"/>
  <c r="AB144" i="2"/>
  <c r="Y144" i="2"/>
  <c r="V144" i="2"/>
  <c r="S144" i="2"/>
  <c r="S143" i="2" s="1"/>
  <c r="P144" i="2"/>
  <c r="M144" i="2"/>
  <c r="J144" i="2"/>
  <c r="G144" i="2"/>
  <c r="G143" i="2" s="1"/>
  <c r="AA143" i="2"/>
  <c r="Z143" i="2"/>
  <c r="Z147" i="2" s="1"/>
  <c r="Y143" i="2"/>
  <c r="X143" i="2"/>
  <c r="W143" i="2"/>
  <c r="U143" i="2"/>
  <c r="T143" i="2"/>
  <c r="T147" i="2" s="1"/>
  <c r="R143" i="2"/>
  <c r="Q143" i="2"/>
  <c r="Q147" i="2" s="1"/>
  <c r="O143" i="2"/>
  <c r="N143" i="2"/>
  <c r="M143" i="2"/>
  <c r="L143" i="2"/>
  <c r="K143" i="2"/>
  <c r="I143" i="2"/>
  <c r="H143" i="2"/>
  <c r="F143" i="2"/>
  <c r="E143" i="2"/>
  <c r="E147" i="2" s="1"/>
  <c r="AB142" i="2"/>
  <c r="Y142" i="2"/>
  <c r="V142" i="2"/>
  <c r="S142" i="2"/>
  <c r="P142" i="2"/>
  <c r="M142" i="2"/>
  <c r="J142" i="2"/>
  <c r="AD142" i="2" s="1"/>
  <c r="G142" i="2"/>
  <c r="AC142" i="2" s="1"/>
  <c r="AB141" i="2"/>
  <c r="Y141" i="2"/>
  <c r="V141" i="2"/>
  <c r="S141" i="2"/>
  <c r="P141" i="2"/>
  <c r="M141" i="2"/>
  <c r="J141" i="2"/>
  <c r="G141" i="2"/>
  <c r="AC141" i="2" s="1"/>
  <c r="AB140" i="2"/>
  <c r="Y140" i="2"/>
  <c r="V140" i="2"/>
  <c r="S140" i="2"/>
  <c r="P140" i="2"/>
  <c r="M140" i="2"/>
  <c r="J140" i="2"/>
  <c r="AD140" i="2" s="1"/>
  <c r="G140" i="2"/>
  <c r="AB139" i="2"/>
  <c r="AA139" i="2"/>
  <c r="Z139" i="2"/>
  <c r="Y139" i="2"/>
  <c r="X139" i="2"/>
  <c r="W139" i="2"/>
  <c r="U139" i="2"/>
  <c r="T139" i="2"/>
  <c r="R139" i="2"/>
  <c r="Q139" i="2"/>
  <c r="O139" i="2"/>
  <c r="N139" i="2"/>
  <c r="M139" i="2"/>
  <c r="L139" i="2"/>
  <c r="K139" i="2"/>
  <c r="J139" i="2"/>
  <c r="I139" i="2"/>
  <c r="H139" i="2"/>
  <c r="F139" i="2"/>
  <c r="E139" i="2"/>
  <c r="AB138" i="2"/>
  <c r="Y138" i="2"/>
  <c r="V138" i="2"/>
  <c r="S138" i="2"/>
  <c r="P138" i="2"/>
  <c r="M138" i="2"/>
  <c r="I138" i="2"/>
  <c r="G138" i="2"/>
  <c r="AC138" i="2" s="1"/>
  <c r="AB137" i="2"/>
  <c r="Y137" i="2"/>
  <c r="V137" i="2"/>
  <c r="S137" i="2"/>
  <c r="P137" i="2"/>
  <c r="M137" i="2"/>
  <c r="I137" i="2"/>
  <c r="I134" i="2" s="1"/>
  <c r="G137" i="2"/>
  <c r="AC137" i="2" s="1"/>
  <c r="V136" i="2"/>
  <c r="S136" i="2"/>
  <c r="P136" i="2"/>
  <c r="M136" i="2"/>
  <c r="AC136" i="2" s="1"/>
  <c r="G136" i="2"/>
  <c r="AB135" i="2"/>
  <c r="Y135" i="2"/>
  <c r="V135" i="2"/>
  <c r="S135" i="2"/>
  <c r="S134" i="2" s="1"/>
  <c r="P135" i="2"/>
  <c r="M135" i="2"/>
  <c r="J135" i="2"/>
  <c r="AD135" i="2" s="1"/>
  <c r="G135" i="2"/>
  <c r="G134" i="2" s="1"/>
  <c r="AA134" i="2"/>
  <c r="Z134" i="2"/>
  <c r="Y134" i="2"/>
  <c r="X134" i="2"/>
  <c r="W134" i="2"/>
  <c r="U134" i="2"/>
  <c r="T134" i="2"/>
  <c r="R134" i="2"/>
  <c r="Q134" i="2"/>
  <c r="O134" i="2"/>
  <c r="N134" i="2"/>
  <c r="L134" i="2"/>
  <c r="K134" i="2"/>
  <c r="H134" i="2"/>
  <c r="F134" i="2"/>
  <c r="E134" i="2"/>
  <c r="AB131" i="2"/>
  <c r="Y131" i="2"/>
  <c r="V131" i="2"/>
  <c r="S131" i="2"/>
  <c r="P131" i="2"/>
  <c r="M131" i="2"/>
  <c r="J131" i="2"/>
  <c r="AD131" i="2" s="1"/>
  <c r="G131" i="2"/>
  <c r="AC131" i="2" s="1"/>
  <c r="AB130" i="2"/>
  <c r="Y130" i="2"/>
  <c r="V130" i="2"/>
  <c r="S130" i="2"/>
  <c r="P130" i="2"/>
  <c r="M130" i="2"/>
  <c r="J130" i="2"/>
  <c r="G130" i="2"/>
  <c r="AC130" i="2" s="1"/>
  <c r="AB129" i="2"/>
  <c r="AB128" i="2" s="1"/>
  <c r="AB132" i="2" s="1"/>
  <c r="Y129" i="2"/>
  <c r="Y128" i="2" s="1"/>
  <c r="Y132" i="2" s="1"/>
  <c r="V129" i="2"/>
  <c r="S129" i="2"/>
  <c r="P129" i="2"/>
  <c r="P128" i="2" s="1"/>
  <c r="P132" i="2" s="1"/>
  <c r="M129" i="2"/>
  <c r="M128" i="2" s="1"/>
  <c r="M132" i="2" s="1"/>
  <c r="J129" i="2"/>
  <c r="G129" i="2"/>
  <c r="AA128" i="2"/>
  <c r="AA132" i="2" s="1"/>
  <c r="Z128" i="2"/>
  <c r="Z132" i="2" s="1"/>
  <c r="X128" i="2"/>
  <c r="X132" i="2" s="1"/>
  <c r="W128" i="2"/>
  <c r="W132" i="2" s="1"/>
  <c r="U128" i="2"/>
  <c r="U132" i="2" s="1"/>
  <c r="T128" i="2"/>
  <c r="T132" i="2" s="1"/>
  <c r="S128" i="2"/>
  <c r="S132" i="2" s="1"/>
  <c r="R128" i="2"/>
  <c r="R132" i="2" s="1"/>
  <c r="Q128" i="2"/>
  <c r="Q132" i="2" s="1"/>
  <c r="O128" i="2"/>
  <c r="O132" i="2" s="1"/>
  <c r="N128" i="2"/>
  <c r="N132" i="2" s="1"/>
  <c r="L128" i="2"/>
  <c r="L132" i="2" s="1"/>
  <c r="K128" i="2"/>
  <c r="K132" i="2" s="1"/>
  <c r="I128" i="2"/>
  <c r="I132" i="2" s="1"/>
  <c r="H128" i="2"/>
  <c r="H132" i="2" s="1"/>
  <c r="G128" i="2"/>
  <c r="G132" i="2" s="1"/>
  <c r="F128" i="2"/>
  <c r="F132" i="2" s="1"/>
  <c r="E128" i="2"/>
  <c r="E132" i="2" s="1"/>
  <c r="AE127" i="2"/>
  <c r="AF127" i="2" s="1"/>
  <c r="AB125" i="2"/>
  <c r="Y125" i="2"/>
  <c r="V125" i="2"/>
  <c r="S125" i="2"/>
  <c r="P125" i="2"/>
  <c r="M125" i="2"/>
  <c r="J125" i="2"/>
  <c r="G125" i="2"/>
  <c r="AC125" i="2" s="1"/>
  <c r="AB124" i="2"/>
  <c r="Y124" i="2"/>
  <c r="V124" i="2"/>
  <c r="S124" i="2"/>
  <c r="P124" i="2"/>
  <c r="M124" i="2"/>
  <c r="J124" i="2"/>
  <c r="G124" i="2"/>
  <c r="AC124" i="2" s="1"/>
  <c r="AB123" i="2"/>
  <c r="Y123" i="2"/>
  <c r="V123" i="2"/>
  <c r="S123" i="2"/>
  <c r="S122" i="2" s="1"/>
  <c r="P123" i="2"/>
  <c r="M123" i="2"/>
  <c r="J123" i="2"/>
  <c r="G123" i="2"/>
  <c r="G122" i="2" s="1"/>
  <c r="AA122" i="2"/>
  <c r="Z122" i="2"/>
  <c r="Y122" i="2"/>
  <c r="X122" i="2"/>
  <c r="W122" i="2"/>
  <c r="U122" i="2"/>
  <c r="T122" i="2"/>
  <c r="R122" i="2"/>
  <c r="Q122" i="2"/>
  <c r="O122" i="2"/>
  <c r="N122" i="2"/>
  <c r="M122" i="2"/>
  <c r="L122" i="2"/>
  <c r="K122" i="2"/>
  <c r="I122" i="2"/>
  <c r="H122" i="2"/>
  <c r="F122" i="2"/>
  <c r="E122" i="2"/>
  <c r="AB121" i="2"/>
  <c r="Y121" i="2"/>
  <c r="V121" i="2"/>
  <c r="S121" i="2"/>
  <c r="P121" i="2"/>
  <c r="M121" i="2"/>
  <c r="J121" i="2"/>
  <c r="G121" i="2"/>
  <c r="AB120" i="2"/>
  <c r="Y120" i="2"/>
  <c r="V120" i="2"/>
  <c r="S120" i="2"/>
  <c r="P120" i="2"/>
  <c r="M120" i="2"/>
  <c r="J120" i="2"/>
  <c r="G120" i="2"/>
  <c r="AB119" i="2"/>
  <c r="Y119" i="2"/>
  <c r="V119" i="2"/>
  <c r="V118" i="2" s="1"/>
  <c r="S119" i="2"/>
  <c r="P119" i="2"/>
  <c r="M119" i="2"/>
  <c r="J119" i="2"/>
  <c r="AD119" i="2" s="1"/>
  <c r="G119" i="2"/>
  <c r="AB118" i="2"/>
  <c r="AA118" i="2"/>
  <c r="Z118" i="2"/>
  <c r="Y118" i="2"/>
  <c r="X118" i="2"/>
  <c r="W118" i="2"/>
  <c r="U118" i="2"/>
  <c r="T118" i="2"/>
  <c r="R118" i="2"/>
  <c r="Q118" i="2"/>
  <c r="O118" i="2"/>
  <c r="N118" i="2"/>
  <c r="M118" i="2"/>
  <c r="L118" i="2"/>
  <c r="K118" i="2"/>
  <c r="J118" i="2"/>
  <c r="I118" i="2"/>
  <c r="H118" i="2"/>
  <c r="F118" i="2"/>
  <c r="E118" i="2"/>
  <c r="AB117" i="2"/>
  <c r="Y117" i="2"/>
  <c r="V117" i="2"/>
  <c r="S117" i="2"/>
  <c r="P117" i="2"/>
  <c r="M117" i="2"/>
  <c r="J117" i="2"/>
  <c r="AD117" i="2" s="1"/>
  <c r="G117" i="2"/>
  <c r="AC117" i="2" s="1"/>
  <c r="AE117" i="2" s="1"/>
  <c r="AF117" i="2" s="1"/>
  <c r="AB116" i="2"/>
  <c r="Y116" i="2"/>
  <c r="V116" i="2"/>
  <c r="S116" i="2"/>
  <c r="P116" i="2"/>
  <c r="M116" i="2"/>
  <c r="J116" i="2"/>
  <c r="AD116" i="2" s="1"/>
  <c r="G116" i="2"/>
  <c r="AC116" i="2" s="1"/>
  <c r="AE116" i="2" s="1"/>
  <c r="AF116" i="2" s="1"/>
  <c r="AB115" i="2"/>
  <c r="Y115" i="2"/>
  <c r="V115" i="2"/>
  <c r="V114" i="2" s="1"/>
  <c r="S115" i="2"/>
  <c r="P115" i="2"/>
  <c r="M115" i="2"/>
  <c r="J115" i="2"/>
  <c r="AD115" i="2" s="1"/>
  <c r="G115" i="2"/>
  <c r="AA114" i="2"/>
  <c r="Z114" i="2"/>
  <c r="Y114" i="2"/>
  <c r="X114" i="2"/>
  <c r="W114" i="2"/>
  <c r="U114" i="2"/>
  <c r="T114" i="2"/>
  <c r="R114" i="2"/>
  <c r="Q114" i="2"/>
  <c r="O114" i="2"/>
  <c r="N114" i="2"/>
  <c r="M114" i="2"/>
  <c r="L114" i="2"/>
  <c r="K114" i="2"/>
  <c r="I114" i="2"/>
  <c r="H114" i="2"/>
  <c r="F114" i="2"/>
  <c r="E114" i="2"/>
  <c r="AB113" i="2"/>
  <c r="Y113" i="2"/>
  <c r="V113" i="2"/>
  <c r="AD113" i="2" s="1"/>
  <c r="S113" i="2"/>
  <c r="P113" i="2"/>
  <c r="M113" i="2"/>
  <c r="G113" i="2"/>
  <c r="AB112" i="2"/>
  <c r="Y112" i="2"/>
  <c r="V112" i="2"/>
  <c r="S112" i="2"/>
  <c r="AC112" i="2" s="1"/>
  <c r="P112" i="2"/>
  <c r="M112" i="2"/>
  <c r="M111" i="2" s="1"/>
  <c r="G112" i="2"/>
  <c r="AB111" i="2"/>
  <c r="AA111" i="2"/>
  <c r="Z111" i="2"/>
  <c r="X111" i="2"/>
  <c r="W111" i="2"/>
  <c r="U111" i="2"/>
  <c r="T111" i="2"/>
  <c r="R111" i="2"/>
  <c r="Q111" i="2"/>
  <c r="O111" i="2"/>
  <c r="N111" i="2"/>
  <c r="L111" i="2"/>
  <c r="K111" i="2"/>
  <c r="J111" i="2"/>
  <c r="I111" i="2"/>
  <c r="H111" i="2"/>
  <c r="F111" i="2"/>
  <c r="E111" i="2"/>
  <c r="AB110" i="2"/>
  <c r="Y110" i="2"/>
  <c r="V110" i="2"/>
  <c r="S110" i="2"/>
  <c r="P110" i="2"/>
  <c r="M110" i="2"/>
  <c r="J110" i="2"/>
  <c r="AD110" i="2" s="1"/>
  <c r="G110" i="2"/>
  <c r="AC110" i="2" s="1"/>
  <c r="AB109" i="2"/>
  <c r="Y109" i="2"/>
  <c r="V109" i="2"/>
  <c r="S109" i="2"/>
  <c r="P109" i="2"/>
  <c r="M109" i="2"/>
  <c r="J109" i="2"/>
  <c r="G109" i="2"/>
  <c r="AB108" i="2"/>
  <c r="Y108" i="2"/>
  <c r="Y107" i="2" s="1"/>
  <c r="V108" i="2"/>
  <c r="V107" i="2" s="1"/>
  <c r="S108" i="2"/>
  <c r="P108" i="2"/>
  <c r="P107" i="2" s="1"/>
  <c r="M108" i="2"/>
  <c r="M107" i="2" s="1"/>
  <c r="M126" i="2" s="1"/>
  <c r="J108" i="2"/>
  <c r="G108" i="2"/>
  <c r="AB107" i="2"/>
  <c r="AA107" i="2"/>
  <c r="Z107" i="2"/>
  <c r="X107" i="2"/>
  <c r="W107" i="2"/>
  <c r="U107" i="2"/>
  <c r="T107" i="2"/>
  <c r="S107" i="2"/>
  <c r="R107" i="2"/>
  <c r="Q107" i="2"/>
  <c r="O107" i="2"/>
  <c r="N107" i="2"/>
  <c r="L107" i="2"/>
  <c r="K107" i="2"/>
  <c r="J107" i="2"/>
  <c r="I107" i="2"/>
  <c r="H107" i="2"/>
  <c r="G107" i="2"/>
  <c r="F107" i="2"/>
  <c r="E107" i="2"/>
  <c r="AB104" i="2"/>
  <c r="Y104" i="2"/>
  <c r="V104" i="2"/>
  <c r="S104" i="2"/>
  <c r="P104" i="2"/>
  <c r="M104" i="2"/>
  <c r="J104" i="2"/>
  <c r="G104" i="2"/>
  <c r="AB103" i="2"/>
  <c r="Y103" i="2"/>
  <c r="V103" i="2"/>
  <c r="S103" i="2"/>
  <c r="P103" i="2"/>
  <c r="M103" i="2"/>
  <c r="J103" i="2"/>
  <c r="G103" i="2"/>
  <c r="AB102" i="2"/>
  <c r="Y102" i="2"/>
  <c r="V102" i="2"/>
  <c r="S102" i="2"/>
  <c r="P102" i="2"/>
  <c r="M102" i="2"/>
  <c r="J102" i="2"/>
  <c r="G102" i="2"/>
  <c r="AC102" i="2" s="1"/>
  <c r="AA101" i="2"/>
  <c r="AA105" i="2" s="1"/>
  <c r="Z101" i="2"/>
  <c r="X101" i="2"/>
  <c r="W101" i="2"/>
  <c r="U101" i="2"/>
  <c r="T101" i="2"/>
  <c r="T105" i="2" s="1"/>
  <c r="S101" i="2"/>
  <c r="R101" i="2"/>
  <c r="Q101" i="2"/>
  <c r="O101" i="2"/>
  <c r="N101" i="2"/>
  <c r="L101" i="2"/>
  <c r="K101" i="2"/>
  <c r="I101" i="2"/>
  <c r="H101" i="2"/>
  <c r="H105" i="2" s="1"/>
  <c r="G101" i="2"/>
  <c r="F101" i="2"/>
  <c r="E101" i="2"/>
  <c r="AB100" i="2"/>
  <c r="Y100" i="2"/>
  <c r="V100" i="2"/>
  <c r="S100" i="2"/>
  <c r="P100" i="2"/>
  <c r="M100" i="2"/>
  <c r="J100" i="2"/>
  <c r="AD100" i="2" s="1"/>
  <c r="G100" i="2"/>
  <c r="AB99" i="2"/>
  <c r="Y99" i="2"/>
  <c r="V99" i="2"/>
  <c r="S99" i="2"/>
  <c r="P99" i="2"/>
  <c r="M99" i="2"/>
  <c r="J99" i="2"/>
  <c r="G99" i="2"/>
  <c r="AB98" i="2"/>
  <c r="Y98" i="2"/>
  <c r="Y97" i="2" s="1"/>
  <c r="V98" i="2"/>
  <c r="V97" i="2" s="1"/>
  <c r="S98" i="2"/>
  <c r="P98" i="2"/>
  <c r="M98" i="2"/>
  <c r="M97" i="2" s="1"/>
  <c r="J98" i="2"/>
  <c r="G98" i="2"/>
  <c r="AA97" i="2"/>
  <c r="Z97" i="2"/>
  <c r="Z105" i="2" s="1"/>
  <c r="X97" i="2"/>
  <c r="X105" i="2" s="1"/>
  <c r="W97" i="2"/>
  <c r="U97" i="2"/>
  <c r="T97" i="2"/>
  <c r="S97" i="2"/>
  <c r="R97" i="2"/>
  <c r="Q97" i="2"/>
  <c r="O97" i="2"/>
  <c r="N97" i="2"/>
  <c r="L97" i="2"/>
  <c r="K97" i="2"/>
  <c r="I97" i="2"/>
  <c r="H97" i="2"/>
  <c r="G97" i="2"/>
  <c r="F97" i="2"/>
  <c r="E97" i="2"/>
  <c r="AB94" i="2"/>
  <c r="Y94" i="2"/>
  <c r="S94" i="2"/>
  <c r="P94" i="2"/>
  <c r="M94" i="2"/>
  <c r="J94" i="2"/>
  <c r="AD94" i="2" s="1"/>
  <c r="G94" i="2"/>
  <c r="AB93" i="2"/>
  <c r="Y93" i="2"/>
  <c r="S93" i="2"/>
  <c r="S92" i="2" s="1"/>
  <c r="P93" i="2"/>
  <c r="M93" i="2"/>
  <c r="J93" i="2"/>
  <c r="G93" i="2"/>
  <c r="G92" i="2" s="1"/>
  <c r="AB92" i="2"/>
  <c r="AA92" i="2"/>
  <c r="Z92" i="2"/>
  <c r="X92" i="2"/>
  <c r="W92" i="2"/>
  <c r="V92" i="2"/>
  <c r="V95" i="2" s="1"/>
  <c r="U92" i="2"/>
  <c r="T92" i="2"/>
  <c r="R92" i="2"/>
  <c r="Q92" i="2"/>
  <c r="P92" i="2"/>
  <c r="O92" i="2"/>
  <c r="N92" i="2"/>
  <c r="L92" i="2"/>
  <c r="K92" i="2"/>
  <c r="I92" i="2"/>
  <c r="H92" i="2"/>
  <c r="F92" i="2"/>
  <c r="E92" i="2"/>
  <c r="AB91" i="2"/>
  <c r="Y91" i="2"/>
  <c r="S91" i="2"/>
  <c r="P91" i="2"/>
  <c r="M91" i="2"/>
  <c r="AC91" i="2" s="1"/>
  <c r="J91" i="2"/>
  <c r="G91" i="2"/>
  <c r="AB90" i="2"/>
  <c r="AB89" i="2" s="1"/>
  <c r="Y90" i="2"/>
  <c r="Y89" i="2" s="1"/>
  <c r="S90" i="2"/>
  <c r="P90" i="2"/>
  <c r="M90" i="2"/>
  <c r="J90" i="2"/>
  <c r="J89" i="2" s="1"/>
  <c r="AD89" i="2" s="1"/>
  <c r="G90" i="2"/>
  <c r="AA89" i="2"/>
  <c r="Z89" i="2"/>
  <c r="X89" i="2"/>
  <c r="W89" i="2"/>
  <c r="V89" i="2"/>
  <c r="U89" i="2"/>
  <c r="T89" i="2"/>
  <c r="S89" i="2"/>
  <c r="R89" i="2"/>
  <c r="Q89" i="2"/>
  <c r="P89" i="2"/>
  <c r="O89" i="2"/>
  <c r="N89" i="2"/>
  <c r="L89" i="2"/>
  <c r="K89" i="2"/>
  <c r="I89" i="2"/>
  <c r="H89" i="2"/>
  <c r="G89" i="2"/>
  <c r="F89" i="2"/>
  <c r="E89" i="2"/>
  <c r="AB87" i="2"/>
  <c r="Y87" i="2"/>
  <c r="S87" i="2"/>
  <c r="P87" i="2"/>
  <c r="M87" i="2"/>
  <c r="J87" i="2"/>
  <c r="AD87" i="2" s="1"/>
  <c r="G87" i="2"/>
  <c r="AB86" i="2"/>
  <c r="Y86" i="2"/>
  <c r="S86" i="2"/>
  <c r="P86" i="2"/>
  <c r="M86" i="2"/>
  <c r="J86" i="2"/>
  <c r="G86" i="2"/>
  <c r="AB85" i="2"/>
  <c r="Y85" i="2"/>
  <c r="S85" i="2"/>
  <c r="S84" i="2" s="1"/>
  <c r="P85" i="2"/>
  <c r="M85" i="2"/>
  <c r="J85" i="2"/>
  <c r="G85" i="2"/>
  <c r="G84" i="2" s="1"/>
  <c r="AB84" i="2"/>
  <c r="V84" i="2"/>
  <c r="P84" i="2"/>
  <c r="M84" i="2"/>
  <c r="J82" i="2"/>
  <c r="I81" i="2"/>
  <c r="H81" i="2"/>
  <c r="J81" i="2" s="1"/>
  <c r="G81" i="2"/>
  <c r="F81" i="2"/>
  <c r="I80" i="2"/>
  <c r="H80" i="2"/>
  <c r="J80" i="2" s="1"/>
  <c r="AD80" i="2" s="1"/>
  <c r="AE80" i="2" s="1"/>
  <c r="AF80" i="2" s="1"/>
  <c r="F80" i="2"/>
  <c r="G80" i="2" s="1"/>
  <c r="AC80" i="2" s="1"/>
  <c r="U79" i="2"/>
  <c r="T79" i="2"/>
  <c r="V79" i="2" s="1"/>
  <c r="I79" i="2"/>
  <c r="H79" i="2"/>
  <c r="J79" i="2" s="1"/>
  <c r="I78" i="2"/>
  <c r="J78" i="2" s="1"/>
  <c r="AD78" i="2" s="1"/>
  <c r="H78" i="2"/>
  <c r="G78" i="2"/>
  <c r="AC78" i="2" s="1"/>
  <c r="AE78" i="2" s="1"/>
  <c r="AF78" i="2" s="1"/>
  <c r="F78" i="2"/>
  <c r="I77" i="2"/>
  <c r="H77" i="2"/>
  <c r="G77" i="2"/>
  <c r="AC77" i="2" s="1"/>
  <c r="F77" i="2"/>
  <c r="H76" i="2"/>
  <c r="F76" i="2"/>
  <c r="G76" i="2" s="1"/>
  <c r="H75" i="2"/>
  <c r="J75" i="2" s="1"/>
  <c r="AD75" i="2" s="1"/>
  <c r="F75" i="2"/>
  <c r="G75" i="2" s="1"/>
  <c r="AC75" i="2" s="1"/>
  <c r="U74" i="2"/>
  <c r="T74" i="2"/>
  <c r="R74" i="2"/>
  <c r="S74" i="2" s="1"/>
  <c r="AC74" i="2" s="1"/>
  <c r="N74" i="2"/>
  <c r="O73" i="2"/>
  <c r="N73" i="2"/>
  <c r="L73" i="2"/>
  <c r="M73" i="2" s="1"/>
  <c r="AC73" i="2" s="1"/>
  <c r="R72" i="2"/>
  <c r="S72" i="2" s="1"/>
  <c r="O72" i="2"/>
  <c r="N72" i="2"/>
  <c r="P72" i="2" s="1"/>
  <c r="AD72" i="2" s="1"/>
  <c r="O71" i="2"/>
  <c r="N71" i="2"/>
  <c r="L71" i="2"/>
  <c r="M71" i="2" s="1"/>
  <c r="AC71" i="2" s="1"/>
  <c r="O70" i="2"/>
  <c r="P70" i="2" s="1"/>
  <c r="AD70" i="2" s="1"/>
  <c r="N70" i="2"/>
  <c r="M70" i="2"/>
  <c r="AC70" i="2" s="1"/>
  <c r="L70" i="2"/>
  <c r="O69" i="2"/>
  <c r="N69" i="2"/>
  <c r="P69" i="2" s="1"/>
  <c r="AD69" i="2" s="1"/>
  <c r="L69" i="2"/>
  <c r="M69" i="2" s="1"/>
  <c r="AC69" i="2" s="1"/>
  <c r="O68" i="2"/>
  <c r="N68" i="2"/>
  <c r="L68" i="2"/>
  <c r="M68" i="2" s="1"/>
  <c r="AC68" i="2" s="1"/>
  <c r="O67" i="2"/>
  <c r="N67" i="2"/>
  <c r="M67" i="2"/>
  <c r="AC67" i="2" s="1"/>
  <c r="L67" i="2"/>
  <c r="O66" i="2"/>
  <c r="N66" i="2"/>
  <c r="P66" i="2" s="1"/>
  <c r="AD66" i="2" s="1"/>
  <c r="L66" i="2"/>
  <c r="M66" i="2" s="1"/>
  <c r="AC66" i="2" s="1"/>
  <c r="O65" i="2"/>
  <c r="P65" i="2" s="1"/>
  <c r="AD65" i="2" s="1"/>
  <c r="N65" i="2"/>
  <c r="L65" i="2"/>
  <c r="M65" i="2" s="1"/>
  <c r="AC65" i="2" s="1"/>
  <c r="P64" i="2"/>
  <c r="AD64" i="2" s="1"/>
  <c r="O64" i="2"/>
  <c r="N64" i="2"/>
  <c r="L64" i="2"/>
  <c r="M64" i="2" s="1"/>
  <c r="AC64" i="2" s="1"/>
  <c r="O63" i="2"/>
  <c r="N63" i="2"/>
  <c r="L63" i="2"/>
  <c r="M63" i="2" s="1"/>
  <c r="AC63" i="2" s="1"/>
  <c r="U62" i="2"/>
  <c r="V62" i="2" s="1"/>
  <c r="S62" i="2"/>
  <c r="R62" i="2"/>
  <c r="O62" i="2"/>
  <c r="N62" i="2"/>
  <c r="M62" i="2"/>
  <c r="AC62" i="2" s="1"/>
  <c r="O61" i="2"/>
  <c r="N61" i="2"/>
  <c r="P61" i="2" s="1"/>
  <c r="AD61" i="2" s="1"/>
  <c r="L61" i="2"/>
  <c r="M61" i="2" s="1"/>
  <c r="AC61" i="2" s="1"/>
  <c r="U60" i="2"/>
  <c r="V60" i="2" s="1"/>
  <c r="R60" i="2"/>
  <c r="S60" i="2" s="1"/>
  <c r="O60" i="2"/>
  <c r="P60" i="2" s="1"/>
  <c r="N60" i="2"/>
  <c r="M60" i="2"/>
  <c r="AC60" i="2" s="1"/>
  <c r="O59" i="2"/>
  <c r="P59" i="2" s="1"/>
  <c r="AD59" i="2" s="1"/>
  <c r="N59" i="2"/>
  <c r="L59" i="2"/>
  <c r="M59" i="2" s="1"/>
  <c r="AC59" i="2" s="1"/>
  <c r="AE59" i="2" s="1"/>
  <c r="AF59" i="2" s="1"/>
  <c r="O58" i="2"/>
  <c r="N58" i="2"/>
  <c r="P58" i="2" s="1"/>
  <c r="AD58" i="2" s="1"/>
  <c r="L58" i="2"/>
  <c r="M58" i="2" s="1"/>
  <c r="AC58" i="2" s="1"/>
  <c r="O57" i="2"/>
  <c r="N57" i="2"/>
  <c r="P57" i="2" s="1"/>
  <c r="AD57" i="2" s="1"/>
  <c r="L57" i="2"/>
  <c r="M57" i="2" s="1"/>
  <c r="AC57" i="2" s="1"/>
  <c r="O56" i="2"/>
  <c r="N56" i="2"/>
  <c r="P56" i="2" s="1"/>
  <c r="AD56" i="2" s="1"/>
  <c r="L56" i="2"/>
  <c r="M56" i="2" s="1"/>
  <c r="AC56" i="2" s="1"/>
  <c r="O55" i="2"/>
  <c r="P55" i="2" s="1"/>
  <c r="AD55" i="2" s="1"/>
  <c r="N55" i="2"/>
  <c r="L55" i="2"/>
  <c r="M55" i="2" s="1"/>
  <c r="AC55" i="2" s="1"/>
  <c r="O54" i="2"/>
  <c r="P54" i="2" s="1"/>
  <c r="AD54" i="2" s="1"/>
  <c r="N54" i="2"/>
  <c r="L54" i="2"/>
  <c r="M54" i="2" s="1"/>
  <c r="AC54" i="2" s="1"/>
  <c r="P53" i="2"/>
  <c r="AD53" i="2" s="1"/>
  <c r="O53" i="2"/>
  <c r="N53" i="2"/>
  <c r="L53" i="2"/>
  <c r="M53" i="2" s="1"/>
  <c r="AC53" i="2" s="1"/>
  <c r="AE53" i="2" s="1"/>
  <c r="AF53" i="2" s="1"/>
  <c r="O52" i="2"/>
  <c r="P52" i="2" s="1"/>
  <c r="N52" i="2"/>
  <c r="L52" i="2"/>
  <c r="M52" i="2" s="1"/>
  <c r="AB48" i="2"/>
  <c r="AB53" i="2" s="1"/>
  <c r="Y48" i="2"/>
  <c r="V48" i="2"/>
  <c r="S48" i="2"/>
  <c r="P48" i="2"/>
  <c r="M48" i="2"/>
  <c r="G48" i="2"/>
  <c r="AB47" i="2"/>
  <c r="Y47" i="2"/>
  <c r="V47" i="2"/>
  <c r="AD47" i="2" s="1"/>
  <c r="S47" i="2"/>
  <c r="P47" i="2"/>
  <c r="M47" i="2"/>
  <c r="G47" i="2"/>
  <c r="AD46" i="2"/>
  <c r="V46" i="2"/>
  <c r="F46" i="2"/>
  <c r="F79" i="2" s="1"/>
  <c r="G79" i="2" s="1"/>
  <c r="AC79" i="2" s="1"/>
  <c r="AD45" i="2"/>
  <c r="G45" i="2"/>
  <c r="AC45" i="2" s="1"/>
  <c r="AE45" i="2" s="1"/>
  <c r="AF45" i="2" s="1"/>
  <c r="AD44" i="2"/>
  <c r="AC44" i="2"/>
  <c r="G44" i="2"/>
  <c r="AD43" i="2"/>
  <c r="I43" i="2"/>
  <c r="I76" i="2" s="1"/>
  <c r="G43" i="2"/>
  <c r="AC43" i="2" s="1"/>
  <c r="AE43" i="2" s="1"/>
  <c r="AF43" i="2" s="1"/>
  <c r="AB42" i="2"/>
  <c r="AB41" i="2" s="1"/>
  <c r="Y42" i="2"/>
  <c r="V42" i="2"/>
  <c r="V41" i="2" s="1"/>
  <c r="S42" i="2"/>
  <c r="S41" i="2" s="1"/>
  <c r="S49" i="2" s="1"/>
  <c r="P42" i="2"/>
  <c r="P41" i="2" s="1"/>
  <c r="M42" i="2"/>
  <c r="I42" i="2"/>
  <c r="I75" i="2" s="1"/>
  <c r="G42" i="2"/>
  <c r="AC42" i="2" s="1"/>
  <c r="J41" i="2"/>
  <c r="Y40" i="2"/>
  <c r="S40" i="2"/>
  <c r="M40" i="2"/>
  <c r="J40" i="2"/>
  <c r="AD40" i="2" s="1"/>
  <c r="G40" i="2"/>
  <c r="Y39" i="2"/>
  <c r="S39" i="2"/>
  <c r="M39" i="2"/>
  <c r="J39" i="2"/>
  <c r="AD39" i="2" s="1"/>
  <c r="G39" i="2"/>
  <c r="Y38" i="2"/>
  <c r="S38" i="2"/>
  <c r="M38" i="2"/>
  <c r="J38" i="2"/>
  <c r="AD38" i="2" s="1"/>
  <c r="G38" i="2"/>
  <c r="Y37" i="2"/>
  <c r="S37" i="2"/>
  <c r="AB36" i="2"/>
  <c r="Y36" i="2"/>
  <c r="V36" i="2"/>
  <c r="S36" i="2"/>
  <c r="P36" i="2"/>
  <c r="M36" i="2"/>
  <c r="J36" i="2"/>
  <c r="AD36" i="2" s="1"/>
  <c r="G36" i="2"/>
  <c r="P35" i="2"/>
  <c r="M35" i="2"/>
  <c r="J35" i="2"/>
  <c r="AD35" i="2" s="1"/>
  <c r="G35" i="2"/>
  <c r="S34" i="2"/>
  <c r="P34" i="2"/>
  <c r="M34" i="2"/>
  <c r="J34" i="2"/>
  <c r="G34" i="2"/>
  <c r="S33" i="2"/>
  <c r="P33" i="2"/>
  <c r="M33" i="2"/>
  <c r="J33" i="2"/>
  <c r="AD33" i="2" s="1"/>
  <c r="G33" i="2"/>
  <c r="AC33" i="2" s="1"/>
  <c r="AE33" i="2" s="1"/>
  <c r="AF33" i="2" s="1"/>
  <c r="S32" i="2"/>
  <c r="P32" i="2"/>
  <c r="M32" i="2"/>
  <c r="J32" i="2"/>
  <c r="AD32" i="2" s="1"/>
  <c r="G32" i="2"/>
  <c r="S31" i="2"/>
  <c r="P31" i="2"/>
  <c r="M31" i="2"/>
  <c r="J31" i="2"/>
  <c r="G31" i="2"/>
  <c r="AC31" i="2" s="1"/>
  <c r="S30" i="2"/>
  <c r="P30" i="2"/>
  <c r="M30" i="2"/>
  <c r="J30" i="2"/>
  <c r="AD30" i="2" s="1"/>
  <c r="G30" i="2"/>
  <c r="AC30" i="2" s="1"/>
  <c r="AE30" i="2" s="1"/>
  <c r="AF30" i="2" s="1"/>
  <c r="S29" i="2"/>
  <c r="P29" i="2"/>
  <c r="M29" i="2"/>
  <c r="J29" i="2"/>
  <c r="G29" i="2"/>
  <c r="AC29" i="2" s="1"/>
  <c r="S28" i="2"/>
  <c r="P28" i="2"/>
  <c r="M28" i="2"/>
  <c r="J28" i="2"/>
  <c r="AD28" i="2" s="1"/>
  <c r="G28" i="2"/>
  <c r="AC28" i="2" s="1"/>
  <c r="S27" i="2"/>
  <c r="P27" i="2"/>
  <c r="M27" i="2"/>
  <c r="J27" i="2"/>
  <c r="G27" i="2"/>
  <c r="S26" i="2"/>
  <c r="P26" i="2"/>
  <c r="M26" i="2"/>
  <c r="J26" i="2"/>
  <c r="G26" i="2"/>
  <c r="S25" i="2"/>
  <c r="P25" i="2"/>
  <c r="M25" i="2"/>
  <c r="J25" i="2"/>
  <c r="AD25" i="2" s="1"/>
  <c r="G25" i="2"/>
  <c r="AC25" i="2" s="1"/>
  <c r="AE25" i="2" s="1"/>
  <c r="AF25" i="2" s="1"/>
  <c r="V24" i="2"/>
  <c r="S24" i="2"/>
  <c r="P24" i="2"/>
  <c r="M24" i="2"/>
  <c r="J24" i="2"/>
  <c r="G24" i="2"/>
  <c r="P23" i="2"/>
  <c r="M23" i="2"/>
  <c r="J23" i="2"/>
  <c r="G23" i="2"/>
  <c r="V22" i="2"/>
  <c r="S22" i="2"/>
  <c r="P22" i="2"/>
  <c r="M22" i="2"/>
  <c r="J22" i="2"/>
  <c r="AD22" i="2" s="1"/>
  <c r="G22" i="2"/>
  <c r="V21" i="2"/>
  <c r="S21" i="2"/>
  <c r="P21" i="2"/>
  <c r="M21" i="2"/>
  <c r="J21" i="2"/>
  <c r="G21" i="2"/>
  <c r="V20" i="2"/>
  <c r="S20" i="2"/>
  <c r="P20" i="2"/>
  <c r="M20" i="2"/>
  <c r="J20" i="2"/>
  <c r="G20" i="2"/>
  <c r="V19" i="2"/>
  <c r="S19" i="2"/>
  <c r="P19" i="2"/>
  <c r="M19" i="2"/>
  <c r="J19" i="2"/>
  <c r="G19" i="2"/>
  <c r="V18" i="2"/>
  <c r="S18" i="2"/>
  <c r="P18" i="2"/>
  <c r="M18" i="2"/>
  <c r="J18" i="2"/>
  <c r="AD18" i="2" s="1"/>
  <c r="G18" i="2"/>
  <c r="V17" i="2"/>
  <c r="S17" i="2"/>
  <c r="P17" i="2"/>
  <c r="M17" i="2"/>
  <c r="J17" i="2"/>
  <c r="G17" i="2"/>
  <c r="V16" i="2"/>
  <c r="S16" i="2"/>
  <c r="P16" i="2"/>
  <c r="M16" i="2"/>
  <c r="J16" i="2"/>
  <c r="AB15" i="2"/>
  <c r="Y15" i="2"/>
  <c r="V15" i="2"/>
  <c r="S15" i="2"/>
  <c r="AC15" i="2" s="1"/>
  <c r="P15" i="2"/>
  <c r="M15" i="2"/>
  <c r="J15" i="2"/>
  <c r="AB14" i="2"/>
  <c r="AB13" i="2" s="1"/>
  <c r="Y14" i="2"/>
  <c r="Y13" i="2" s="1"/>
  <c r="V14" i="2"/>
  <c r="S14" i="2"/>
  <c r="P14" i="2"/>
  <c r="M14" i="2"/>
  <c r="J14" i="2"/>
  <c r="S13" i="2"/>
  <c r="L23" i="1"/>
  <c r="H23" i="1"/>
  <c r="G23" i="1"/>
  <c r="F23" i="1"/>
  <c r="E23" i="1"/>
  <c r="D23" i="1"/>
  <c r="C23" i="1"/>
  <c r="J22" i="1"/>
  <c r="N22" i="1" s="1"/>
  <c r="J21" i="1"/>
  <c r="N21" i="1" s="1"/>
  <c r="J20" i="1"/>
  <c r="N20" i="1" s="1"/>
  <c r="AC76" i="2" l="1"/>
  <c r="G51" i="2"/>
  <c r="AE29" i="2"/>
  <c r="AF29" i="2" s="1"/>
  <c r="AE54" i="2"/>
  <c r="AF54" i="2" s="1"/>
  <c r="AC72" i="2"/>
  <c r="S51" i="2"/>
  <c r="S82" i="2" s="1"/>
  <c r="AD79" i="2"/>
  <c r="AC14" i="2"/>
  <c r="AD15" i="2"/>
  <c r="AC16" i="2"/>
  <c r="AC17" i="2"/>
  <c r="AC18" i="2"/>
  <c r="AE18" i="2" s="1"/>
  <c r="AF18" i="2" s="1"/>
  <c r="AC19" i="2"/>
  <c r="AC20" i="2"/>
  <c r="AE20" i="2" s="1"/>
  <c r="AF20" i="2" s="1"/>
  <c r="AC21" i="2"/>
  <c r="AC22" i="2"/>
  <c r="AE22" i="2" s="1"/>
  <c r="AF22" i="2" s="1"/>
  <c r="AC23" i="2"/>
  <c r="AC24" i="2"/>
  <c r="AC26" i="2"/>
  <c r="AC32" i="2"/>
  <c r="AE32" i="2" s="1"/>
  <c r="AF32" i="2" s="1"/>
  <c r="AC34" i="2"/>
  <c r="AC39" i="2"/>
  <c r="AE39" i="2" s="1"/>
  <c r="AF39" i="2" s="1"/>
  <c r="G46" i="2"/>
  <c r="AC48" i="2"/>
  <c r="AE48" i="2" s="1"/>
  <c r="AF48" i="2" s="1"/>
  <c r="AE55" i="2"/>
  <c r="AF55" i="2" s="1"/>
  <c r="V51" i="2"/>
  <c r="V82" i="2" s="1"/>
  <c r="V74" i="2"/>
  <c r="AD74" i="2" s="1"/>
  <c r="AE74" i="2" s="1"/>
  <c r="AF74" i="2" s="1"/>
  <c r="AD93" i="2"/>
  <c r="AC93" i="2"/>
  <c r="M92" i="2"/>
  <c r="P97" i="2"/>
  <c r="S105" i="2"/>
  <c r="AD103" i="2"/>
  <c r="V101" i="2"/>
  <c r="AD108" i="2"/>
  <c r="Y111" i="2"/>
  <c r="Y126" i="2" s="1"/>
  <c r="AE131" i="2"/>
  <c r="AF131" i="2" s="1"/>
  <c r="AB134" i="2"/>
  <c r="AD138" i="2"/>
  <c r="AE138" i="2" s="1"/>
  <c r="AF138" i="2" s="1"/>
  <c r="V143" i="2"/>
  <c r="AC157" i="2"/>
  <c r="V161" i="2"/>
  <c r="AC159" i="2"/>
  <c r="AE159" i="2" s="1"/>
  <c r="AF159" i="2" s="1"/>
  <c r="AD160" i="2"/>
  <c r="F161" i="2"/>
  <c r="AD169" i="2"/>
  <c r="J183" i="2"/>
  <c r="AD183" i="2" s="1"/>
  <c r="V183" i="2"/>
  <c r="AC186" i="2"/>
  <c r="AE186" i="2" s="1"/>
  <c r="AF186" i="2" s="1"/>
  <c r="I211" i="2"/>
  <c r="AB191" i="2"/>
  <c r="AE201" i="2"/>
  <c r="AF201" i="2" s="1"/>
  <c r="AD16" i="2"/>
  <c r="AD17" i="2"/>
  <c r="AE17" i="2" s="1"/>
  <c r="AF17" i="2" s="1"/>
  <c r="AD19" i="2"/>
  <c r="AD20" i="2"/>
  <c r="AD21" i="2"/>
  <c r="AE21" i="2" s="1"/>
  <c r="AF21" i="2" s="1"/>
  <c r="AD23" i="2"/>
  <c r="AD24" i="2"/>
  <c r="AE24" i="2" s="1"/>
  <c r="AF24" i="2" s="1"/>
  <c r="AD26" i="2"/>
  <c r="AC27" i="2"/>
  <c r="AD29" i="2"/>
  <c r="AD34" i="2"/>
  <c r="AC35" i="2"/>
  <c r="AE35" i="2" s="1"/>
  <c r="AF35" i="2" s="1"/>
  <c r="AC36" i="2"/>
  <c r="AE36" i="2" s="1"/>
  <c r="AF36" i="2" s="1"/>
  <c r="J37" i="2"/>
  <c r="AD37" i="2" s="1"/>
  <c r="AB49" i="2"/>
  <c r="AB81" i="2" s="1"/>
  <c r="AD48" i="2"/>
  <c r="P63" i="2"/>
  <c r="AD63" i="2" s="1"/>
  <c r="AE63" i="2" s="1"/>
  <c r="AF63" i="2" s="1"/>
  <c r="AD85" i="2"/>
  <c r="AC85" i="2"/>
  <c r="AE85" i="2" s="1"/>
  <c r="AF85" i="2" s="1"/>
  <c r="AC99" i="2"/>
  <c r="AC100" i="2"/>
  <c r="E105" i="2"/>
  <c r="I105" i="2"/>
  <c r="O105" i="2"/>
  <c r="J114" i="2"/>
  <c r="P114" i="2"/>
  <c r="R126" i="2"/>
  <c r="P118" i="2"/>
  <c r="V128" i="2"/>
  <c r="V132" i="2" s="1"/>
  <c r="N147" i="2"/>
  <c r="AE142" i="2"/>
  <c r="AF142" i="2" s="1"/>
  <c r="AD157" i="2"/>
  <c r="J171" i="2"/>
  <c r="AD171" i="2" s="1"/>
  <c r="AC174" i="2"/>
  <c r="AC179" i="2"/>
  <c r="AC189" i="2"/>
  <c r="AC190" i="2"/>
  <c r="T211" i="2"/>
  <c r="AC193" i="2"/>
  <c r="AC194" i="2"/>
  <c r="AE194" i="2" s="1"/>
  <c r="AF194" i="2" s="1"/>
  <c r="AC195" i="2"/>
  <c r="AC196" i="2"/>
  <c r="E211" i="2"/>
  <c r="K211" i="2"/>
  <c r="AC206" i="2"/>
  <c r="AC207" i="2"/>
  <c r="AE207" i="2" s="1"/>
  <c r="AF207" i="2" s="1"/>
  <c r="AE28" i="2"/>
  <c r="AF28" i="2" s="1"/>
  <c r="AE44" i="2"/>
  <c r="AF44" i="2" s="1"/>
  <c r="AE61" i="2"/>
  <c r="AF61" i="2" s="1"/>
  <c r="P71" i="2"/>
  <c r="AD71" i="2" s="1"/>
  <c r="AE71" i="2" s="1"/>
  <c r="AF71" i="2" s="1"/>
  <c r="J77" i="2"/>
  <c r="AD77" i="2" s="1"/>
  <c r="AE77" i="2" s="1"/>
  <c r="AF77" i="2" s="1"/>
  <c r="AE100" i="2"/>
  <c r="AF100" i="2" s="1"/>
  <c r="F105" i="2"/>
  <c r="Q105" i="2"/>
  <c r="U105" i="2"/>
  <c r="AB101" i="2"/>
  <c r="AB105" i="2" s="1"/>
  <c r="E126" i="2"/>
  <c r="N126" i="2"/>
  <c r="AC120" i="2"/>
  <c r="AC121" i="2"/>
  <c r="U126" i="2"/>
  <c r="J134" i="2"/>
  <c r="M134" i="2"/>
  <c r="AC134" i="2" s="1"/>
  <c r="V139" i="2"/>
  <c r="F147" i="2"/>
  <c r="L147" i="2"/>
  <c r="AB143" i="2"/>
  <c r="AB147" i="2" s="1"/>
  <c r="AC165" i="2"/>
  <c r="G181" i="2"/>
  <c r="V181" i="2"/>
  <c r="AD192" i="2"/>
  <c r="AD194" i="2"/>
  <c r="AD195" i="2"/>
  <c r="AE195" i="2" s="1"/>
  <c r="AF195" i="2" s="1"/>
  <c r="AC199" i="2"/>
  <c r="AD199" i="2"/>
  <c r="AC200" i="2"/>
  <c r="AE200" i="2" s="1"/>
  <c r="AF200" i="2" s="1"/>
  <c r="P13" i="2"/>
  <c r="P49" i="2" s="1"/>
  <c r="AE70" i="2"/>
  <c r="AF70" i="2" s="1"/>
  <c r="J76" i="2"/>
  <c r="AD76" i="2" s="1"/>
  <c r="AC86" i="2"/>
  <c r="W105" i="2"/>
  <c r="AD107" i="2"/>
  <c r="AE110" i="2"/>
  <c r="AF110" i="2" s="1"/>
  <c r="S111" i="2"/>
  <c r="AD120" i="2"/>
  <c r="AE120" i="2" s="1"/>
  <c r="AF120" i="2" s="1"/>
  <c r="W126" i="2"/>
  <c r="AA126" i="2"/>
  <c r="H147" i="2"/>
  <c r="AC145" i="2"/>
  <c r="AC146" i="2"/>
  <c r="Y149" i="2"/>
  <c r="Y154" i="2" s="1"/>
  <c r="AC160" i="2"/>
  <c r="AD163" i="2"/>
  <c r="AD164" i="2"/>
  <c r="AD167" i="2"/>
  <c r="S171" i="2"/>
  <c r="Q211" i="2"/>
  <c r="H211" i="2"/>
  <c r="N211" i="2"/>
  <c r="R211" i="2"/>
  <c r="AE170" i="2"/>
  <c r="AF170" i="2" s="1"/>
  <c r="AD52" i="2"/>
  <c r="AD60" i="2"/>
  <c r="AE75" i="2"/>
  <c r="AF75" i="2" s="1"/>
  <c r="AD41" i="2"/>
  <c r="AE15" i="2"/>
  <c r="AF15" i="2" s="1"/>
  <c r="AE56" i="2"/>
  <c r="AF56" i="2" s="1"/>
  <c r="AE57" i="2"/>
  <c r="AF57" i="2" s="1"/>
  <c r="AE65" i="2"/>
  <c r="AF65" i="2" s="1"/>
  <c r="AE58" i="2"/>
  <c r="AF58" i="2" s="1"/>
  <c r="AE64" i="2"/>
  <c r="AF64" i="2" s="1"/>
  <c r="AD98" i="2"/>
  <c r="J97" i="2"/>
  <c r="AD99" i="2"/>
  <c r="AE99" i="2" s="1"/>
  <c r="AF99" i="2" s="1"/>
  <c r="AD118" i="2"/>
  <c r="Q126" i="2"/>
  <c r="G13" i="2"/>
  <c r="AD27" i="2"/>
  <c r="AE27" i="2" s="1"/>
  <c r="AF27" i="2" s="1"/>
  <c r="AD31" i="2"/>
  <c r="AE31" i="2" s="1"/>
  <c r="AF31" i="2" s="1"/>
  <c r="AC40" i="2"/>
  <c r="AE40" i="2" s="1"/>
  <c r="AF40" i="2" s="1"/>
  <c r="AC47" i="2"/>
  <c r="AE47" i="2" s="1"/>
  <c r="AF47" i="2" s="1"/>
  <c r="M51" i="2"/>
  <c r="M82" i="2" s="1"/>
  <c r="AC52" i="2"/>
  <c r="AE60" i="2"/>
  <c r="AF60" i="2" s="1"/>
  <c r="P68" i="2"/>
  <c r="AD68" i="2" s="1"/>
  <c r="AE68" i="2" s="1"/>
  <c r="AF68" i="2" s="1"/>
  <c r="AE69" i="2"/>
  <c r="AF69" i="2" s="1"/>
  <c r="Y84" i="2"/>
  <c r="AC84" i="2" s="1"/>
  <c r="AD91" i="2"/>
  <c r="AE91" i="2" s="1"/>
  <c r="AF91" i="2" s="1"/>
  <c r="J92" i="2"/>
  <c r="AB95" i="2"/>
  <c r="N105" i="2"/>
  <c r="P101" i="2"/>
  <c r="P105" i="2" s="1"/>
  <c r="AD102" i="2"/>
  <c r="V111" i="2"/>
  <c r="AD111" i="2" s="1"/>
  <c r="H126" i="2"/>
  <c r="P122" i="2"/>
  <c r="AB122" i="2"/>
  <c r="AC143" i="2"/>
  <c r="Y147" i="2"/>
  <c r="J84" i="2"/>
  <c r="AD84" i="2" s="1"/>
  <c r="AD86" i="2"/>
  <c r="AE86" i="2" s="1"/>
  <c r="AF86" i="2" s="1"/>
  <c r="V105" i="2"/>
  <c r="AD130" i="2"/>
  <c r="AE130" i="2" s="1"/>
  <c r="AF130" i="2" s="1"/>
  <c r="J128" i="2"/>
  <c r="AC135" i="2"/>
  <c r="AE135" i="2" s="1"/>
  <c r="AF135" i="2" s="1"/>
  <c r="M37" i="2"/>
  <c r="AD42" i="2"/>
  <c r="AE42" i="2" s="1"/>
  <c r="AF42" i="2" s="1"/>
  <c r="AE66" i="2"/>
  <c r="AF66" i="2" s="1"/>
  <c r="G82" i="2"/>
  <c r="M89" i="2"/>
  <c r="AC89" i="2" s="1"/>
  <c r="AE89" i="2" s="1"/>
  <c r="AF89" i="2" s="1"/>
  <c r="AC90" i="2"/>
  <c r="AC107" i="2"/>
  <c r="AE107" i="2" s="1"/>
  <c r="AF107" i="2" s="1"/>
  <c r="Z126" i="2"/>
  <c r="AD145" i="2"/>
  <c r="P143" i="2"/>
  <c r="AE193" i="2"/>
  <c r="AF193" i="2" s="1"/>
  <c r="M13" i="2"/>
  <c r="AC38" i="2"/>
  <c r="AE38" i="2" s="1"/>
  <c r="AF38" i="2" s="1"/>
  <c r="G37" i="2"/>
  <c r="M41" i="2"/>
  <c r="Y41" i="2"/>
  <c r="Y49" i="2" s="1"/>
  <c r="P62" i="2"/>
  <c r="AD62" i="2" s="1"/>
  <c r="AE62" i="2" s="1"/>
  <c r="AF62" i="2" s="1"/>
  <c r="AE72" i="2"/>
  <c r="AF72" i="2" s="1"/>
  <c r="AE79" i="2"/>
  <c r="AF79" i="2" s="1"/>
  <c r="AC87" i="2"/>
  <c r="AE87" i="2" s="1"/>
  <c r="AF87" i="2" s="1"/>
  <c r="P95" i="2"/>
  <c r="Y92" i="2"/>
  <c r="J101" i="2"/>
  <c r="AE102" i="2"/>
  <c r="AF102" i="2" s="1"/>
  <c r="AC113" i="2"/>
  <c r="AE113" i="2" s="1"/>
  <c r="AF113" i="2" s="1"/>
  <c r="G111" i="2"/>
  <c r="T126" i="2"/>
  <c r="AE141" i="2"/>
  <c r="AF141" i="2" s="1"/>
  <c r="K105" i="2"/>
  <c r="AD112" i="2"/>
  <c r="AE112" i="2" s="1"/>
  <c r="AF112" i="2" s="1"/>
  <c r="P111" i="2"/>
  <c r="AD121" i="2"/>
  <c r="AE121" i="2" s="1"/>
  <c r="AF121" i="2" s="1"/>
  <c r="K126" i="2"/>
  <c r="O126" i="2"/>
  <c r="AC122" i="2"/>
  <c r="AC123" i="2"/>
  <c r="AD125" i="2"/>
  <c r="AE125" i="2" s="1"/>
  <c r="AF125" i="2" s="1"/>
  <c r="AC129" i="2"/>
  <c r="AD129" i="2"/>
  <c r="AC132" i="2"/>
  <c r="AD137" i="2"/>
  <c r="AE137" i="2" s="1"/>
  <c r="AF137" i="2" s="1"/>
  <c r="AC178" i="2"/>
  <c r="AE178" i="2" s="1"/>
  <c r="AF178" i="2" s="1"/>
  <c r="M197" i="2"/>
  <c r="Y197" i="2"/>
  <c r="J23" i="1"/>
  <c r="N23" i="1" s="1"/>
  <c r="J13" i="2"/>
  <c r="V13" i="2"/>
  <c r="V49" i="2" s="1"/>
  <c r="AD14" i="2"/>
  <c r="P67" i="2"/>
  <c r="AD67" i="2" s="1"/>
  <c r="AE67" i="2" s="1"/>
  <c r="AF67" i="2" s="1"/>
  <c r="AD90" i="2"/>
  <c r="G95" i="2"/>
  <c r="S95" i="2"/>
  <c r="AC97" i="2"/>
  <c r="AB97" i="2"/>
  <c r="L105" i="2"/>
  <c r="R105" i="2"/>
  <c r="AB114" i="2"/>
  <c r="AD114" i="2" s="1"/>
  <c r="F126" i="2"/>
  <c r="L126" i="2"/>
  <c r="AD123" i="2"/>
  <c r="AD141" i="2"/>
  <c r="J154" i="2"/>
  <c r="AD149" i="2"/>
  <c r="AC175" i="2"/>
  <c r="U147" i="2"/>
  <c r="AE145" i="2"/>
  <c r="AF145" i="2" s="1"/>
  <c r="P73" i="2"/>
  <c r="AD73" i="2" s="1"/>
  <c r="AE73" i="2" s="1"/>
  <c r="AF73" i="2" s="1"/>
  <c r="AC94" i="2"/>
  <c r="AE94" i="2" s="1"/>
  <c r="AF94" i="2" s="1"/>
  <c r="G105" i="2"/>
  <c r="AC103" i="2"/>
  <c r="AE103" i="2" s="1"/>
  <c r="AF103" i="2" s="1"/>
  <c r="AD104" i="2"/>
  <c r="AC108" i="2"/>
  <c r="AE108" i="2" s="1"/>
  <c r="AF108" i="2" s="1"/>
  <c r="AD109" i="2"/>
  <c r="I126" i="2"/>
  <c r="G118" i="2"/>
  <c r="AC119" i="2"/>
  <c r="AE119" i="2" s="1"/>
  <c r="AF119" i="2" s="1"/>
  <c r="X126" i="2"/>
  <c r="J122" i="2"/>
  <c r="AD124" i="2"/>
  <c r="AE124" i="2" s="1"/>
  <c r="AF124" i="2" s="1"/>
  <c r="I147" i="2"/>
  <c r="R147" i="2"/>
  <c r="P149" i="2"/>
  <c r="P154" i="2" s="1"/>
  <c r="AB149" i="2"/>
  <c r="AB154" i="2" s="1"/>
  <c r="AE157" i="2"/>
  <c r="AF157" i="2" s="1"/>
  <c r="AD181" i="2"/>
  <c r="AC98" i="2"/>
  <c r="M101" i="2"/>
  <c r="M105" i="2" s="1"/>
  <c r="Y101" i="2"/>
  <c r="Y105" i="2" s="1"/>
  <c r="AC104" i="2"/>
  <c r="AC109" i="2"/>
  <c r="G114" i="2"/>
  <c r="S114" i="2"/>
  <c r="S126" i="2" s="1"/>
  <c r="AC115" i="2"/>
  <c r="AE115" i="2" s="1"/>
  <c r="AF115" i="2" s="1"/>
  <c r="V122" i="2"/>
  <c r="V126" i="2" s="1"/>
  <c r="G139" i="2"/>
  <c r="S139" i="2"/>
  <c r="AC140" i="2"/>
  <c r="AE140" i="2" s="1"/>
  <c r="AF140" i="2" s="1"/>
  <c r="M147" i="2"/>
  <c r="G147" i="2"/>
  <c r="S147" i="2"/>
  <c r="AC144" i="2"/>
  <c r="AE146" i="2"/>
  <c r="AF146" i="2" s="1"/>
  <c r="AE151" i="2"/>
  <c r="AF151" i="2" s="1"/>
  <c r="AE160" i="2"/>
  <c r="AF160" i="2" s="1"/>
  <c r="AC163" i="2"/>
  <c r="Z211" i="2"/>
  <c r="S118" i="2"/>
  <c r="AC128" i="2"/>
  <c r="V134" i="2"/>
  <c r="V147" i="2" s="1"/>
  <c r="P134" i="2"/>
  <c r="AD134" i="2" s="1"/>
  <c r="AD136" i="2"/>
  <c r="AE136" i="2" s="1"/>
  <c r="AF136" i="2" s="1"/>
  <c r="P139" i="2"/>
  <c r="AD139" i="2" s="1"/>
  <c r="K147" i="2"/>
  <c r="O147" i="2"/>
  <c r="X147" i="2"/>
  <c r="J143" i="2"/>
  <c r="AD144" i="2"/>
  <c r="P161" i="2"/>
  <c r="AD161" i="2" s="1"/>
  <c r="AD156" i="2"/>
  <c r="AD158" i="2"/>
  <c r="AE158" i="2" s="1"/>
  <c r="AF158" i="2" s="1"/>
  <c r="J165" i="2"/>
  <c r="Y181" i="2"/>
  <c r="AC181" i="2" s="1"/>
  <c r="AE181" i="2" s="1"/>
  <c r="AF181" i="2" s="1"/>
  <c r="AD179" i="2"/>
  <c r="AE179" i="2" s="1"/>
  <c r="AF179" i="2" s="1"/>
  <c r="M183" i="2"/>
  <c r="AC183" i="2" s="1"/>
  <c r="Y183" i="2"/>
  <c r="P191" i="2"/>
  <c r="P211" i="2" s="1"/>
  <c r="X211" i="2"/>
  <c r="S197" i="2"/>
  <c r="S211" i="2" s="1"/>
  <c r="AC198" i="2"/>
  <c r="AE202" i="2"/>
  <c r="AF202" i="2" s="1"/>
  <c r="V165" i="2"/>
  <c r="AC171" i="2"/>
  <c r="AE171" i="2" s="1"/>
  <c r="AF171" i="2" s="1"/>
  <c r="AD174" i="2"/>
  <c r="P175" i="2"/>
  <c r="AC185" i="2"/>
  <c r="AE185" i="2" s="1"/>
  <c r="AF185" i="2" s="1"/>
  <c r="AD188" i="2"/>
  <c r="AE188" i="2" s="1"/>
  <c r="AF188" i="2" s="1"/>
  <c r="P187" i="2"/>
  <c r="AD190" i="2"/>
  <c r="AE190" i="2" s="1"/>
  <c r="AF190" i="2" s="1"/>
  <c r="AD196" i="2"/>
  <c r="F211" i="2"/>
  <c r="W147" i="2"/>
  <c r="AA147" i="2"/>
  <c r="G149" i="2"/>
  <c r="S149" i="2"/>
  <c r="S154" i="2" s="1"/>
  <c r="AC150" i="2"/>
  <c r="AE150" i="2" s="1"/>
  <c r="AF150" i="2" s="1"/>
  <c r="AC153" i="2"/>
  <c r="AE153" i="2" s="1"/>
  <c r="AF153" i="2" s="1"/>
  <c r="G161" i="2"/>
  <c r="AE164" i="2"/>
  <c r="AF164" i="2" s="1"/>
  <c r="AC184" i="2"/>
  <c r="AE184" i="2" s="1"/>
  <c r="AF184" i="2" s="1"/>
  <c r="AB187" i="2"/>
  <c r="AB211" i="2" s="1"/>
  <c r="AD189" i="2"/>
  <c r="AE189" i="2" s="1"/>
  <c r="AF189" i="2" s="1"/>
  <c r="AD193" i="2"/>
  <c r="O211" i="2"/>
  <c r="S161" i="2"/>
  <c r="AC156" i="2"/>
  <c r="AE156" i="2" s="1"/>
  <c r="AF156" i="2" s="1"/>
  <c r="AC167" i="2"/>
  <c r="AE167" i="2" s="1"/>
  <c r="AF167" i="2" s="1"/>
  <c r="AC169" i="2"/>
  <c r="AE169" i="2" s="1"/>
  <c r="AF169" i="2" s="1"/>
  <c r="AD175" i="2"/>
  <c r="AD177" i="2"/>
  <c r="AE177" i="2" s="1"/>
  <c r="AF177" i="2" s="1"/>
  <c r="AC180" i="2"/>
  <c r="AE180" i="2" s="1"/>
  <c r="AF180" i="2" s="1"/>
  <c r="G191" i="2"/>
  <c r="AC191" i="2" s="1"/>
  <c r="S191" i="2"/>
  <c r="AC192" i="2"/>
  <c r="AE192" i="2" s="1"/>
  <c r="AF192" i="2" s="1"/>
  <c r="W211" i="2"/>
  <c r="AA211" i="2"/>
  <c r="G197" i="2"/>
  <c r="V197" i="2"/>
  <c r="V211" i="2" s="1"/>
  <c r="AD198" i="2"/>
  <c r="AD206" i="2"/>
  <c r="AE206" i="2" s="1"/>
  <c r="AF206" i="2" s="1"/>
  <c r="J197" i="2"/>
  <c r="AD207" i="2"/>
  <c r="AC173" i="2"/>
  <c r="AE173" i="2" s="1"/>
  <c r="AF173" i="2" s="1"/>
  <c r="AB51" i="2" l="1"/>
  <c r="AB82" i="2" s="1"/>
  <c r="AD81" i="2"/>
  <c r="AE134" i="2"/>
  <c r="AF134" i="2" s="1"/>
  <c r="S212" i="2"/>
  <c r="AD191" i="2"/>
  <c r="AD187" i="2"/>
  <c r="AE187" i="2" s="1"/>
  <c r="AF187" i="2" s="1"/>
  <c r="AE174" i="2"/>
  <c r="AF174" i="2" s="1"/>
  <c r="AD165" i="2"/>
  <c r="AE165" i="2" s="1"/>
  <c r="AF165" i="2" s="1"/>
  <c r="AC114" i="2"/>
  <c r="AC101" i="2"/>
  <c r="AE14" i="2"/>
  <c r="AF14" i="2" s="1"/>
  <c r="AE52" i="2"/>
  <c r="AF52" i="2" s="1"/>
  <c r="AC46" i="2"/>
  <c r="AE46" i="2" s="1"/>
  <c r="AF46" i="2" s="1"/>
  <c r="G41" i="2"/>
  <c r="G49" i="2" s="1"/>
  <c r="AE26" i="2"/>
  <c r="AF26" i="2" s="1"/>
  <c r="AE183" i="2"/>
  <c r="AF183" i="2" s="1"/>
  <c r="AE163" i="2"/>
  <c r="AF163" i="2" s="1"/>
  <c r="AE109" i="2"/>
  <c r="AF109" i="2" s="1"/>
  <c r="AE98" i="2"/>
  <c r="AF98" i="2" s="1"/>
  <c r="M49" i="2"/>
  <c r="AE16" i="2"/>
  <c r="AF16" i="2" s="1"/>
  <c r="AE76" i="2"/>
  <c r="AF76" i="2" s="1"/>
  <c r="AE191" i="2"/>
  <c r="AF191" i="2" s="1"/>
  <c r="AE196" i="2"/>
  <c r="AF196" i="2" s="1"/>
  <c r="AE104" i="2"/>
  <c r="AF104" i="2" s="1"/>
  <c r="AD13" i="2"/>
  <c r="AC111" i="2"/>
  <c r="AE111" i="2" s="1"/>
  <c r="AF111" i="2" s="1"/>
  <c r="AC37" i="2"/>
  <c r="AE37" i="2" s="1"/>
  <c r="AF37" i="2" s="1"/>
  <c r="AE90" i="2"/>
  <c r="AF90" i="2" s="1"/>
  <c r="P126" i="2"/>
  <c r="AE199" i="2"/>
  <c r="AF199" i="2" s="1"/>
  <c r="AE93" i="2"/>
  <c r="AF93" i="2" s="1"/>
  <c r="AE34" i="2"/>
  <c r="AF34" i="2" s="1"/>
  <c r="AE23" i="2"/>
  <c r="AF23" i="2" s="1"/>
  <c r="AE19" i="2"/>
  <c r="AF19" i="2" s="1"/>
  <c r="AE84" i="2"/>
  <c r="AF84" i="2" s="1"/>
  <c r="V212" i="2"/>
  <c r="AB212" i="2"/>
  <c r="AC161" i="2"/>
  <c r="AE161" i="2" s="1"/>
  <c r="AF161" i="2" s="1"/>
  <c r="AC149" i="2"/>
  <c r="AE149" i="2" s="1"/>
  <c r="AF149" i="2" s="1"/>
  <c r="G154" i="2"/>
  <c r="AC154" i="2" s="1"/>
  <c r="J147" i="2"/>
  <c r="AD147" i="2" s="1"/>
  <c r="AD143" i="2"/>
  <c r="AC139" i="2"/>
  <c r="AE139" i="2" s="1"/>
  <c r="AF139" i="2" s="1"/>
  <c r="J49" i="2"/>
  <c r="AD101" i="2"/>
  <c r="AE101" i="2" s="1"/>
  <c r="AF101" i="2" s="1"/>
  <c r="J105" i="2"/>
  <c r="Y81" i="2"/>
  <c r="AD92" i="2"/>
  <c r="AD95" i="2" s="1"/>
  <c r="J95" i="2"/>
  <c r="AC118" i="2"/>
  <c r="AE118" i="2" s="1"/>
  <c r="AF118" i="2" s="1"/>
  <c r="Y211" i="2"/>
  <c r="G126" i="2"/>
  <c r="AC92" i="2"/>
  <c r="AC95" i="2" s="1"/>
  <c r="Y95" i="2"/>
  <c r="P147" i="2"/>
  <c r="AC13" i="2"/>
  <c r="AE13" i="2" s="1"/>
  <c r="AF13" i="2" s="1"/>
  <c r="AD49" i="2"/>
  <c r="AC41" i="2"/>
  <c r="P51" i="2"/>
  <c r="AC147" i="2"/>
  <c r="AD154" i="2"/>
  <c r="AE129" i="2"/>
  <c r="AF129" i="2" s="1"/>
  <c r="AD128" i="2"/>
  <c r="AE128" i="2" s="1"/>
  <c r="AF128" i="2" s="1"/>
  <c r="J132" i="2"/>
  <c r="AD132" i="2" s="1"/>
  <c r="AE132" i="2" s="1"/>
  <c r="AF132" i="2" s="1"/>
  <c r="AE143" i="2"/>
  <c r="AF143" i="2" s="1"/>
  <c r="J211" i="2"/>
  <c r="AD211" i="2" s="1"/>
  <c r="AD197" i="2"/>
  <c r="G211" i="2"/>
  <c r="AC197" i="2"/>
  <c r="AE197" i="2" s="1"/>
  <c r="AF197" i="2" s="1"/>
  <c r="AE198" i="2"/>
  <c r="AF198" i="2" s="1"/>
  <c r="AE144" i="2"/>
  <c r="AF144" i="2" s="1"/>
  <c r="AE114" i="2"/>
  <c r="AF114" i="2" s="1"/>
  <c r="AD122" i="2"/>
  <c r="AD126" i="2" s="1"/>
  <c r="J126" i="2"/>
  <c r="AE175" i="2"/>
  <c r="AF175" i="2" s="1"/>
  <c r="AC105" i="2"/>
  <c r="AE97" i="2"/>
  <c r="AF97" i="2" s="1"/>
  <c r="M211" i="2"/>
  <c r="AE123" i="2"/>
  <c r="AF123" i="2" s="1"/>
  <c r="AB126" i="2"/>
  <c r="M95" i="2"/>
  <c r="M212" i="2" s="1"/>
  <c r="AD97" i="2"/>
  <c r="AD105" i="2" l="1"/>
  <c r="G212" i="2"/>
  <c r="G214" i="2" s="1"/>
  <c r="AE92" i="2"/>
  <c r="AF92" i="2" s="1"/>
  <c r="Y51" i="2"/>
  <c r="AC81" i="2"/>
  <c r="AE81" i="2" s="1"/>
  <c r="AF81" i="2" s="1"/>
  <c r="AC126" i="2"/>
  <c r="AE126" i="2" s="1"/>
  <c r="AF126" i="2" s="1"/>
  <c r="AE41" i="2"/>
  <c r="AF41" i="2" s="1"/>
  <c r="AC49" i="2"/>
  <c r="J212" i="2"/>
  <c r="J214" i="2" s="1"/>
  <c r="AE105" i="2"/>
  <c r="AF105" i="2" s="1"/>
  <c r="AC211" i="2"/>
  <c r="AE211" i="2" s="1"/>
  <c r="AF211" i="2" s="1"/>
  <c r="AE147" i="2"/>
  <c r="AF147" i="2" s="1"/>
  <c r="AD212" i="2"/>
  <c r="AD214" i="2" s="1"/>
  <c r="AE154" i="2"/>
  <c r="AF154" i="2" s="1"/>
  <c r="P82" i="2"/>
  <c r="P212" i="2" s="1"/>
  <c r="AD51" i="2"/>
  <c r="AD82" i="2" s="1"/>
  <c r="AE122" i="2"/>
  <c r="AF122" i="2" s="1"/>
  <c r="AE95" i="2"/>
  <c r="AF95" i="2" s="1"/>
  <c r="AE49" i="2" l="1"/>
  <c r="AF49" i="2" s="1"/>
  <c r="Y82" i="2"/>
  <c r="Y212" i="2" s="1"/>
  <c r="AC51" i="2"/>
  <c r="AE51" i="2" l="1"/>
  <c r="AC82" i="2"/>
  <c r="AC212" i="2" s="1"/>
  <c r="AE212" i="2" l="1"/>
  <c r="AF212" i="2" s="1"/>
  <c r="AC214" i="2"/>
  <c r="AE82" i="2"/>
  <c r="AF82" i="2" s="1"/>
  <c r="AF51" i="2"/>
</calcChain>
</file>

<file path=xl/sharedStrings.xml><?xml version="1.0" encoding="utf-8"?>
<sst xmlns="http://schemas.openxmlformats.org/spreadsheetml/2006/main" count="926" uniqueCount="397">
  <si>
    <t>Додаток №4</t>
  </si>
  <si>
    <t>до Договору про надання гранту №3ICP11-4748</t>
  </si>
  <si>
    <t>від "26"червня 2020 року</t>
  </si>
  <si>
    <t>Конкурсна програма: Інноваційний культурний продукт</t>
  </si>
  <si>
    <t>ЛОТ: ЛОТ 1. Виставкові проекти</t>
  </si>
  <si>
    <t>Назва Заявника: Державне підприємство «Національний культурно-мистецький та музейний комплекс «Мистецький арсенал»</t>
  </si>
  <si>
    <t>Назва проекту: Андрій Сагайдаковський. Декорації. Ласкаво просимо!</t>
  </si>
  <si>
    <t xml:space="preserve">  ЗВІТ</t>
  </si>
  <si>
    <t xml:space="preserve">про надходження та використання коштів для реалізації проекту </t>
  </si>
  <si>
    <t>за період з 26.06.2020 по 30.10.2020</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</si>
  <si>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</si>
  <si>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</si>
  <si>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</si>
  <si>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</si>
  <si>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</si>
  <si>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</si>
  <si>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</si>
  <si>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</si>
  <si>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</si>
  <si>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</si>
  <si>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</si>
  <si>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</si>
  <si>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</si>
  <si>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</si>
  <si>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</si>
  <si>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</si>
  <si>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</si>
  <si>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</si>
  <si>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</si>
  <si>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</si>
  <si>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</si>
  <si>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</si>
  <si>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</si>
  <si>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</si>
  <si>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</si>
  <si>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</si>
  <si>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</si>
  <si>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</si>
  <si>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</si>
  <si>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</si>
  <si>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</si>
  <si>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</si>
  <si>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Головний бухгалтер</t>
  </si>
  <si>
    <t>Белец Ж. А.</t>
  </si>
  <si>
    <t>посада</t>
  </si>
  <si>
    <t>підпис</t>
  </si>
  <si>
    <t>ПІБ</t>
  </si>
  <si>
    <t xml:space="preserve"> Звіт про надходження та використання коштів для реалізації проекту  </t>
  </si>
  <si>
    <t>Конкурсна програма:</t>
  </si>
  <si>
    <t>Інноваційний культурний продукт</t>
  </si>
  <si>
    <t>Назва заявника:</t>
  </si>
  <si>
    <t>Державне підприємство «Національний культурно-мистецький та музейний комплекс «Мистецький арсенал»</t>
  </si>
  <si>
    <t>Назва проекту:</t>
  </si>
  <si>
    <t>Андрій Сагайдаковський. Декорації. Ласкаво просимо!</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</si>
  <si>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</si>
  <si>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</si>
  <si>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</si>
  <si>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</si>
  <si>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</si>
  <si>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</si>
  <si>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</si>
  <si>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</si>
  <si>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</si>
  <si>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</si>
  <si>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</si>
  <si>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</si>
  <si>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</si>
  <si>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</si>
  <si>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</si>
  <si>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</si>
  <si>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</si>
  <si>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</si>
  <si>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</si>
  <si>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</si>
  <si>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</si>
  <si>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</si>
  <si>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</si>
  <si>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</si>
  <si>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</si>
  <si>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</si>
  <si>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</si>
  <si>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</si>
  <si>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</si>
  <si>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</si>
  <si>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</si>
  <si>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</si>
  <si>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</si>
  <si>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</si>
  <si>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</si>
  <si>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</si>
  <si>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</si>
  <si>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</si>
  <si>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</si>
  <si>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</si>
  <si>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</si>
  <si>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</si>
  <si>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</si>
  <si>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</si>
  <si>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</si>
  <si>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</si>
  <si>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</si>
  <si>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</si>
  <si>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</si>
  <si>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</si>
  <si>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</si>
  <si>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</si>
  <si>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</si>
  <si>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</si>
  <si>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</si>
  <si>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</si>
  <si>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</si>
  <si>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</si>
  <si>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</si>
  <si>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</si>
  <si>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</si>
  <si>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</si>
  <si>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</si>
  <si>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</si>
  <si>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Савчук Соломія Володимирівна, начальник відділу програм сучасного мистецтва, 75% зайнятості в проекті на місяць</t>
  </si>
  <si>
    <t>місяців</t>
  </si>
  <si>
    <t>Відображено витрати фонду оплати праці за фактично відпрацьований час.</t>
  </si>
  <si>
    <t>б</t>
  </si>
  <si>
    <t>Соловйов Олександр Іванович, помічник генерального директора з питань культури та мистецтв, 75% зайнятості в проекті на місяць</t>
  </si>
  <si>
    <t>в</t>
  </si>
  <si>
    <t>Горбацький Максим Георгійович, провідний фахівець з управління проектами та програмами у сфері нематеріального виробництва, 75% зайнятості в проекті на місяць</t>
  </si>
  <si>
    <t>г</t>
  </si>
  <si>
    <t>Ваганова Юлія Олексіївна, заступник генерального директора з музейної та виставкової діяльності, 15% зайнятості в проекті на місяць</t>
  </si>
  <si>
    <t>ґ</t>
  </si>
  <si>
    <t>Діптан Сергій Юрійович, провідний дизайнер промислових виробів та об'єктів, 75% зайнятості в проекті на місяць</t>
  </si>
  <si>
    <t>д</t>
  </si>
  <si>
    <t>Оксаметний Ігор Борисович, провідний науковий співробітник, 20% зайнятості в проекті на місяць</t>
  </si>
  <si>
    <t>е</t>
  </si>
  <si>
    <t>Сорочан Алла Дмитрівна, провідний дизайнер графічних робіт, 50% зайнятості в проекті на місяць</t>
  </si>
  <si>
    <t>У зв'язку зі звільненням працівника замість Ганни Соловей над проектом працювала Алла Сорочан.
Відображено витрати фонду оплати праці за фактично відпрацьований час.</t>
  </si>
  <si>
    <t>є</t>
  </si>
  <si>
    <t>Рябчук Софія Миколаївна, начальник відділу освітніх програм, 50% зайнятості в проекті на місяць</t>
  </si>
  <si>
    <t>У зв'язку зі звільненням працівника замість Світлани Цуркан над проектом працювала Софія Рябчук.
Відображено витрати фонду оплати праці за фактично відпрацьований час.</t>
  </si>
  <si>
    <t>ж</t>
  </si>
  <si>
    <t>Катенкарій Ніколь Андріївна, організатор культурно-дозвіллєвої діяльності, 50% зайнятості в проекті на місяць</t>
  </si>
  <si>
    <t>з</t>
  </si>
  <si>
    <t>Потеруха Тетяна Миколаївна, провідний фахівець з управління проектами та програмами у сфері нематеріального виробництва, 30% зайнятості в проекті на місяць</t>
  </si>
  <si>
    <t>и</t>
  </si>
  <si>
    <t>Лук’янець Леся Анатоліївна, провідний фахівець з управління проектами та програмами у сфері нематеріального виробництва, 30% зайнятості в проекті на місяць</t>
  </si>
  <si>
    <t>і</t>
  </si>
  <si>
    <t>Білан Ірина Степанівна, провідний фахівець з методів розширення ринку, 50% зайнятості в проекті на місяць</t>
  </si>
  <si>
    <t>ї</t>
  </si>
  <si>
    <t>Пушнова Тетяна Геннадіївна, начальник відділу зв'язків із громадскістю, 30% зайнятості в проекті на місяць</t>
  </si>
  <si>
    <t>й</t>
  </si>
  <si>
    <t>Жданова Дарія Костянтинівна, провідний фахівець із зв’язків з громадськістю та пресою, 50% зайнятості в проекті на місяць</t>
  </si>
  <si>
    <t>к</t>
  </si>
  <si>
    <t>Белец Жанна Аркадіївна, головний бухгалтер, 15% зайнятості в проекті на місяць</t>
  </si>
  <si>
    <t>л</t>
  </si>
  <si>
    <t>Кульчицька Лариса Володимирівна, провідний економіст, 30% зайнятості в проекті на місяць</t>
  </si>
  <si>
    <t>м</t>
  </si>
  <si>
    <t>Кондратенко Тамара Миколаївна, провідний бухгалтер, 20% зайнятості в проекті на місяць</t>
  </si>
  <si>
    <t>н</t>
  </si>
  <si>
    <t>Тимчук Олександр Миколайович, начальник відділу юридичного забезпечення та претензійно-договірної роботи, 30% зайнятості в проекті на місяць</t>
  </si>
  <si>
    <t>о</t>
  </si>
  <si>
    <t>Софіщенко Ганна Миколаївна, завідувач сектору з публічних закупівель, 20% зайнятості в проекті на місяць</t>
  </si>
  <si>
    <t>п</t>
  </si>
  <si>
    <t>Касир (1,5 місяці=38 робочих днів), 100% зайнятість в проекті на місяць</t>
  </si>
  <si>
    <t xml:space="preserve">Касири: Захарченко А.В. і Соколовська Н.В. (1 ставка на двох) </t>
  </si>
  <si>
    <t>р</t>
  </si>
  <si>
    <t>Гардеробник (3 1.10.2020, 26 робочих днів)</t>
  </si>
  <si>
    <t>У зв'язку з погодними умовами в жовтні не було потреби залучати гардеробника.</t>
  </si>
  <si>
    <t>с</t>
  </si>
  <si>
    <t>Адміністратор (забезпечення роботи інформаційної стійки) 1,5 місяці = 38 робочих днів, 100% зайнятість в проекті на місяць</t>
  </si>
  <si>
    <t>Адімістратори: Кожевнікова Д., Дорошенко Т.С., Кадькало А.О. (1 ставка на трьох)</t>
  </si>
  <si>
    <t>т</t>
  </si>
  <si>
    <t>Адмінстратор-медіатор (комунікація з відвідувачами, проведення екскурсій) - 3 особи на повний робочий день, 100% зайнятість на 1,5 місяці = 38 робочих днів</t>
  </si>
  <si>
    <t>особа</t>
  </si>
  <si>
    <t>До роботи на виставці було залучено 2 особи замість запланованих 3-х. Адміністратори-медіатори: Бондар С.Е., Делавар-Касмаі Д.М.</t>
  </si>
  <si>
    <t>1.2</t>
  </si>
  <si>
    <t>За трудовими договорами</t>
  </si>
  <si>
    <t xml:space="preserve"> Повне ПІБ, посада</t>
  </si>
  <si>
    <t>1.3</t>
  </si>
  <si>
    <t>За договорами ЦПХ</t>
  </si>
  <si>
    <t>Борис Філоненко. Послуги з написання тексту до каталогу</t>
  </si>
  <si>
    <t>сторінок</t>
  </si>
  <si>
    <t>Було змінено розрахунок вартості послуг (на основі кількості знаків, а не сторінок). Загальна сума за статтею не перевищує заплановану.</t>
  </si>
  <si>
    <t>Лариса Мінченко. Послуги з літературного редагування  текстів для каталогу — українська мова (1 ст. = 1800 зн.)</t>
  </si>
  <si>
    <t>Лариса Мінченко надавала послуги з літературного редагування і коректури. У зв'язку з цим сума включає витрати передбачені п.1.3.б і п.1.3.в. Вартість послуг за одиницю була збільшена у зв'язку з складністю текстів, загальна сума за статтею не перевищує заплановану.</t>
  </si>
  <si>
    <t>Дарина Пугач. Послуги коректури текстів для каталогу — українська мова (1 ст. = 1800 зн.)</t>
  </si>
  <si>
    <t>Сума, передбачена цим п.1.3.в., врахована вище в п.1.3.б.</t>
  </si>
  <si>
    <t>Андрій Сагайдаковський. Послуги зі створення мистецького проекту, участь у публічних подіях. Сума включає відшкодування витрат на проїзд Львів - Київ - Львів та проживання протягом 14 днів у Києві.</t>
  </si>
  <si>
    <t>Андрій Бояров. Послуги зі створення фотопроекту — художнього репортажу процесу монтажу виставки Андрієм Сагайдаковським. Сума включає відшкодування витрат на проїзд Львів - Київ - Львів.</t>
  </si>
  <si>
    <t>Загальна сума послуг була збільшена (за рахунок рефінансування) у зв'язку з тим, що сума договору включала вартість витратних матеріалів, необхідних для створення фотопроекту.</t>
  </si>
  <si>
    <t>Ментори програми Факультатив-2 (освітньої програми для журналістів): тренінг для учасників програми; консультації під час написання текстів. 3 особи, Україна</t>
  </si>
  <si>
    <t>Учасники програми Факультатив-2 — регіональні журналісти, які приїдуть до Києва для участі в тренінгах. Сума передбачає відшкодування за проїзд до Києва і назад та проживання у двомісному номері протягом 2 діб.</t>
  </si>
  <si>
    <t>За результатами відкритого конкурсу (https://artarsenal.in.ua/povidomlennya/25740/) до участі було відібрано 5 регіональних журналістів і 4 з Києва. У зв'язку зі зменшенням кількості регіональних журналістів відбулася економія коштів за участь у програмі, що передбачала написання статті і компенсацію дорожніх витрат. Ці кошти в межах 10% і на суму 4500 грн. були спрямовані на п. 7.1.б - закупівлю фарби для створення проекту художником Андрієм Сагайдаковським.</t>
  </si>
  <si>
    <t xml:space="preserve">Всього по підрозділу 1 "Оплата праці": </t>
  </si>
  <si>
    <t>Соціальні внески</t>
  </si>
  <si>
    <t>2.1</t>
  </si>
  <si>
    <t>Соціальні внески з оплати праці</t>
  </si>
  <si>
    <t>Катенкарій Ніколь Андріївна, Організатор культурно-дозвіллєвої діяльності, 50% зайнятості в проекті на місяць</t>
  </si>
  <si>
    <t>у</t>
  </si>
  <si>
    <t>ф</t>
  </si>
  <si>
    <t>Сума соціальних внесків збільшена на суму 286.98 грн., оскілька сума за договором включала як послуги з літературного редагування, так і коректури. Відповідно сума за п. 2.1.ф включає суму за п.2.1.х.</t>
  </si>
  <si>
    <t>х</t>
  </si>
  <si>
    <t xml:space="preserve"> Сума, передбачена цим п.2.1.х., врахована вище в п.2.1.ф.</t>
  </si>
  <si>
    <t>ц</t>
  </si>
  <si>
    <t>ч</t>
  </si>
  <si>
    <t>Оскільки загальна сума послуг була збільшена (за рахунок рефінансування) у зв'язку з тим, що сума договору включала вартість витратних матеріалів, необхідних для створення фотопроекту, відбулося збільшення і суми соціальних внесків.</t>
  </si>
  <si>
    <t>ш</t>
  </si>
  <si>
    <t>щ</t>
  </si>
  <si>
    <t>У зв'язку з економією коштів за п.1.3.е було зменшено і суму соціальних внесків з оплати праці. Ці кошти в межах 10% і на суму 990 грн. були спрямовані на п. 7.1.б - закупівлю фарби для створення проекту художником Андрієм Сагайдаковським.</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</si>
  <si>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</si>
  <si>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</si>
  <si>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</si>
  <si>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</si>
  <si>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</si>
  <si>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(Київ-Львів, Т. Пушнова)</t>
  </si>
  <si>
    <t>шт.</t>
  </si>
  <si>
    <t>Відрядження Тетяни Пушнової, керівниці відділу зв’язків із громадськістю, здійснювалося в межах зйомок освітніх відеоматеріалів у Львові. Під час відрядження було відзнято лекції Андрія Боярова, Богдана Шумиловича, а також прогулянка Соломії Савчук з Андрієм Сагайдаковським знаковими для художника місцями у Львові. 
Пушнова Т. Квиток Київ-Львів.</t>
  </si>
  <si>
    <t>Вартість квитків (Львів-Київ, Т. Пушнова)</t>
  </si>
  <si>
    <t>Пушнова Т. Квиток Львів-Київ.</t>
  </si>
  <si>
    <t>Вартість квитків (Київ-Львів, С. Савчук)</t>
  </si>
  <si>
    <t>Відрядження Соломії Савчук, кураторки виставки і керівниці відділу сучасного мистецтва, здійснювалося в межах зйомок освітніх відеоматеріалів у Львові. Під час відрядження було відзнято лекції Андрія Боярова, Богдана Шумиловича, а також прогулянка Соломії Савчук з Андрієм Сагайдаковським знаковими для художника місцями у Львові. 
Савчук С. Квиток Київ-Львів.</t>
  </si>
  <si>
    <t>Вартість квитків (Львів-Київ, С. Савчук)</t>
  </si>
  <si>
    <t>Савчук С. Квиток Львів-Київ.</t>
  </si>
  <si>
    <t>3.2</t>
  </si>
  <si>
    <t>Вартість проживання (для штатних працівників)</t>
  </si>
  <si>
    <t>Рахунки з готелів (Т. Пушнова)</t>
  </si>
  <si>
    <t>доба</t>
  </si>
  <si>
    <t>Пушнова Т.</t>
  </si>
  <si>
    <t>Рахунки з готелів (С. Савчук)</t>
  </si>
  <si>
    <t>Савчук С.</t>
  </si>
  <si>
    <t>3.3</t>
  </si>
  <si>
    <t>Добові (для штатних працівників)</t>
  </si>
  <si>
    <t>Добові (Т. Пушнова)</t>
  </si>
  <si>
    <t>Добові (С. Савчук)</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</si>
  <si>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</si>
  <si>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</si>
  <si>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</si>
  <si>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</si>
  <si>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</si>
  <si>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</si>
  <si>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</si>
  <si>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</si>
  <si>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</si>
  <si>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</si>
  <si>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</si>
  <si>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</si>
  <si>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</si>
  <si>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</si>
  <si>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</si>
  <si>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</si>
  <si>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</si>
  <si>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</si>
  <si>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</si>
  <si>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</si>
  <si>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Послуги забезпечення заходу світловим та звуковим обладнанням на 44 дні календарні дні. Світлове обладнання: світлові прожектори (загалом ~ 70 шт) типу: LED PAR64, Frezno, Source four 19, Source four 26, додаткове обладнання для налагодження світла: Dimer 12ch, DMX Splitter, DMX кабелі 300 м. Звукове обладнання акустичні колонки, комплекти комутації для них, пульт - 2 комплекти.</t>
  </si>
  <si>
    <t>днів</t>
  </si>
  <si>
    <t>Послуги з надання в оренду електрогітари Fender Stratocaster та підсилювача для неї на період проведення виставки (44 календарні дні роботи виставки)</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</si>
  <si>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</si>
  <si>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</si>
  <si>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</si>
  <si>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</si>
  <si>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</si>
  <si>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</si>
  <si>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</si>
  <si>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</si>
  <si>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</si>
  <si>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діб</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</si>
  <si>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</si>
  <si>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</si>
  <si>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</si>
  <si>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</si>
  <si>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</si>
  <si>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</si>
  <si>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</si>
  <si>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</si>
  <si>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</si>
  <si>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</si>
  <si>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</si>
  <si>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</si>
  <si>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Поставка рам (дерев'яна рама, скло, паспарту) та підрамників різного розміру від 20х30 до 150х230 см</t>
  </si>
  <si>
    <t>У зв'язку з відсутністю потреби оформлення робіт в рами не була потрібна поставка рам, передбачених плановим кошторисом. Ці кошти в межах 10% були спрямовані на п. 14.2.а - послуги страхування художніх робіт (на суму 12936.00 грн.) і п. 12.а - послуги перекладу субтитрів до відео з української на англійську мову (на суму 15664.00 грн.)</t>
  </si>
  <si>
    <t>Фарба чорна латексна на водній основі. 5 відер по 12 кг</t>
  </si>
  <si>
    <t xml:space="preserve">У зв'язку з тим, що художник Андрій Сагайдаковський створював масштабні розписи стін у межах свого мистецького проекту, виникла потреба закупівлі більшої кількості фарби (у розрахунок включено 16 відер базової фарби по 508.10 грн./од. без ПДВ і 3 колоранти по 642.3 грн./од. без ПДВ). Збільшення цієї статті витрат стало можливим завдяки економії коштів за п.1.3.е, п. 2.1.щ і 9.ґ. </t>
  </si>
  <si>
    <t>Пензлі, валики - 10 шт.</t>
  </si>
  <si>
    <t>У зв'язку зі зменшенням вартості пензлів за одиницю, виникла економія коштів, яка була спрямована на суму 87.20 грн. у межах 10% на п. 7.1.г. - придбання кюветок.</t>
  </si>
  <si>
    <t>Кювета - 2 шт.</t>
  </si>
  <si>
    <t>У зв'язку з потребою закупівлі більшої кількості кюветок виникло збільшення цієї статті витрат, що стало можливим завдяки економії коштів за п. 7.1.в.</t>
  </si>
  <si>
    <t>7.2</t>
  </si>
  <si>
    <t>Носії, накопичувачі</t>
  </si>
  <si>
    <t>Найменування</t>
  </si>
  <si>
    <t>7.3</t>
  </si>
  <si>
    <t>Інші матеріальні витрати</t>
  </si>
  <si>
    <t>Всього по підрозділу 7 "Матеріальні витрати":</t>
  </si>
  <si>
    <t>Поліграфічні послуги</t>
  </si>
  <si>
    <t>8.1</t>
  </si>
  <si>
    <t>Послуги із виготовлення:</t>
  </si>
  <si>
    <t>Друк банерів (1,5 х 4,6 м, 2 шт, 5,45 х 2,85 м, 1 шт., 1,3 х 2,85 м, 3 шт.)</t>
  </si>
  <si>
    <t>У зв'язку зі збільшенням вартості банера за одиницю, виникла потреба збільшити дану статтю витрат, що стало можливим завдяки економії за п.8.1.в і п. 11.в.</t>
  </si>
  <si>
    <t>Друк фотошпалер для експозиції (3*7 м., 2 шт.)</t>
  </si>
  <si>
    <t>У зв'язку зі збільшенням вартості фотошпалери за одиницю, виникла потреба збільшити дану статтю витрат, що стало можливим завдяки економії за п.8.1.г і п. 11.а.</t>
  </si>
  <si>
    <t>Друк на фотопапері (20х30 см., 40 шт.)</t>
  </si>
  <si>
    <t>м. кв.</t>
  </si>
  <si>
    <t>Уточнений експозиційний план не передбачав друку на фотопапері, економія коштів на суму 2160.00 грн. була спрямована в межах 10% на п. 8.1.а. - друк банерів.</t>
  </si>
  <si>
    <t>Послуги з виготовлення висічки з оракалу (висічений текст з плівки для оформлення експозиції)</t>
  </si>
  <si>
    <t>У зв'язку зі зменшенням обсягів закупівлі виникла економія коштів на суму 252.00 грн., яка у межах 10% була спрямована на п. 8.1.б. - друк фотошпалер.
Вартість за одиницю була вищою, оскільки шрифт висіченого тексту був дуже дрібним (усі підписи до робіт - це висічка з оракалу), що ускладнює роботу і впливає на вартість.</t>
  </si>
  <si>
    <t>Всього по підрозділу 8 "Поліграфічні послуги":</t>
  </si>
  <si>
    <t>Послуги з просування</t>
  </si>
  <si>
    <t>Послуги з відеозйомки та виробництва (написання сценарію, монтаж, кольорокорекція, анімація) інформаційного відео</t>
  </si>
  <si>
    <t>послуга</t>
  </si>
  <si>
    <t>Послуги з виробництва відеоматеріалів (5 подій)</t>
  </si>
  <si>
    <t>Послуги зі створення 3D-туру виставкою</t>
  </si>
  <si>
    <t>Послуги з розміщення інформації про проект в соціальних мережах</t>
  </si>
  <si>
    <t>У зв'язку з уточненням комунікаційної стартегії і збільшенням кількості матеріалів, зокрема освітніх відеоматеріалів, які потрібно промотувати, виникла потреба в розміщенні більшої кількості інформації в соціальних мережах і збільшення витрат на промоцію окремих матеріалів. Збільшення статті витрат стало можливим завдяки економії за п. 9.а і п. 9.в.
Послуги надавалися у межах дії річного договору.</t>
  </si>
  <si>
    <t>Розміщення інформації про проект на радіо (партнерська мережа Суспільного радіо та одна з приватних FM-станцій з ТОП-5)</t>
  </si>
  <si>
    <t>У зв'язку з уточненням обсягів закупівлі на підставі розрахунків від контрагентів, відбулася економія коштів. Зекономлені кошти в межах 10% і на суму 818.16 грн. були спрямовані на п. 7.1.б - закупівлю фарби для створення проекту художником Андрієм Сагайдаковським.</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</si>
  <si>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</si>
  <si>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</si>
  <si>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</si>
  <si>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</si>
  <si>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</si>
  <si>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</si>
  <si>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Придбання інформаційних буклетів — путівників (297х420 мм, колір 4+4, 2 фальці, папір 120 гр. Munken Polar) </t>
  </si>
  <si>
    <t>шт</t>
  </si>
  <si>
    <t>Придбання запрошень на виставку (145х145 мм, колір, 4+0, папір 300 гр., Munken Polar)</t>
  </si>
  <si>
    <t>У зв'язку зі збільшенням обсягу закупівлі і уточненням вартості запрошення за одиницю (за результатами вищенаведеного тендеру на запупівлю послуг з друку поліграфічної продукції), виникла потреба збільшення даної статті витрат, що стало можливим завдяки економії за п.11.а.</t>
  </si>
  <si>
    <t>Придбання флаєрів (євроформат, 4+0, папір 100 гр. офсет)</t>
  </si>
  <si>
    <t xml:space="preserve">У зв'язку з уточненням комунікаціної стратегії, відпала потреба в розповсюдженні флаєрів для промоції проєкту. Економія коштів на суму 1450.01 грн. у межах 10% була спрямована на п. 8.1.а - друк банерів.
</t>
  </si>
  <si>
    <t>Виготовлення афіш</t>
  </si>
  <si>
    <t>У зв'язку зі створенням аудіогіду виставкою, за рахунок рефінансування були придбані афіші надруковані на плівці. Афіші розташовані у всіх виставкових залах і містять QR-коди, за допомогою яких відвідувач може завантажити аудіогід.</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</si>
  <si>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</si>
  <si>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</si>
  <si>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Послуги перекладу субтитрів до відео з української на англійську мову (1 сторінка = 1800 знаків)</t>
  </si>
  <si>
    <t>сторінка</t>
  </si>
  <si>
    <t>Транскрибація 7 освітніх відеоматеріалів показала потребу збільшення обсягів перекладу (1 відео = від 13 до 15 сторінок тексту, разом 100 сторінок). У зв'язку з цією потребою відбулося збільшення обсягів закупівлі, що стало можливим завдяки економії коштів за п. 12.б. і зменшенням вартості послуг за одиницю (290 грн. замість 330 грн.).</t>
  </si>
  <si>
    <t>Послуги перекладу текстів для каталогів з української на англійську мову (1 сторінка = 1800 знаків)</t>
  </si>
  <si>
    <t>У зв'язку зі зменшенням обсягу закіпувлі відбулася економія коштів, яка на суму 136.00 грн. у межах 10% була спрямована на п. 12.а - послуги з перекладу субтитрів до відео.</t>
  </si>
  <si>
    <t>Всього по підрозділу 12 "Витрати з перекладу":</t>
  </si>
  <si>
    <t>Адміністративні витрати</t>
  </si>
  <si>
    <t>Бухгалтерські послуги</t>
  </si>
  <si>
    <t>Юридичні послуги</t>
  </si>
  <si>
    <t>Аудиторські послуги</t>
  </si>
  <si>
    <t>Послуги з тех підтримки системи "Музео тікет"</t>
  </si>
  <si>
    <t>За рахунок рефінансування було сплачено за послуги технічної підтримки (за вересень) для забезпечення празецдатності системи продажу квитків на виставку, налаштування системи, консультування, надання оновлених версій програмного забезпечення та ін.</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</si>
  <si>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</si>
  <si>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</si>
  <si>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</si>
  <si>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</si>
  <si>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</si>
  <si>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</si>
  <si>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</si>
  <si>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</si>
  <si>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Послуги страхування художніх робіт (живопис, графіка, інсталяція) — 200 одиниць творів. Страхування культурних цінностей за Програмою “Wall-to-wall”</t>
  </si>
  <si>
    <t>У зв'язку з високою оціночною вартістю робіт Андрія Сагайдаковського, відбулося збільшення даної статті витрат, що стало можливим завдяки економії коштів за п. 7.1.а.
За рахунок рефінансування сплачено за послуги страхування творів на подальший період роботи виставки.</t>
  </si>
  <si>
    <t>Вказати предмет страхування</t>
  </si>
  <si>
    <t>14.3</t>
  </si>
  <si>
    <t>Видавничі послуги</t>
  </si>
  <si>
    <t>Друк каталогу (175х245, блок 4+4  папір 130 гр., вставка 4+4, папір 90 гр., обкладинка тверда 4+0, 296 стор.)</t>
  </si>
  <si>
    <t>екземпляр</t>
  </si>
  <si>
    <t>Послуги верстки</t>
  </si>
  <si>
    <t>Друк книг</t>
  </si>
  <si>
    <t>Друк журналів</t>
  </si>
  <si>
    <t>Інші витрати (вказати надану послугу)</t>
  </si>
  <si>
    <t>14.4</t>
  </si>
  <si>
    <t>Послуги з підготовки виставки та участі у публічних подіях - учасник кураторської групи ФОП Гудімов</t>
  </si>
  <si>
    <t>Закупівля комплексу послуг з підготовки приміщення для забезпечення проведення виставкового мистецького заходу «Андрій Сагайдаковський. Декорації» (виготовлення, монтаж, зведення тимчасових декоративних конструкцій,  тимчасове декорування кольором стін, поклейка плівки). Закупівля комплексу послуг здійснюватиметься відповідно до ЗУ "Про публічні закупівлі". Фінальний експозиційний план і технічна документація для проведення закупівлі будуть розроблені до 01.07.2020 р.,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</si>
  <si>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t>комплекс 
послуг</t>
  </si>
  <si>
    <t>Послуги з тимчасового декорування експозиції з використанням спортивного інвентарю. Послуги з тимчасового декорування передбачають надання спортивного інвентарю виконавцем-підрядником, а також включають супутні логістичні (пошук інвентарю відповідно до експозиційного плану) й транспорті витрати. Закупівня комплексу послуг здійснюватиметься відповідно до ЗУ "Про публічні закупівлі", вартість комплексу послуг може зменшитися, якщо переможець запропонує нижчу ціну.</t>
  </si>
  <si>
    <t>Послуги з розвіски творів. 2 людини протягом 6 днів (1 день=10 годин). Вартість роботи одніє людини 120 грн/год</t>
  </si>
  <si>
    <t>У зв'язку з великою кількістю творів мистецтва, що потребували розвіски в експозиції, виникла потреба запланувати додатковий 1 день (20 годин) роботи підрядника. Збільшення статті витрат стало можливим завдяки економії коштів за п. 14.3.а.</t>
  </si>
  <si>
    <t>Послуги з транспортування творів мистецтва спеціальним вантажним автомобілем з кріпленнями для фіксації творів і гідробортом. До вартості послуг транспортування включена вартість пакувальної тари, пакування, розпакування, навантаження та розвантаження. Транспортування до місця проведення виставки: Київ - Львів - Київ, Київ-Дніпро-Київ, Київ-Київська область-Київ (у розрахунок кілометражу включений виїзд спеціального вантажного автомобілю з Києва, маршрут до місця забору творів мистецтва і транспортування їх до місця проведення заходу)</t>
  </si>
  <si>
    <t>км.</t>
  </si>
  <si>
    <t>Поштові витрати: розсилка каталогів у бібліотеки та інституції (150 отримувачів)</t>
  </si>
  <si>
    <t>У зв'язку з тим, що з боку Укрпошти виникла затримка із підписанням договору, кошти гранту не були витрачені. Натомість 150 каталогів були розіслані у бібліотеки та інституції  із використанням поштових марок наявних у Мистецькому арсеналі.</t>
  </si>
  <si>
    <t>Послуги з охорони: 6 днів під час монтажу, 2 денних і 2 нічних пости;  38 днів під час роботи виставки, 6 денних і 2 нічних пости; 1 зміна = 12 годин; усього 3936 робочі години.</t>
  </si>
  <si>
    <t>година</t>
  </si>
  <si>
    <t>Послуги з прибирання: 38 щоденних прибирань, 0,20 грн / м. кв., 4000 м. кв., 6 генеральних прибирань, 0,24 грн / м. кв., 4000 м. кв., 38 прибирань території, 0,19 грн / м. кв., 1200 м. кв. Усього 44 дні, середня сума - 1018,73 грн / день</t>
  </si>
  <si>
    <t>день</t>
  </si>
  <si>
    <t>Електроенергія (26 днів у вересні включно з 
12 днями монтажу; жовтень не включений, оскільки на момент аудиту і подання звіту ще не надійдуть рахунки за жовтень)</t>
  </si>
  <si>
    <t>Водопостачання (26 днів у вересні включно з 
12 днями монтажу; жовтень не включений, оскільки на момент аудиту і подання звіту ще не надійдуть рахунки за жовтень)</t>
  </si>
  <si>
    <t>Маски медичні</t>
  </si>
  <si>
    <t xml:space="preserve">Медичні маски безкоштовно надаються відвідувачам виставки за потреби, що є складовою протиепідемічного комплексу заходів для безпеки відвідувачів. </t>
  </si>
  <si>
    <t>Ліки для аптечки</t>
  </si>
  <si>
    <t>комплект</t>
  </si>
  <si>
    <t>Всього по підрозділу 14 "Інші прямі витрати":</t>
  </si>
  <si>
    <t xml:space="preserve">Всього по розділу ІІ "Витрати": </t>
  </si>
  <si>
    <t>РЕЗУЛЬТАТ РЕАЛІЗАЦІЇ ПРОЕКТУ</t>
  </si>
  <si>
    <t>Склав</t>
  </si>
  <si>
    <t xml:space="preserve">                                             Белец Ж. А.  </t>
  </si>
  <si>
    <r>
      <t xml:space="preserve">Закупівля послуг з технічного забезпечення заходу шляхом надання у користування світлового обладнання відбулася за спрощеною процедурою згідно з ЗУ "Про публічні закупівлі". Ознайомитися з документами можна за посиланням: </t>
    </r>
    <r>
      <rPr>
        <sz val="11"/>
        <color rgb="FF1155CC"/>
        <rFont val="Arial"/>
        <family val="2"/>
        <charset val="204"/>
      </rPr>
      <t>https://prozorro.gov.ua/tender/UA-2020-08-03-002283-b</t>
    </r>
  </si>
  <si>
    <r>
      <t xml:space="preserve">"Вартість закупівлі була зменшена за результатами проведення закупівлі за спрощеною процедурою відповідно до ЗУ ""Про публічні закупівлі"", ознайомитися з результатами можна за посиланням: </t>
    </r>
    <r>
      <rPr>
        <sz val="11"/>
        <color rgb="FF1155CC"/>
        <rFont val="Arial"/>
        <family val="2"/>
        <charset val="204"/>
      </rPr>
      <t>https://prozorro.gov.ua/tender/UA-2020-08-12-000673-c</t>
    </r>
    <r>
      <rPr>
        <sz val="11"/>
        <color theme="1"/>
        <rFont val="Arial"/>
        <family val="2"/>
        <charset val="204"/>
      </rPr>
      <t xml:space="preserve">  
Економія на суму 10900.00 грн. у межах 10% була спрямована на п. 9.б. - послуги з виробництва відеоматеріалів і на суму 1809.55 грн. у межах 10% на п.9.г - послуги з розміщення інформації про проєкт у соціальних мережах.
Ознайомитися з відео можна на YouTube-каналі, відеоролики 1-2:</t>
    </r>
    <r>
      <rPr>
        <sz val="11"/>
        <color rgb="FF000000"/>
        <rFont val="Arial"/>
        <family val="2"/>
        <charset val="204"/>
      </rPr>
      <t xml:space="preserve"> </t>
    </r>
    <r>
      <rPr>
        <sz val="11"/>
        <color rgb="FF1155CC"/>
        <rFont val="Arial"/>
        <family val="2"/>
        <charset val="204"/>
      </rPr>
      <t>https://www.youtube.com/playlist?list=PLtj25ZLjRgOsdMBcGHwmAOfW1saGlwo-p</t>
    </r>
  </si>
  <si>
    <r>
      <t xml:space="preserve">У зв'язку зі збільшенням кількості освітніх відеоматеріалів до 7 відео, виникла потреба збільшити дану статтю витрат. Закупівля відбулася за спрощеною процедурою відповідно з ЗУ "Про публічні закупівлі", ознайомитися з результатами можна за посиланням: </t>
    </r>
    <r>
      <rPr>
        <sz val="11"/>
        <color rgb="FF1155CC"/>
        <rFont val="Arial"/>
        <family val="2"/>
        <charset val="204"/>
      </rPr>
      <t>https://prozorro.gov.ua/tender/UA-2020-09-03-002175-c</t>
    </r>
    <r>
      <rPr>
        <sz val="11"/>
        <color theme="1"/>
        <rFont val="Arial"/>
        <family val="2"/>
        <charset val="204"/>
      </rPr>
      <t xml:space="preserve"> 
Збільшення цієї статті витрат стало можливим завдяки економії коштів за п. 9.а.
Ознайомитися з відео можна на YouTube-каналі, відеоролики 3-9: </t>
    </r>
    <r>
      <rPr>
        <sz val="11"/>
        <color rgb="FF1155CC"/>
        <rFont val="Arial"/>
        <family val="2"/>
        <charset val="204"/>
      </rPr>
      <t>https://www.youtube.com/playlist?list=PLtj25ZLjRgOsdMBcGHwmAOfW1saGlwo</t>
    </r>
    <r>
      <rPr>
        <sz val="11"/>
        <color theme="1"/>
        <rFont val="Arial"/>
        <family val="2"/>
        <charset val="204"/>
      </rPr>
      <t xml:space="preserve">-p </t>
    </r>
  </si>
  <si>
    <r>
      <t xml:space="preserve">Вартість закупівлі була зменшена за результатами проведення закупівлі за спрощеною процедурою відповідно до ЗУ "Про публічні закупівлі", ознайомитися з результатами можна за посиланням: </t>
    </r>
    <r>
      <rPr>
        <sz val="11"/>
        <color rgb="FF1155CC"/>
        <rFont val="Arial"/>
        <family val="2"/>
        <charset val="204"/>
      </rPr>
      <t>https://prozorro.gov.ua/tender/UA-2020-09-08-009968-b.</t>
    </r>
    <r>
      <rPr>
        <sz val="11"/>
        <color theme="1"/>
        <rFont val="Arial"/>
        <family val="2"/>
        <charset val="204"/>
      </rPr>
      <t xml:space="preserve"> Економія на суму 8050.00 грн. у межах 10% була спрямована на п.9.г - послуги з розміщення інформації про проєкт у соціальних мережах.
Ознайомитися з 3D-туром можна на сторінці проєкту: </t>
    </r>
    <r>
      <rPr>
        <sz val="11"/>
        <color rgb="FF1155CC"/>
        <rFont val="Arial"/>
        <family val="2"/>
        <charset val="204"/>
      </rPr>
      <t>https://artarsenal.in.ua/vystavka/andrij-sagajdakovskyj-dekoratsiyi-laskavo-prosymo</t>
    </r>
    <r>
      <rPr>
        <sz val="11"/>
        <color theme="1"/>
        <rFont val="Arial"/>
        <family val="2"/>
        <charset val="204"/>
      </rPr>
      <t xml:space="preserve">/ </t>
    </r>
  </si>
  <si>
    <r>
      <t xml:space="preserve">Вартість путівника за одиницю була зменшена за результатами проведення відкритих торгів на закупівлю послуг з друку поліграфічної продукції: </t>
    </r>
    <r>
      <rPr>
        <sz val="11"/>
        <color rgb="FF1155CC"/>
        <rFont val="Arial"/>
        <family val="2"/>
        <charset val="204"/>
      </rPr>
      <t>https://prozorro.gov.ua/tender/UA-2020-06-15-004353-b</t>
    </r>
    <r>
      <rPr>
        <sz val="11"/>
        <color theme="1"/>
        <rFont val="Arial"/>
        <family val="2"/>
        <charset val="204"/>
      </rPr>
      <t xml:space="preserve">  Відповідно економія коштів на суму 1003.01 грн. у межах 10% була спрямована на п.8.1.б. - друк фотошпалер і на суму 1980.00 у межах 10% на п. 11.б - придбання запрошень.</t>
    </r>
  </si>
  <si>
    <r>
      <t xml:space="preserve">Вартість закупівлі була зменшена за результатами проведення відкритих торгів відповідно до ЗУ ""Про публічні закупівлі"", ознайомитися з результатами можна за посиланням: </t>
    </r>
    <r>
      <rPr>
        <sz val="11"/>
        <color rgb="FF1155CC"/>
        <rFont val="Arial"/>
        <family val="2"/>
        <charset val="204"/>
      </rPr>
      <t>https://prozorro.gov.ua/tender/UA-2020-08-27-001699-b</t>
    </r>
    <r>
      <rPr>
        <sz val="11"/>
        <color theme="1"/>
        <rFont val="Arial"/>
        <family val="2"/>
        <charset val="204"/>
      </rPr>
      <t xml:space="preserve"> </t>
    </r>
  </si>
  <si>
    <r>
      <t xml:space="preserve">У зв'язку з уточненням технічного завдання на друк каталогу і проведенням закупівлі за спрощеною процедурою відповідно до ЗУ "Про публічні закупівлі" відбулося зменшення вартості закупівлі, за кошти гранту УКФ було надруковано 607 примірників каталогу. Ознайомитися з результатами можна за посиланням: 
</t>
    </r>
    <r>
      <rPr>
        <sz val="11"/>
        <color rgb="FF1155CC"/>
        <rFont val="Arial"/>
        <family val="2"/>
        <charset val="204"/>
      </rPr>
      <t>https://prozorro.gov.ua/tender/UA-2020-08-17-000161-c</t>
    </r>
    <r>
      <rPr>
        <sz val="11"/>
        <color theme="1"/>
        <rFont val="Arial"/>
        <family val="2"/>
        <charset val="204"/>
      </rPr>
      <t xml:space="preserve">  
Зекономлені кошти у межах 10% були спрямовані на суму 2400.00 грн. на п. 14.4.г - послуги з розвіски творів, на суму 2927.76 грн. на п. 14.4.ґ - послуги з транспортування творів.
93 примірники каталогу були надруковані як другий наклад за рахунок рефінансування.</t>
    </r>
  </si>
  <si>
    <r>
      <t xml:space="preserve">Закупівля послуг за п. 14.4.б і 14.4.в була об'єднана в один комплекс послуг і відбулася шляхом проведення відкритих торгів згідно з ЗУ "Про публічні закупівлі". За результатами торгів відбулася економія коштів, яка на суму 77400.00 грн. у межах 10% була спрямована на п.14.4.е - послуги з охорони і на суму 12001.48 у межах 10% на п. 14.4.є - послуги з прибирання.
Ознайомитися з результатами проведення торгів можна за посиланням: </t>
    </r>
    <r>
      <rPr>
        <sz val="11"/>
        <color rgb="FF1155CC"/>
        <rFont val="Arial"/>
        <family val="2"/>
        <charset val="204"/>
      </rPr>
      <t>https://prozorro.gov.ua/tender/UA-2020-07-02-002723-c</t>
    </r>
    <r>
      <rPr>
        <sz val="11"/>
        <color theme="1"/>
        <rFont val="Arial"/>
        <family val="2"/>
        <charset val="204"/>
      </rPr>
      <t xml:space="preserve"> 
</t>
    </r>
  </si>
  <si>
    <r>
      <t xml:space="preserve">У зв'язку уточненням експозиційного плану і потребою транспортувати твори мистецтва з Харкова, потрібно було додати новий маршрут, а саме - м. Харків - м. Київ. Збільшення статті витрат стало можливим завдяки економії коштів за п. 14.3.а. Закупівля послуг відбулася за спрощеною процедурою згідно з ЗУ "Про публічні закупівлі", ознайомитися з результатами можна за посиланням:
</t>
    </r>
    <r>
      <rPr>
        <sz val="11"/>
        <color rgb="FF1155CC"/>
        <rFont val="Arial"/>
        <family val="2"/>
        <charset val="204"/>
      </rPr>
      <t>https://prozorro.gov.ua/tender/UA-2020-07-31-000802-b</t>
    </r>
    <r>
      <rPr>
        <sz val="11"/>
        <color theme="1"/>
        <rFont val="Arial"/>
        <family val="2"/>
        <charset val="204"/>
      </rPr>
      <t xml:space="preserve"> </t>
    </r>
  </si>
  <si>
    <r>
      <t xml:space="preserve">У зв'язку з потребою збільшення кількості постів охорони під час роботи виставки (з 6 до 7 денних постів, оскільки потрібно особливо уважно контролювати потоки відвідувачів відповідно до каратнинних обмежень і наглядати за цінними творами мистецтва, розміщеними в 9 виставкових залах), а також потребою посту охорони у вихідні дні (понеділки), виникла потреба збільшити дану статтю витрат, що стало можливим завдяки економії коштів за п. 14.4.б-в.
Послуги надавалися в межах дії річного договору, укладеного за результатами відкритих торгів: </t>
    </r>
    <r>
      <rPr>
        <sz val="11"/>
        <color rgb="FF1155CC"/>
        <rFont val="Arial"/>
        <family val="2"/>
        <charset val="204"/>
      </rPr>
      <t>https://prozorro.gov.ua/tender/UA-2020-02-05-001219-c</t>
    </r>
    <r>
      <rPr>
        <sz val="11"/>
        <color theme="1"/>
        <rFont val="Arial"/>
        <family val="2"/>
        <charset val="204"/>
      </rPr>
      <t xml:space="preserve"> </t>
    </r>
  </si>
  <si>
    <r>
      <t xml:space="preserve">У зв'язку з потребою посилення прибирання виставкових площ (у межах організації протиепідемічних заходів під час проведення культурно-масових заходів на період карантину), відбулося збільшення даної статті витрат, що стало можливим завдяки економії коштів за п. 14.4.б-в.
Послуги надавалися в межах дії річного договору, укладеного за результатами відкритих торгів: </t>
    </r>
    <r>
      <rPr>
        <sz val="11"/>
        <color rgb="FF1155CC"/>
        <rFont val="Arial"/>
        <family val="2"/>
        <charset val="204"/>
      </rPr>
      <t>https://prozorro.gov.ua/tender/UA-2019-12-21-004546-b</t>
    </r>
    <r>
      <rPr>
        <sz val="11"/>
        <color theme="1"/>
        <rFont val="Arial"/>
        <family val="2"/>
        <charset val="204"/>
      </rPr>
      <t xml:space="preserve"> </t>
    </r>
  </si>
  <si>
    <t>Лікарські засоби в аптечці повинні бути в адміністраторів, що працюють на інформаційній стійці, у випадок звернень відвідувачів.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</si>
</sst>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s>
  <fonts count="29" x14ac:knownFonts="1">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b/>
      <sz val="12"/>
      <color rgb="FF000000"/>
      <name val="Arial"/>
    </font>
    <font>
      <sz val="10"/>
      <color rgb="FF000000"/>
      <name val="Arial"/>
    </font>
    <font>
      <b/>
      <sz val="10"/>
      <color theme="0"/>
      <name val="Arial"/>
    </font>
    <font>
      <b/>
      <i/>
      <sz val="10"/>
      <color theme="1"/>
      <name val="Arial"/>
    </font>
    <font>
      <i/>
      <sz val="10"/>
      <color rgb="FF000000"/>
      <name val="Arial"/>
    </font>
    <font>
      <b/>
      <sz val="10"/>
      <color rgb="FF000000"/>
      <name val="Arial"/>
    </font>
    <font>
      <sz val="11"/>
      <color theme="1"/>
      <name val="Calibri"/>
    </font>
    <font>
      <sz val="12"/>
      <color theme="1"/>
      <name val="Arial"/>
    </font>
    <font>
      <b/>
      <sz val="12"/>
      <color rgb="FFC00000"/>
      <name val="Arial"/>
    </font>
    <font>
      <b/>
      <sz val="10"/>
      <color rgb="FFC00000"/>
      <name val="Arial"/>
    </font>
    <font>
      <b/>
      <sz val="10"/>
      <color rgb="FFFF0000"/>
      <name val="Arial"/>
    </font>
    <font>
      <b/>
      <i/>
      <sz val="12"/>
      <color theme="1"/>
      <name val="Arial"/>
    </font>
    <font>
      <sz val="11"/>
      <color theme="1"/>
      <name val="Arial"/>
      <family val="2"/>
      <charset val="204"/>
    </font>
    <font>
      <sz val="10"/>
      <color rgb="FF000000"/>
      <name val="Arial"/>
      <family val="2"/>
      <charset val="204"/>
    </font>
    <font>
      <sz val="11"/>
      <color rgb="FF1155CC"/>
      <name val="Arial"/>
      <family val="2"/>
      <charset val="204"/>
    </font>
    <font>
      <sz val="11"/>
      <color rgb="FF000000"/>
      <name val="Arial"/>
      <family val="2"/>
      <charset val="204"/>
    </font>
    <font>
      <sz val="11"/>
      <name val="Arial"/>
      <family val="2"/>
      <charset val="204"/>
    </font>
  </fonts>
  <fills count="11">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rgb="FFECECEC"/>
        <bgColor rgb="FFECECEC"/>
      </patternFill>
    </fill>
    <fill>
      <patternFill patternType="solid">
        <fgColor rgb="FFDADADA"/>
        <bgColor rgb="FFDADADA"/>
      </patternFill>
    </fill>
  </fills>
  <borders count="156">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style="thin">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right style="thin">
        <color rgb="FF000000"/>
      </right>
      <top/>
      <bottom/>
      <diagonal/>
    </border>
    <border>
      <left style="medium">
        <color rgb="FF000000"/>
      </left>
      <right style="thin">
        <color rgb="FF000000"/>
      </right>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650">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4" fontId="2" fillId="0" borderId="0" xfId="0" applyNumberFormat="1" applyFont="1" applyAlignment="1"/>
    <xf numFmtId="0" fontId="3" fillId="0" borderId="0" xfId="0" applyFont="1"/>
    <xf numFmtId="10" fontId="4" fillId="0" borderId="0" xfId="0" applyNumberFormat="1" applyFont="1"/>
    <xf numFmtId="4" fontId="3" fillId="0" borderId="0" xfId="0" applyNumberFormat="1" applyFont="1"/>
    <xf numFmtId="0" fontId="2" fillId="0" borderId="0" xfId="0" applyFont="1" applyAlignme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4" fillId="0" borderId="0" xfId="0" applyFont="1" applyAlignme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4"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10" fontId="2" fillId="0" borderId="18" xfId="0" applyNumberFormat="1" applyFont="1" applyBorder="1" applyAlignment="1">
      <alignment horizontal="center" vertical="center"/>
    </xf>
    <xf numFmtId="0" fontId="11" fillId="0" borderId="0" xfId="0" applyFont="1"/>
    <xf numFmtId="0" fontId="11" fillId="0" borderId="9" xfId="0" applyFont="1" applyBorder="1" applyAlignme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13" fillId="0" borderId="0" xfId="0" applyFont="1" applyAlignment="1">
      <alignment horizontal="left" wrapText="1"/>
    </xf>
    <xf numFmtId="0" fontId="4" fillId="0" borderId="0" xfId="0" applyFont="1" applyAlignment="1">
      <alignment vertical="center"/>
    </xf>
    <xf numFmtId="0" fontId="4" fillId="0" borderId="0" xfId="0" applyFont="1" applyAlignment="1">
      <alignment vertical="center"/>
    </xf>
    <xf numFmtId="0" fontId="13" fillId="0" borderId="0" xfId="0" applyFont="1" applyAlignment="1">
      <alignment horizontal="left"/>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applyAlignment="1">
      <alignment horizontal="left" vertical="center"/>
    </xf>
    <xf numFmtId="0" fontId="14" fillId="0" borderId="0" xfId="0" applyFont="1"/>
    <xf numFmtId="0" fontId="15" fillId="0" borderId="0" xfId="0" applyFont="1" applyAlignment="1">
      <alignment vertical="center"/>
    </xf>
    <xf numFmtId="0" fontId="16" fillId="0" borderId="0" xfId="0" applyFont="1" applyAlignment="1">
      <alignment horizontal="left" vertical="center"/>
    </xf>
    <xf numFmtId="0" fontId="4" fillId="0" borderId="0" xfId="0" applyFont="1" applyAlignment="1">
      <alignment vertical="center" wrapText="1"/>
    </xf>
    <xf numFmtId="0" fontId="14" fillId="0" borderId="0" xfId="0" applyFont="1" applyAlignment="1">
      <alignment wrapText="1"/>
    </xf>
    <xf numFmtId="0" fontId="15" fillId="0" borderId="0" xfId="0" applyFont="1" applyAlignment="1">
      <alignment vertical="center" wrapText="1"/>
    </xf>
    <xf numFmtId="0" fontId="16" fillId="0" borderId="0" xfId="0" applyFont="1" applyAlignment="1">
      <alignment horizontal="lef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13" fillId="3" borderId="36" xfId="0" applyFont="1" applyFill="1" applyBorder="1" applyAlignment="1">
      <alignment horizontal="left" vertical="center" wrapText="1"/>
    </xf>
    <xf numFmtId="0" fontId="18" fillId="0" borderId="42" xfId="0" applyFont="1" applyBorder="1"/>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9" fillId="4" borderId="41" xfId="0" applyNumberFormat="1" applyFont="1" applyFill="1" applyBorder="1" applyAlignment="1">
      <alignment vertical="top"/>
    </xf>
    <xf numFmtId="165" fontId="19" fillId="4" borderId="35" xfId="0" applyNumberFormat="1" applyFont="1" applyFill="1" applyBorder="1" applyAlignment="1">
      <alignment vertical="top"/>
    </xf>
    <xf numFmtId="165" fontId="19" fillId="4" borderId="37" xfId="0" applyNumberFormat="1" applyFont="1" applyFill="1" applyBorder="1" applyAlignment="1">
      <alignment vertical="top"/>
    </xf>
    <xf numFmtId="165" fontId="20" fillId="4" borderId="35" xfId="0" applyNumberFormat="1" applyFont="1" applyFill="1" applyBorder="1" applyAlignment="1">
      <alignment vertical="top"/>
    </xf>
    <xf numFmtId="165" fontId="20" fillId="4" borderId="41" xfId="0" applyNumberFormat="1" applyFont="1" applyFill="1" applyBorder="1" applyAlignment="1">
      <alignment vertical="top"/>
    </xf>
    <xf numFmtId="0" fontId="13" fillId="4" borderId="36" xfId="0" applyFont="1" applyFill="1" applyBorder="1" applyAlignment="1">
      <alignment horizontal="left" vertical="top" wrapText="1"/>
    </xf>
    <xf numFmtId="0" fontId="11" fillId="0" borderId="42" xfId="0" applyFont="1" applyBorder="1" applyAlignment="1">
      <alignment vertical="top"/>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3" xfId="0" applyFont="1" applyFill="1" applyBorder="1" applyAlignment="1">
      <alignment vertical="top" wrapText="1"/>
    </xf>
    <xf numFmtId="165" fontId="6" fillId="5" borderId="44" xfId="0" applyNumberFormat="1" applyFont="1" applyFill="1" applyBorder="1" applyAlignment="1">
      <alignmen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6" fillId="5" borderId="48" xfId="0" applyNumberFormat="1" applyFont="1" applyFill="1" applyBorder="1" applyAlignment="1">
      <alignment horizontal="right" vertical="top"/>
    </xf>
    <xf numFmtId="4" fontId="21" fillId="5" borderId="43" xfId="0" applyNumberFormat="1" applyFont="1" applyFill="1" applyBorder="1" applyAlignment="1">
      <alignment horizontal="right" vertical="top"/>
    </xf>
    <xf numFmtId="4" fontId="21" fillId="5" borderId="44" xfId="0" applyNumberFormat="1" applyFont="1" applyFill="1" applyBorder="1" applyAlignment="1">
      <alignment horizontal="right" vertical="top"/>
    </xf>
    <xf numFmtId="10" fontId="21" fillId="5" borderId="44" xfId="0" applyNumberFormat="1" applyFont="1" applyFill="1" applyBorder="1" applyAlignment="1">
      <alignment horizontal="right" vertical="top"/>
    </xf>
    <xf numFmtId="0" fontId="13" fillId="5" borderId="49" xfId="0" applyFont="1" applyFill="1" applyBorder="1" applyAlignment="1">
      <alignment horizontal="left" vertical="top" wrapText="1"/>
    </xf>
    <xf numFmtId="4" fontId="2" fillId="0" borderId="42" xfId="0" applyNumberFormat="1" applyFont="1" applyBorder="1" applyAlignment="1">
      <alignment vertical="top"/>
    </xf>
    <xf numFmtId="4" fontId="2" fillId="0" borderId="0" xfId="0" applyNumberFormat="1" applyFont="1" applyAlignment="1">
      <alignment vertical="top"/>
    </xf>
    <xf numFmtId="166" fontId="4" fillId="6" borderId="50" xfId="0" applyNumberFormat="1" applyFont="1" applyFill="1" applyBorder="1" applyAlignment="1">
      <alignment vertical="top"/>
    </xf>
    <xf numFmtId="49" fontId="4" fillId="6" borderId="51" xfId="0" applyNumberFormat="1" applyFont="1" applyFill="1" applyBorder="1" applyAlignment="1">
      <alignment horizontal="center" vertical="top"/>
    </xf>
    <xf numFmtId="166" fontId="15" fillId="6" borderId="52" xfId="0" applyNumberFormat="1" applyFont="1" applyFill="1" applyBorder="1" applyAlignment="1">
      <alignment vertical="top" wrapText="1"/>
    </xf>
    <xf numFmtId="166" fontId="4" fillId="6" borderId="53" xfId="0" applyNumberFormat="1" applyFont="1" applyFill="1" applyBorder="1" applyAlignment="1">
      <alignmen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4" fillId="6" borderId="52" xfId="0" applyNumberFormat="1" applyFont="1" applyFill="1" applyBorder="1" applyAlignment="1">
      <alignment horizontal="right" vertical="top"/>
    </xf>
    <xf numFmtId="4" fontId="21" fillId="6" borderId="54" xfId="0" applyNumberFormat="1" applyFont="1" applyFill="1" applyBorder="1" applyAlignment="1">
      <alignment horizontal="right" vertical="top"/>
    </xf>
    <xf numFmtId="4" fontId="21" fillId="6" borderId="37" xfId="0" applyNumberFormat="1" applyFont="1" applyFill="1" applyBorder="1" applyAlignment="1">
      <alignment horizontal="right" vertical="top"/>
    </xf>
    <xf numFmtId="4" fontId="21" fillId="6" borderId="55" xfId="0" applyNumberFormat="1" applyFont="1" applyFill="1" applyBorder="1" applyAlignment="1">
      <alignment horizontal="right" vertical="top"/>
    </xf>
    <xf numFmtId="10" fontId="21" fillId="6" borderId="56" xfId="0" applyNumberFormat="1" applyFont="1" applyFill="1" applyBorder="1" applyAlignment="1">
      <alignment horizontal="right" vertical="top"/>
    </xf>
    <xf numFmtId="0" fontId="13" fillId="6" borderId="57" xfId="0" applyFont="1" applyFill="1" applyBorder="1" applyAlignment="1">
      <alignment horizontal="left" vertical="top" wrapText="1"/>
    </xf>
    <xf numFmtId="4" fontId="1" fillId="0" borderId="42" xfId="0" applyNumberFormat="1" applyFont="1" applyBorder="1" applyAlignment="1">
      <alignment vertical="top"/>
    </xf>
    <xf numFmtId="4" fontId="1" fillId="0" borderId="0" xfId="0" applyNumberFormat="1" applyFont="1" applyAlignment="1">
      <alignment vertical="top"/>
    </xf>
    <xf numFmtId="166" fontId="17" fillId="0" borderId="11" xfId="0" applyNumberFormat="1" applyFont="1" applyBorder="1" applyAlignment="1">
      <alignment vertical="top"/>
    </xf>
    <xf numFmtId="49" fontId="17" fillId="0" borderId="12" xfId="0" applyNumberFormat="1" applyFont="1" applyBorder="1" applyAlignment="1">
      <alignment horizontal="center" vertical="top"/>
    </xf>
    <xf numFmtId="166" fontId="13" fillId="0" borderId="13" xfId="0" applyNumberFormat="1" applyFont="1" applyBorder="1" applyAlignment="1">
      <alignment vertical="top" wrapText="1"/>
    </xf>
    <xf numFmtId="166" fontId="13" fillId="0" borderId="58"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59" xfId="0" applyNumberFormat="1" applyFont="1" applyBorder="1" applyAlignment="1">
      <alignment horizontal="right" vertical="top"/>
    </xf>
    <xf numFmtId="4" fontId="6" fillId="0" borderId="13" xfId="0" applyNumberFormat="1" applyFont="1" applyBorder="1" applyAlignment="1">
      <alignment horizontal="right" vertical="top"/>
    </xf>
    <xf numFmtId="4" fontId="6" fillId="7" borderId="11" xfId="0" applyNumberFormat="1" applyFont="1" applyFill="1" applyBorder="1" applyAlignment="1">
      <alignment horizontal="right" vertical="top"/>
    </xf>
    <xf numFmtId="4" fontId="6" fillId="7" borderId="12" xfId="0" applyNumberFormat="1" applyFont="1" applyFill="1" applyBorder="1" applyAlignment="1">
      <alignment horizontal="right" vertical="top"/>
    </xf>
    <xf numFmtId="4" fontId="21" fillId="0" borderId="11" xfId="0" applyNumberFormat="1" applyFont="1" applyBorder="1" applyAlignment="1">
      <alignment horizontal="right" vertical="top"/>
    </xf>
    <xf numFmtId="4" fontId="21" fillId="0" borderId="17" xfId="0" applyNumberFormat="1" applyFont="1" applyBorder="1" applyAlignment="1">
      <alignment horizontal="right" vertical="top"/>
    </xf>
    <xf numFmtId="4" fontId="21" fillId="0" borderId="60" xfId="0" applyNumberFormat="1" applyFont="1" applyBorder="1" applyAlignment="1">
      <alignment horizontal="right" vertical="top"/>
    </xf>
    <xf numFmtId="10" fontId="22" fillId="0" borderId="13" xfId="0" applyNumberFormat="1" applyFont="1" applyBorder="1" applyAlignment="1">
      <alignment horizontal="right" vertical="top"/>
    </xf>
    <xf numFmtId="0" fontId="13" fillId="0" borderId="22" xfId="0" applyFont="1" applyBorder="1" applyAlignment="1">
      <alignment horizontal="left" vertical="top" wrapText="1"/>
    </xf>
    <xf numFmtId="4" fontId="6" fillId="0" borderId="61" xfId="0" applyNumberFormat="1" applyFont="1" applyBorder="1" applyAlignment="1">
      <alignment horizontal="right" vertical="top"/>
    </xf>
    <xf numFmtId="4" fontId="6" fillId="0" borderId="62" xfId="0" applyNumberFormat="1" applyFont="1" applyBorder="1" applyAlignment="1">
      <alignment horizontal="right" vertical="top"/>
    </xf>
    <xf numFmtId="4" fontId="6" fillId="7" borderId="63" xfId="0" applyNumberFormat="1" applyFont="1" applyFill="1" applyBorder="1" applyAlignment="1">
      <alignment horizontal="right" vertical="top"/>
    </xf>
    <xf numFmtId="4" fontId="6" fillId="7" borderId="64" xfId="0" applyNumberFormat="1" applyFont="1" applyFill="1" applyBorder="1" applyAlignment="1">
      <alignment horizontal="right" vertical="top"/>
    </xf>
    <xf numFmtId="49" fontId="17" fillId="0" borderId="62" xfId="0" applyNumberFormat="1" applyFont="1" applyBorder="1" applyAlignment="1">
      <alignment horizontal="center" vertical="top"/>
    </xf>
    <xf numFmtId="166" fontId="13" fillId="8" borderId="65" xfId="0" applyNumberFormat="1" applyFont="1" applyFill="1" applyBorder="1" applyAlignment="1">
      <alignment vertical="top" wrapText="1"/>
    </xf>
    <xf numFmtId="0" fontId="13" fillId="0" borderId="66" xfId="0" applyFont="1" applyBorder="1" applyAlignment="1">
      <alignment horizontal="left" vertical="top" wrapText="1"/>
    </xf>
    <xf numFmtId="166" fontId="13" fillId="8" borderId="65" xfId="0" applyNumberFormat="1" applyFont="1" applyFill="1" applyBorder="1" applyAlignment="1">
      <alignment vertical="top" wrapText="1"/>
    </xf>
    <xf numFmtId="4" fontId="6" fillId="0" borderId="63" xfId="0" applyNumberFormat="1" applyFont="1" applyBorder="1" applyAlignment="1">
      <alignment horizontal="right" vertical="top"/>
    </xf>
    <xf numFmtId="4" fontId="6" fillId="0" borderId="64"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61" xfId="0" applyNumberFormat="1" applyFont="1" applyBorder="1" applyAlignment="1">
      <alignment horizontal="right" vertical="top"/>
    </xf>
    <xf numFmtId="4" fontId="6" fillId="0" borderId="62" xfId="0" applyNumberFormat="1" applyFont="1" applyBorder="1" applyAlignment="1">
      <alignment horizontal="right" vertical="top"/>
    </xf>
    <xf numFmtId="4" fontId="6" fillId="0" borderId="63" xfId="0" applyNumberFormat="1" applyFont="1" applyBorder="1" applyAlignment="1">
      <alignment horizontal="right" vertical="top"/>
    </xf>
    <xf numFmtId="4" fontId="6" fillId="0" borderId="64" xfId="0" applyNumberFormat="1" applyFont="1" applyBorder="1" applyAlignment="1">
      <alignment horizontal="right" vertical="top"/>
    </xf>
    <xf numFmtId="4" fontId="6" fillId="0" borderId="59" xfId="0" applyNumberFormat="1" applyFont="1" applyBorder="1" applyAlignment="1">
      <alignment horizontal="right" vertical="top"/>
    </xf>
    <xf numFmtId="0" fontId="18" fillId="0" borderId="12" xfId="0" applyFont="1" applyBorder="1"/>
    <xf numFmtId="166" fontId="17" fillId="0" borderId="61" xfId="0" applyNumberFormat="1" applyFont="1" applyBorder="1" applyAlignment="1">
      <alignment vertical="top"/>
    </xf>
    <xf numFmtId="166" fontId="13" fillId="8" borderId="67" xfId="0" applyNumberFormat="1" applyFont="1" applyFill="1" applyBorder="1" applyAlignment="1">
      <alignment vertical="top" wrapText="1"/>
    </xf>
    <xf numFmtId="166" fontId="13" fillId="0" borderId="68" xfId="0" applyNumberFormat="1" applyFont="1" applyBorder="1" applyAlignment="1">
      <alignment horizontal="center" vertical="top"/>
    </xf>
    <xf numFmtId="4" fontId="21" fillId="0" borderId="61" xfId="0" applyNumberFormat="1" applyFont="1" applyBorder="1" applyAlignment="1">
      <alignment horizontal="right" vertical="top"/>
    </xf>
    <xf numFmtId="4" fontId="21" fillId="0" borderId="69" xfId="0" applyNumberFormat="1" applyFont="1" applyBorder="1" applyAlignment="1">
      <alignment horizontal="right" vertical="top"/>
    </xf>
    <xf numFmtId="4" fontId="21" fillId="0" borderId="70" xfId="0" applyNumberFormat="1" applyFont="1" applyBorder="1" applyAlignment="1">
      <alignment horizontal="right" vertical="top"/>
    </xf>
    <xf numFmtId="10" fontId="22" fillId="0" borderId="71" xfId="0" applyNumberFormat="1" applyFont="1" applyBorder="1" applyAlignment="1">
      <alignment horizontal="right" vertical="top"/>
    </xf>
    <xf numFmtId="0" fontId="13" fillId="0" borderId="23" xfId="0" applyFont="1" applyBorder="1" applyAlignment="1">
      <alignment horizontal="left" vertical="top" wrapText="1"/>
    </xf>
    <xf numFmtId="4" fontId="4" fillId="6" borderId="72" xfId="0" applyNumberFormat="1" applyFont="1" applyFill="1" applyBorder="1" applyAlignment="1">
      <alignment horizontal="righ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8" xfId="0" applyNumberFormat="1" applyFont="1" applyBorder="1" applyAlignment="1">
      <alignment horizontal="center" vertical="top"/>
    </xf>
    <xf numFmtId="4" fontId="6" fillId="0" borderId="17" xfId="0" applyNumberFormat="1" applyFont="1" applyBorder="1" applyAlignment="1">
      <alignment horizontal="right" vertical="top"/>
    </xf>
    <xf numFmtId="0" fontId="13" fillId="0" borderId="22" xfId="0" applyFont="1" applyBorder="1" applyAlignment="1">
      <alignment horizontal="left" vertical="top" wrapText="1"/>
    </xf>
    <xf numFmtId="166" fontId="4" fillId="0" borderId="73" xfId="0" applyNumberFormat="1" applyFont="1" applyBorder="1" applyAlignment="1">
      <alignment vertical="top"/>
    </xf>
    <xf numFmtId="49" fontId="4" fillId="0" borderId="74" xfId="0" applyNumberFormat="1" applyFont="1" applyBorder="1" applyAlignment="1">
      <alignment horizontal="center" vertical="top"/>
    </xf>
    <xf numFmtId="166" fontId="6" fillId="0" borderId="71" xfId="0" applyNumberFormat="1" applyFont="1" applyBorder="1" applyAlignment="1">
      <alignment vertical="top" wrapText="1"/>
    </xf>
    <xf numFmtId="166" fontId="6" fillId="0" borderId="75" xfId="0" applyNumberFormat="1" applyFont="1" applyBorder="1" applyAlignment="1">
      <alignment horizontal="center" vertical="top"/>
    </xf>
    <xf numFmtId="4" fontId="6" fillId="0" borderId="73" xfId="0" applyNumberFormat="1" applyFont="1" applyBorder="1" applyAlignment="1">
      <alignment horizontal="right" vertical="top"/>
    </xf>
    <xf numFmtId="4" fontId="6" fillId="0" borderId="74" xfId="0" applyNumberFormat="1" applyFont="1" applyBorder="1" applyAlignment="1">
      <alignment horizontal="right" vertical="top"/>
    </xf>
    <xf numFmtId="4" fontId="6" fillId="0" borderId="71" xfId="0" applyNumberFormat="1" applyFont="1" applyBorder="1" applyAlignment="1">
      <alignment horizontal="right" vertical="top"/>
    </xf>
    <xf numFmtId="4" fontId="6" fillId="0" borderId="76" xfId="0" applyNumberFormat="1" applyFont="1" applyBorder="1" applyAlignment="1">
      <alignment horizontal="right" vertical="top"/>
    </xf>
    <xf numFmtId="10" fontId="21" fillId="6" borderId="65" xfId="0" applyNumberFormat="1" applyFont="1" applyFill="1" applyBorder="1" applyAlignment="1">
      <alignment horizontal="right" vertical="top"/>
    </xf>
    <xf numFmtId="0" fontId="13" fillId="6" borderId="22" xfId="0" applyFont="1" applyFill="1" applyBorder="1" applyAlignment="1">
      <alignment horizontal="left" vertical="top" wrapText="1"/>
    </xf>
    <xf numFmtId="166" fontId="13" fillId="7" borderId="11" xfId="0" applyNumberFormat="1" applyFont="1" applyFill="1" applyBorder="1" applyAlignment="1">
      <alignment horizontal="center" vertical="top"/>
    </xf>
    <xf numFmtId="166" fontId="13" fillId="7" borderId="12" xfId="0" applyNumberFormat="1" applyFont="1" applyFill="1" applyBorder="1" applyAlignment="1">
      <alignment horizontal="center" vertical="top"/>
    </xf>
    <xf numFmtId="4" fontId="6" fillId="7" borderId="13" xfId="0" applyNumberFormat="1" applyFont="1" applyFill="1" applyBorder="1" applyAlignment="1">
      <alignment horizontal="right" vertical="top"/>
    </xf>
    <xf numFmtId="4" fontId="6" fillId="0" borderId="11" xfId="0" applyNumberFormat="1" applyFont="1" applyBorder="1" applyAlignment="1">
      <alignment horizontal="right" vertical="top"/>
    </xf>
    <xf numFmtId="4" fontId="6" fillId="0" borderId="13" xfId="0" applyNumberFormat="1" applyFont="1" applyBorder="1" applyAlignment="1">
      <alignment horizontal="right" vertical="top"/>
    </xf>
    <xf numFmtId="166" fontId="13" fillId="0" borderId="59" xfId="0" applyNumberFormat="1" applyFont="1" applyBorder="1" applyAlignment="1">
      <alignment vertical="top" wrapText="1"/>
    </xf>
    <xf numFmtId="166" fontId="13" fillId="0" borderId="61" xfId="0" applyNumberFormat="1" applyFont="1" applyBorder="1" applyAlignment="1">
      <alignment horizontal="center" vertical="top"/>
    </xf>
    <xf numFmtId="166" fontId="13" fillId="0" borderId="62" xfId="0" applyNumberFormat="1" applyFont="1" applyBorder="1" applyAlignment="1">
      <alignment horizontal="center" vertical="top"/>
    </xf>
    <xf numFmtId="4" fontId="6" fillId="0" borderId="12" xfId="0" applyNumberFormat="1" applyFont="1" applyBorder="1" applyAlignment="1">
      <alignment horizontal="right" vertical="top"/>
    </xf>
    <xf numFmtId="166" fontId="13" fillId="8" borderId="77" xfId="0" applyNumberFormat="1" applyFont="1" applyFill="1" applyBorder="1" applyAlignment="1">
      <alignment horizontal="center" vertical="top"/>
    </xf>
    <xf numFmtId="166" fontId="13" fillId="8" borderId="63" xfId="0" applyNumberFormat="1" applyFont="1" applyFill="1" applyBorder="1" applyAlignment="1">
      <alignment horizontal="center" vertical="top"/>
    </xf>
    <xf numFmtId="166" fontId="13" fillId="8" borderId="64" xfId="0" applyNumberFormat="1" applyFont="1" applyFill="1" applyBorder="1" applyAlignment="1">
      <alignment horizontal="center" vertical="top"/>
    </xf>
    <xf numFmtId="166" fontId="13" fillId="8" borderId="64" xfId="0" applyNumberFormat="1" applyFont="1" applyFill="1" applyBorder="1" applyAlignment="1">
      <alignment horizontal="center" vertical="top"/>
    </xf>
    <xf numFmtId="4" fontId="6" fillId="0" borderId="73" xfId="0" applyNumberFormat="1" applyFont="1" applyBorder="1" applyAlignment="1">
      <alignment horizontal="right" vertical="top"/>
    </xf>
    <xf numFmtId="4" fontId="6" fillId="0" borderId="74" xfId="0" applyNumberFormat="1" applyFont="1" applyBorder="1" applyAlignment="1">
      <alignment horizontal="right" vertical="top"/>
    </xf>
    <xf numFmtId="4" fontId="6" fillId="0" borderId="71" xfId="0" applyNumberFormat="1" applyFont="1" applyBorder="1" applyAlignment="1">
      <alignment horizontal="right" vertical="top"/>
    </xf>
    <xf numFmtId="10" fontId="22" fillId="0" borderId="59" xfId="0" applyNumberFormat="1" applyFont="1" applyBorder="1" applyAlignment="1">
      <alignment horizontal="right" vertical="top"/>
    </xf>
    <xf numFmtId="166" fontId="15" fillId="9" borderId="49" xfId="0" applyNumberFormat="1" applyFont="1" applyFill="1" applyBorder="1" applyAlignment="1">
      <alignment vertical="top"/>
    </xf>
    <xf numFmtId="166" fontId="4" fillId="9" borderId="78" xfId="0" applyNumberFormat="1" applyFont="1" applyFill="1" applyBorder="1" applyAlignment="1">
      <alignment horizontal="center" vertical="top"/>
    </xf>
    <xf numFmtId="166" fontId="4" fillId="9" borderId="79" xfId="0" applyNumberFormat="1" applyFont="1" applyFill="1" applyBorder="1" applyAlignment="1">
      <alignment vertical="top" wrapText="1"/>
    </xf>
    <xf numFmtId="166" fontId="4" fillId="9" borderId="35" xfId="0" applyNumberFormat="1" applyFont="1" applyFill="1" applyBorder="1" applyAlignment="1">
      <alignment vertical="top"/>
    </xf>
    <xf numFmtId="4" fontId="4" fillId="9" borderId="45" xfId="0" applyNumberFormat="1" applyFont="1" applyFill="1" applyBorder="1" applyAlignment="1">
      <alignment horizontal="right" vertical="top"/>
    </xf>
    <xf numFmtId="4" fontId="4" fillId="9" borderId="43" xfId="0" applyNumberFormat="1" applyFont="1" applyFill="1" applyBorder="1" applyAlignment="1">
      <alignment horizontal="right" vertical="top"/>
    </xf>
    <xf numFmtId="4" fontId="4" fillId="9" borderId="46" xfId="0" applyNumberFormat="1" applyFont="1" applyFill="1" applyBorder="1" applyAlignment="1">
      <alignment horizontal="right" vertical="top"/>
    </xf>
    <xf numFmtId="4" fontId="4" fillId="9" borderId="49" xfId="0" applyNumberFormat="1" applyFont="1" applyFill="1" applyBorder="1" applyAlignment="1">
      <alignment horizontal="right" vertical="top"/>
    </xf>
    <xf numFmtId="4" fontId="4" fillId="9" borderId="78" xfId="0" applyNumberFormat="1" applyFont="1" applyFill="1" applyBorder="1" applyAlignment="1">
      <alignment horizontal="right" vertical="top"/>
    </xf>
    <xf numFmtId="4" fontId="4" fillId="9" borderId="44" xfId="0" applyNumberFormat="1" applyFont="1" applyFill="1" applyBorder="1" applyAlignment="1">
      <alignment horizontal="right" vertical="top"/>
    </xf>
    <xf numFmtId="10" fontId="4" fillId="9" borderId="80" xfId="0" applyNumberFormat="1" applyFont="1" applyFill="1" applyBorder="1" applyAlignment="1">
      <alignment horizontal="right" vertical="top"/>
    </xf>
    <xf numFmtId="0" fontId="13" fillId="9" borderId="49" xfId="0" applyFont="1" applyFill="1" applyBorder="1" applyAlignment="1">
      <alignment horizontal="left" vertical="top" wrapText="1"/>
    </xf>
    <xf numFmtId="166" fontId="4" fillId="5" borderId="81" xfId="0" applyNumberFormat="1" applyFont="1" applyFill="1" applyBorder="1" applyAlignment="1">
      <alignment vertical="top"/>
    </xf>
    <xf numFmtId="0" fontId="4" fillId="5" borderId="82" xfId="0" applyFont="1" applyFill="1" applyBorder="1" applyAlignment="1">
      <alignment horizontal="center" vertical="top"/>
    </xf>
    <xf numFmtId="166" fontId="4" fillId="5" borderId="43" xfId="0" applyNumberFormat="1" applyFont="1" applyFill="1" applyBorder="1" applyAlignment="1">
      <alignment horizontal="left" vertical="top" wrapText="1"/>
    </xf>
    <xf numFmtId="166" fontId="6" fillId="5" borderId="48"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82"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4" fontId="6" fillId="5" borderId="83" xfId="0" applyNumberFormat="1" applyFont="1" applyFill="1" applyBorder="1" applyAlignment="1">
      <alignment horizontal="right" vertical="top"/>
    </xf>
    <xf numFmtId="4" fontId="6" fillId="5" borderId="84" xfId="0" applyNumberFormat="1" applyFont="1" applyFill="1" applyBorder="1" applyAlignment="1">
      <alignment horizontal="right" vertical="top"/>
    </xf>
    <xf numFmtId="4" fontId="6" fillId="5" borderId="85" xfId="0" applyNumberFormat="1" applyFont="1" applyFill="1" applyBorder="1" applyAlignment="1">
      <alignment horizontal="right" vertical="top"/>
    </xf>
    <xf numFmtId="166" fontId="15" fillId="6" borderId="56" xfId="0" applyNumberFormat="1" applyFont="1" applyFill="1" applyBorder="1" applyAlignment="1">
      <alignment vertical="top" wrapText="1"/>
    </xf>
    <xf numFmtId="166" fontId="4" fillId="6" borderId="86" xfId="0" applyNumberFormat="1" applyFont="1" applyFill="1" applyBorder="1" applyAlignment="1">
      <alignment horizontal="center" vertical="top"/>
    </xf>
    <xf numFmtId="4" fontId="4" fillId="6" borderId="87" xfId="0" applyNumberFormat="1" applyFont="1" applyFill="1" applyBorder="1" applyAlignment="1">
      <alignment horizontal="right" vertical="top"/>
    </xf>
    <xf numFmtId="4" fontId="4" fillId="6" borderId="54" xfId="0" applyNumberFormat="1" applyFont="1" applyFill="1" applyBorder="1" applyAlignment="1">
      <alignment horizontal="right" vertical="top"/>
    </xf>
    <xf numFmtId="4" fontId="4" fillId="6" borderId="88" xfId="0" applyNumberFormat="1" applyFont="1" applyFill="1" applyBorder="1" applyAlignment="1">
      <alignment horizontal="right" vertical="top"/>
    </xf>
    <xf numFmtId="4" fontId="4" fillId="6" borderId="79" xfId="0" applyNumberFormat="1" applyFont="1" applyFill="1" applyBorder="1" applyAlignment="1">
      <alignment horizontal="right" vertical="top"/>
    </xf>
    <xf numFmtId="4" fontId="4" fillId="6" borderId="89" xfId="0" applyNumberFormat="1" applyFont="1" applyFill="1" applyBorder="1" applyAlignment="1">
      <alignment horizontal="right" vertical="top"/>
    </xf>
    <xf numFmtId="4" fontId="4" fillId="6" borderId="87" xfId="0" applyNumberFormat="1" applyFont="1" applyFill="1" applyBorder="1" applyAlignment="1">
      <alignment horizontal="right" vertical="top"/>
    </xf>
    <xf numFmtId="4" fontId="4" fillId="6" borderId="90" xfId="0" applyNumberFormat="1" applyFont="1" applyFill="1" applyBorder="1" applyAlignment="1">
      <alignment horizontal="right" vertical="top"/>
    </xf>
    <xf numFmtId="10" fontId="21" fillId="6" borderId="87" xfId="0" applyNumberFormat="1" applyFont="1" applyFill="1" applyBorder="1" applyAlignment="1">
      <alignment horizontal="right" vertical="top"/>
    </xf>
    <xf numFmtId="0" fontId="13" fillId="6" borderId="91" xfId="0" applyFont="1" applyFill="1" applyBorder="1" applyAlignment="1">
      <alignment horizontal="left" vertical="top" wrapText="1"/>
    </xf>
    <xf numFmtId="166" fontId="6" fillId="7" borderId="81" xfId="0" applyNumberFormat="1" applyFont="1" applyFill="1" applyBorder="1" applyAlignment="1">
      <alignment vertical="top"/>
    </xf>
    <xf numFmtId="49" fontId="6" fillId="7" borderId="92" xfId="0" applyNumberFormat="1" applyFont="1" applyFill="1" applyBorder="1" applyAlignment="1">
      <alignment horizontal="center" vertical="top"/>
    </xf>
    <xf numFmtId="166" fontId="6" fillId="7" borderId="93" xfId="0" applyNumberFormat="1" applyFont="1" applyFill="1" applyBorder="1" applyAlignment="1">
      <alignment vertical="top" wrapText="1"/>
    </xf>
    <xf numFmtId="166" fontId="6" fillId="7" borderId="94" xfId="0" applyNumberFormat="1" applyFont="1" applyFill="1" applyBorder="1" applyAlignment="1">
      <alignment horizontal="center" vertical="top"/>
    </xf>
    <xf numFmtId="4" fontId="6" fillId="7" borderId="81" xfId="0" applyNumberFormat="1" applyFont="1" applyFill="1" applyBorder="1" applyAlignment="1">
      <alignment horizontal="right" vertical="top"/>
    </xf>
    <xf numFmtId="4" fontId="6" fillId="7" borderId="92" xfId="0" applyNumberFormat="1" applyFont="1" applyFill="1" applyBorder="1" applyAlignment="1">
      <alignment horizontal="right" vertical="top"/>
    </xf>
    <xf numFmtId="4" fontId="6" fillId="7" borderId="95" xfId="0" applyNumberFormat="1" applyFont="1" applyFill="1" applyBorder="1" applyAlignment="1">
      <alignment horizontal="right" vertical="top"/>
    </xf>
    <xf numFmtId="4" fontId="6" fillId="7" borderId="11" xfId="0" applyNumberFormat="1" applyFont="1" applyFill="1" applyBorder="1" applyAlignment="1">
      <alignment horizontal="right" vertical="top"/>
    </xf>
    <xf numFmtId="4" fontId="6" fillId="7" borderId="12" xfId="0" applyNumberFormat="1" applyFont="1" applyFill="1" applyBorder="1" applyAlignment="1">
      <alignment horizontal="right" vertical="top"/>
    </xf>
    <xf numFmtId="4" fontId="6" fillId="7" borderId="96" xfId="0" applyNumberFormat="1" applyFont="1" applyFill="1" applyBorder="1" applyAlignment="1">
      <alignment horizontal="right" vertical="top"/>
    </xf>
    <xf numFmtId="4" fontId="6" fillId="7" borderId="97" xfId="0" applyNumberFormat="1" applyFont="1" applyFill="1" applyBorder="1" applyAlignment="1">
      <alignment horizontal="right" vertical="top"/>
    </xf>
    <xf numFmtId="4" fontId="6" fillId="7" borderId="93" xfId="0" applyNumberFormat="1" applyFont="1" applyFill="1" applyBorder="1" applyAlignment="1">
      <alignment horizontal="right" vertical="top"/>
    </xf>
    <xf numFmtId="4" fontId="21" fillId="0" borderId="13" xfId="0" applyNumberFormat="1" applyFont="1" applyBorder="1" applyAlignment="1">
      <alignment horizontal="right" vertical="top"/>
    </xf>
    <xf numFmtId="0" fontId="13" fillId="7" borderId="58" xfId="0" applyFont="1" applyFill="1" applyBorder="1" applyAlignment="1">
      <alignment horizontal="left" vertical="top" wrapText="1"/>
    </xf>
    <xf numFmtId="166" fontId="4" fillId="0" borderId="12" xfId="0" applyNumberFormat="1" applyFont="1" applyBorder="1" applyAlignment="1">
      <alignment vertical="top"/>
    </xf>
    <xf numFmtId="166" fontId="6" fillId="0" borderId="17" xfId="0" applyNumberFormat="1" applyFont="1" applyBorder="1" applyAlignment="1">
      <alignment vertical="top" wrapText="1"/>
    </xf>
    <xf numFmtId="166" fontId="6" fillId="0" borderId="98" xfId="0" applyNumberFormat="1" applyFont="1" applyBorder="1" applyAlignment="1">
      <alignment horizontal="center" vertical="top"/>
    </xf>
    <xf numFmtId="0" fontId="13" fillId="0" borderId="58" xfId="0" applyFont="1" applyBorder="1" applyAlignment="1">
      <alignment horizontal="left" vertical="top" wrapText="1"/>
    </xf>
    <xf numFmtId="166" fontId="13" fillId="8" borderId="17" xfId="0" applyNumberFormat="1" applyFont="1" applyFill="1" applyBorder="1" applyAlignment="1">
      <alignment vertical="top" wrapText="1"/>
    </xf>
    <xf numFmtId="0" fontId="0" fillId="0" borderId="12" xfId="0" applyFont="1" applyBorder="1"/>
    <xf numFmtId="166" fontId="6" fillId="0" borderId="17" xfId="0" applyNumberFormat="1" applyFont="1" applyBorder="1" applyAlignment="1">
      <alignment vertical="top" wrapText="1"/>
    </xf>
    <xf numFmtId="166" fontId="6" fillId="0" borderId="60" xfId="0" applyNumberFormat="1" applyFont="1" applyBorder="1" applyAlignment="1">
      <alignment horizontal="center" vertical="top"/>
    </xf>
    <xf numFmtId="166" fontId="13" fillId="0" borderId="11" xfId="0" applyNumberFormat="1" applyFont="1" applyBorder="1" applyAlignment="1">
      <alignment horizontal="center" vertical="top"/>
    </xf>
    <xf numFmtId="4" fontId="6" fillId="0" borderId="21" xfId="0" applyNumberFormat="1" applyFont="1" applyBorder="1" applyAlignment="1">
      <alignment horizontal="right" vertical="top"/>
    </xf>
    <xf numFmtId="4" fontId="6" fillId="0" borderId="99" xfId="0" applyNumberFormat="1" applyFont="1" applyBorder="1" applyAlignment="1">
      <alignment horizontal="right" vertical="top"/>
    </xf>
    <xf numFmtId="0" fontId="13" fillId="0" borderId="58" xfId="0" applyFont="1" applyBorder="1" applyAlignment="1">
      <alignment horizontal="left" vertical="top" wrapText="1"/>
    </xf>
    <xf numFmtId="166" fontId="4" fillId="0" borderId="100" xfId="0" applyNumberFormat="1" applyFont="1" applyBorder="1" applyAlignment="1">
      <alignment vertical="top"/>
    </xf>
    <xf numFmtId="49" fontId="4" fillId="0" borderId="101" xfId="0" applyNumberFormat="1" applyFont="1" applyBorder="1" applyAlignment="1">
      <alignment horizontal="center" vertical="top"/>
    </xf>
    <xf numFmtId="166" fontId="6" fillId="0" borderId="102" xfId="0" applyNumberFormat="1" applyFont="1" applyBorder="1" applyAlignment="1">
      <alignment vertical="top" wrapText="1"/>
    </xf>
    <xf numFmtId="166" fontId="6" fillId="0" borderId="42" xfId="0" applyNumberFormat="1" applyFont="1" applyBorder="1" applyAlignment="1">
      <alignment horizontal="center" vertical="top"/>
    </xf>
    <xf numFmtId="4" fontId="6" fillId="0" borderId="20" xfId="0" applyNumberFormat="1" applyFont="1" applyBorder="1" applyAlignment="1">
      <alignment horizontal="right" vertical="top"/>
    </xf>
    <xf numFmtId="4" fontId="6" fillId="0" borderId="19" xfId="0" applyNumberFormat="1" applyFont="1" applyBorder="1" applyAlignment="1">
      <alignment horizontal="right" vertical="top"/>
    </xf>
    <xf numFmtId="4" fontId="21" fillId="0" borderId="100" xfId="0" applyNumberFormat="1" applyFont="1" applyBorder="1" applyAlignment="1">
      <alignment horizontal="right" vertical="top"/>
    </xf>
    <xf numFmtId="4" fontId="21" fillId="0" borderId="102" xfId="0" applyNumberFormat="1" applyFont="1" applyBorder="1" applyAlignment="1">
      <alignment horizontal="right" vertical="top"/>
    </xf>
    <xf numFmtId="10" fontId="22" fillId="0" borderId="103" xfId="0" applyNumberFormat="1" applyFont="1" applyBorder="1" applyAlignment="1">
      <alignment horizontal="right" vertical="top"/>
    </xf>
    <xf numFmtId="166" fontId="4" fillId="9" borderId="80" xfId="0" applyNumberFormat="1" applyFont="1" applyFill="1" applyBorder="1" applyAlignment="1">
      <alignment vertical="top" wrapText="1"/>
    </xf>
    <xf numFmtId="166" fontId="4" fillId="9" borderId="43" xfId="0" applyNumberFormat="1" applyFont="1" applyFill="1" applyBorder="1" applyAlignment="1">
      <alignment vertical="top"/>
    </xf>
    <xf numFmtId="4" fontId="4" fillId="9" borderId="104" xfId="0" applyNumberFormat="1" applyFont="1" applyFill="1" applyBorder="1" applyAlignment="1">
      <alignment horizontal="right" vertical="top"/>
    </xf>
    <xf numFmtId="4" fontId="4" fillId="9" borderId="105" xfId="0" applyNumberFormat="1" applyFont="1" applyFill="1" applyBorder="1" applyAlignment="1">
      <alignment horizontal="right" vertical="top"/>
    </xf>
    <xf numFmtId="4" fontId="4" fillId="0" borderId="106" xfId="0" applyNumberFormat="1" applyFont="1" applyBorder="1" applyAlignment="1">
      <alignment horizontal="right" vertical="top"/>
    </xf>
    <xf numFmtId="4" fontId="4" fillId="9" borderId="26" xfId="0" applyNumberFormat="1" applyFont="1" applyFill="1" applyBorder="1" applyAlignment="1">
      <alignment horizontal="right" vertical="top"/>
    </xf>
    <xf numFmtId="10" fontId="4" fillId="9" borderId="107" xfId="0" applyNumberFormat="1" applyFont="1" applyFill="1" applyBorder="1" applyAlignment="1">
      <alignment horizontal="right" vertical="top"/>
    </xf>
    <xf numFmtId="0" fontId="13" fillId="9" borderId="38" xfId="0" applyFont="1" applyFill="1" applyBorder="1" applyAlignment="1">
      <alignment horizontal="left" vertical="top" wrapText="1"/>
    </xf>
    <xf numFmtId="49" fontId="4" fillId="5" borderId="97" xfId="0" applyNumberFormat="1" applyFont="1" applyFill="1" applyBorder="1" applyAlignment="1">
      <alignment horizontal="center" vertical="top"/>
    </xf>
    <xf numFmtId="166" fontId="4" fillId="5" borderId="108" xfId="0" applyNumberFormat="1" applyFont="1" applyFill="1" applyBorder="1" applyAlignment="1">
      <alignment horizontal="left" vertical="top" wrapText="1"/>
    </xf>
    <xf numFmtId="166" fontId="6" fillId="5" borderId="109" xfId="0" applyNumberFormat="1" applyFont="1" applyFill="1" applyBorder="1" applyAlignment="1">
      <alignment vertical="top"/>
    </xf>
    <xf numFmtId="4" fontId="6" fillId="5" borderId="108" xfId="0" applyNumberFormat="1" applyFont="1" applyFill="1" applyBorder="1" applyAlignment="1">
      <alignment horizontal="right" vertical="top"/>
    </xf>
    <xf numFmtId="4" fontId="6" fillId="5" borderId="109" xfId="0" applyNumberFormat="1" applyFont="1" applyFill="1" applyBorder="1" applyAlignment="1">
      <alignment horizontal="right" vertical="top"/>
    </xf>
    <xf numFmtId="4" fontId="21" fillId="5" borderId="110" xfId="0" applyNumberFormat="1" applyFont="1" applyFill="1" applyBorder="1" applyAlignment="1">
      <alignment horizontal="right" vertical="top"/>
    </xf>
    <xf numFmtId="166" fontId="4" fillId="6" borderId="86" xfId="0" applyNumberFormat="1" applyFont="1" applyFill="1" applyBorder="1" applyAlignment="1">
      <alignment vertical="top"/>
    </xf>
    <xf numFmtId="4" fontId="21" fillId="6" borderId="111" xfId="0" applyNumberFormat="1" applyFont="1" applyFill="1" applyBorder="1" applyAlignment="1">
      <alignment horizontal="right" vertical="top"/>
    </xf>
    <xf numFmtId="4" fontId="21" fillId="6" borderId="50" xfId="0" applyNumberFormat="1" applyFont="1" applyFill="1" applyBorder="1" applyAlignment="1">
      <alignment horizontal="right" vertical="top"/>
    </xf>
    <xf numFmtId="10" fontId="21" fillId="6" borderId="112" xfId="0" applyNumberFormat="1" applyFont="1" applyFill="1" applyBorder="1" applyAlignment="1">
      <alignment horizontal="right" vertical="top"/>
    </xf>
    <xf numFmtId="166" fontId="6" fillId="0" borderId="13" xfId="0" applyNumberFormat="1" applyFont="1" applyBorder="1" applyAlignment="1">
      <alignment vertical="top" wrapText="1"/>
    </xf>
    <xf numFmtId="4" fontId="6" fillId="0" borderId="17" xfId="0" applyNumberFormat="1" applyFont="1" applyBorder="1" applyAlignment="1">
      <alignment horizontal="right" vertical="top"/>
    </xf>
    <xf numFmtId="10" fontId="22" fillId="0" borderId="98" xfId="0" applyNumberFormat="1" applyFont="1" applyBorder="1" applyAlignment="1">
      <alignment horizontal="right" vertical="top"/>
    </xf>
    <xf numFmtId="166" fontId="4" fillId="0" borderId="61" xfId="0" applyNumberFormat="1" applyFont="1" applyBorder="1" applyAlignment="1">
      <alignment vertical="top"/>
    </xf>
    <xf numFmtId="49" fontId="4" fillId="0" borderId="62" xfId="0" applyNumberFormat="1" applyFont="1" applyBorder="1" applyAlignment="1">
      <alignment horizontal="center" vertical="top"/>
    </xf>
    <xf numFmtId="166" fontId="6" fillId="0" borderId="68" xfId="0" applyNumberFormat="1" applyFont="1" applyBorder="1" applyAlignment="1">
      <alignment horizontal="center" vertical="top"/>
    </xf>
    <xf numFmtId="4" fontId="6" fillId="0" borderId="69" xfId="0" applyNumberFormat="1" applyFont="1" applyBorder="1" applyAlignment="1">
      <alignment horizontal="right" vertical="top"/>
    </xf>
    <xf numFmtId="4" fontId="21" fillId="0" borderId="12" xfId="0" applyNumberFormat="1" applyFont="1" applyBorder="1" applyAlignment="1">
      <alignment horizontal="right" vertical="top"/>
    </xf>
    <xf numFmtId="166" fontId="4" fillId="0" borderId="74" xfId="0" applyNumberFormat="1" applyFont="1" applyBorder="1" applyAlignment="1">
      <alignment vertical="top"/>
    </xf>
    <xf numFmtId="49" fontId="4" fillId="0" borderId="74" xfId="0" applyNumberFormat="1" applyFont="1" applyBorder="1" applyAlignment="1">
      <alignment horizontal="center" vertical="top"/>
    </xf>
    <xf numFmtId="166" fontId="6" fillId="0" borderId="71" xfId="0" applyNumberFormat="1" applyFont="1" applyBorder="1" applyAlignment="1">
      <alignment vertical="top" wrapText="1"/>
    </xf>
    <xf numFmtId="166" fontId="6" fillId="0" borderId="75" xfId="0" applyNumberFormat="1" applyFont="1" applyBorder="1" applyAlignment="1">
      <alignment horizontal="center" vertical="top"/>
    </xf>
    <xf numFmtId="4" fontId="6" fillId="0" borderId="18" xfId="0" applyNumberFormat="1" applyFont="1" applyBorder="1" applyAlignment="1">
      <alignment horizontal="right" vertical="top"/>
    </xf>
    <xf numFmtId="4" fontId="21" fillId="0" borderId="73" xfId="0" applyNumberFormat="1" applyFont="1" applyBorder="1" applyAlignment="1">
      <alignment horizontal="right" vertical="top"/>
    </xf>
    <xf numFmtId="4" fontId="21" fillId="0" borderId="71" xfId="0" applyNumberFormat="1" applyFont="1" applyBorder="1" applyAlignment="1">
      <alignment horizontal="right" vertical="top"/>
    </xf>
    <xf numFmtId="10" fontId="22" fillId="0" borderId="113" xfId="0" applyNumberFormat="1" applyFont="1" applyBorder="1" applyAlignment="1">
      <alignment horizontal="right" vertical="top"/>
    </xf>
    <xf numFmtId="166" fontId="4" fillId="6" borderId="114" xfId="0" applyNumberFormat="1" applyFont="1" applyFill="1" applyBorder="1" applyAlignment="1">
      <alignment vertical="top"/>
    </xf>
    <xf numFmtId="49" fontId="4" fillId="6" borderId="115" xfId="0" applyNumberFormat="1" applyFont="1" applyFill="1" applyBorder="1" applyAlignment="1">
      <alignment horizontal="center" vertical="top"/>
    </xf>
    <xf numFmtId="166" fontId="15" fillId="6" borderId="116" xfId="0" applyNumberFormat="1" applyFont="1" applyFill="1" applyBorder="1" applyAlignment="1">
      <alignment vertical="top" wrapText="1"/>
    </xf>
    <xf numFmtId="166" fontId="4" fillId="6" borderId="117" xfId="0" applyNumberFormat="1" applyFont="1" applyFill="1" applyBorder="1" applyAlignment="1">
      <alignment vertical="top"/>
    </xf>
    <xf numFmtId="4" fontId="4" fillId="6" borderId="114" xfId="0" applyNumberFormat="1" applyFont="1" applyFill="1" applyBorder="1" applyAlignment="1">
      <alignment horizontal="right" vertical="top"/>
    </xf>
    <xf numFmtId="4" fontId="4" fillId="6" borderId="115" xfId="0" applyNumberFormat="1" applyFont="1" applyFill="1" applyBorder="1" applyAlignment="1">
      <alignment horizontal="right" vertical="top"/>
    </xf>
    <xf numFmtId="4" fontId="4" fillId="6" borderId="116" xfId="0" applyNumberFormat="1" applyFont="1" applyFill="1" applyBorder="1" applyAlignment="1">
      <alignment horizontal="right" vertical="top"/>
    </xf>
    <xf numFmtId="4" fontId="4" fillId="6" borderId="118" xfId="0" applyNumberFormat="1" applyFont="1" applyFill="1" applyBorder="1" applyAlignment="1">
      <alignment horizontal="right" vertical="top"/>
    </xf>
    <xf numFmtId="4" fontId="21" fillId="6" borderId="119" xfId="0" applyNumberFormat="1" applyFont="1" applyFill="1" applyBorder="1" applyAlignment="1">
      <alignment horizontal="right" vertical="top"/>
    </xf>
    <xf numFmtId="4" fontId="21" fillId="6" borderId="33" xfId="0" applyNumberFormat="1" applyFont="1" applyFill="1" applyBorder="1" applyAlignment="1">
      <alignment horizontal="right" vertical="top"/>
    </xf>
    <xf numFmtId="10" fontId="21" fillId="6" borderId="120" xfId="0" applyNumberFormat="1" applyFont="1" applyFill="1" applyBorder="1" applyAlignment="1">
      <alignment horizontal="right" vertical="top"/>
    </xf>
    <xf numFmtId="0" fontId="13" fillId="6" borderId="16" xfId="0" applyFont="1" applyFill="1" applyBorder="1" applyAlignment="1">
      <alignment horizontal="left" vertical="top" wrapText="1"/>
    </xf>
    <xf numFmtId="4" fontId="21" fillId="0" borderId="14" xfId="0" applyNumberFormat="1" applyFont="1" applyBorder="1" applyAlignment="1">
      <alignment horizontal="right" vertical="top"/>
    </xf>
    <xf numFmtId="10" fontId="21" fillId="6" borderId="121" xfId="0" applyNumberFormat="1" applyFont="1" applyFill="1" applyBorder="1" applyAlignment="1">
      <alignment horizontal="right" vertical="top"/>
    </xf>
    <xf numFmtId="166" fontId="15" fillId="9" borderId="45" xfId="0" applyNumberFormat="1" applyFont="1" applyFill="1" applyBorder="1" applyAlignment="1">
      <alignment vertical="top"/>
    </xf>
    <xf numFmtId="166" fontId="4" fillId="9" borderId="46" xfId="0" applyNumberFormat="1" applyFont="1" applyFill="1" applyBorder="1" applyAlignment="1">
      <alignment horizontal="center" vertical="top"/>
    </xf>
    <xf numFmtId="166" fontId="6" fillId="9" borderId="79" xfId="0" applyNumberFormat="1" applyFont="1" applyFill="1" applyBorder="1" applyAlignment="1">
      <alignment vertical="top" wrapText="1"/>
    </xf>
    <xf numFmtId="166" fontId="6" fillId="9" borderId="35" xfId="0" applyNumberFormat="1" applyFont="1" applyFill="1" applyBorder="1" applyAlignment="1">
      <alignment vertical="top"/>
    </xf>
    <xf numFmtId="4" fontId="4" fillId="9" borderId="54" xfId="0" applyNumberFormat="1" applyFont="1" applyFill="1" applyBorder="1" applyAlignment="1">
      <alignment horizontal="right" vertical="top"/>
    </xf>
    <xf numFmtId="4" fontId="4" fillId="9" borderId="88" xfId="0" applyNumberFormat="1" applyFont="1" applyFill="1" applyBorder="1" applyAlignment="1">
      <alignment horizontal="right" vertical="top"/>
    </xf>
    <xf numFmtId="4" fontId="4" fillId="9" borderId="79" xfId="0" applyNumberFormat="1" applyFont="1" applyFill="1" applyBorder="1" applyAlignment="1">
      <alignment horizontal="right" vertical="top"/>
    </xf>
    <xf numFmtId="4" fontId="4" fillId="9" borderId="55" xfId="0" applyNumberFormat="1" applyFont="1" applyFill="1" applyBorder="1" applyAlignment="1">
      <alignment horizontal="right" vertical="top"/>
    </xf>
    <xf numFmtId="4" fontId="4" fillId="9" borderId="122" xfId="0" applyNumberFormat="1" applyFont="1" applyFill="1" applyBorder="1" applyAlignment="1">
      <alignment horizontal="right" vertical="top"/>
    </xf>
    <xf numFmtId="4" fontId="4" fillId="9" borderId="41" xfId="0" applyNumberFormat="1" applyFont="1" applyFill="1" applyBorder="1" applyAlignment="1">
      <alignment horizontal="right" vertical="top"/>
    </xf>
    <xf numFmtId="10" fontId="4" fillId="9" borderId="123" xfId="0" applyNumberFormat="1" applyFont="1" applyFill="1" applyBorder="1" applyAlignment="1">
      <alignment horizontal="right" vertical="top"/>
    </xf>
    <xf numFmtId="0" fontId="13" fillId="9" borderId="124" xfId="0" applyFont="1" applyFill="1" applyBorder="1" applyAlignment="1">
      <alignment horizontal="left" vertical="top" wrapText="1"/>
    </xf>
    <xf numFmtId="166" fontId="4" fillId="5" borderId="125" xfId="0" applyNumberFormat="1" applyFont="1" applyFill="1" applyBorder="1" applyAlignment="1">
      <alignment vertical="top"/>
    </xf>
    <xf numFmtId="49" fontId="4" fillId="5" borderId="82" xfId="0" applyNumberFormat="1" applyFont="1" applyFill="1" applyBorder="1" applyAlignment="1">
      <alignment horizontal="center" vertical="top"/>
    </xf>
    <xf numFmtId="166" fontId="6" fillId="5" borderId="44" xfId="0" applyNumberFormat="1" applyFont="1" applyFill="1" applyBorder="1" applyAlignment="1">
      <alignment vertical="top"/>
    </xf>
    <xf numFmtId="4" fontId="4" fillId="6" borderId="126" xfId="0" applyNumberFormat="1" applyFont="1" applyFill="1" applyBorder="1" applyAlignment="1">
      <alignment horizontal="right" vertical="top"/>
    </xf>
    <xf numFmtId="4" fontId="4" fillId="6" borderId="127" xfId="0" applyNumberFormat="1" applyFont="1" applyFill="1" applyBorder="1" applyAlignment="1">
      <alignment horizontal="right" vertical="top"/>
    </xf>
    <xf numFmtId="4" fontId="4" fillId="6" borderId="56" xfId="0" applyNumberFormat="1" applyFont="1" applyFill="1" applyBorder="1" applyAlignment="1">
      <alignment horizontal="right" vertical="top"/>
    </xf>
    <xf numFmtId="166" fontId="6" fillId="0" borderId="59" xfId="0" applyNumberFormat="1" applyFont="1" applyBorder="1" applyAlignment="1">
      <alignment vertical="top" wrapText="1"/>
    </xf>
    <xf numFmtId="4" fontId="21" fillId="0" borderId="128" xfId="0" applyNumberFormat="1" applyFont="1" applyBorder="1" applyAlignment="1">
      <alignment horizontal="right" vertical="top"/>
    </xf>
    <xf numFmtId="4" fontId="4" fillId="6" borderId="129" xfId="0" applyNumberFormat="1" applyFont="1" applyFill="1" applyBorder="1" applyAlignment="1">
      <alignment horizontal="right" vertical="top"/>
    </xf>
    <xf numFmtId="166" fontId="6" fillId="0" borderId="58" xfId="0" applyNumberFormat="1" applyFont="1" applyBorder="1" applyAlignment="1">
      <alignment vertical="top"/>
    </xf>
    <xf numFmtId="4" fontId="6" fillId="0" borderId="60" xfId="0" applyNumberFormat="1" applyFont="1" applyBorder="1" applyAlignment="1">
      <alignment horizontal="right" vertical="top"/>
    </xf>
    <xf numFmtId="166" fontId="6" fillId="0" borderId="75" xfId="0" applyNumberFormat="1" applyFont="1" applyBorder="1" applyAlignment="1">
      <alignment vertical="top"/>
    </xf>
    <xf numFmtId="4" fontId="6" fillId="0" borderId="130" xfId="0" applyNumberFormat="1" applyFont="1" applyBorder="1" applyAlignment="1">
      <alignment horizontal="right" vertical="top"/>
    </xf>
    <xf numFmtId="0" fontId="13" fillId="0" borderId="66" xfId="0" applyFont="1" applyBorder="1" applyAlignment="1">
      <alignment horizontal="left" vertical="top" wrapText="1"/>
    </xf>
    <xf numFmtId="4" fontId="4" fillId="9" borderId="47" xfId="0" applyNumberFormat="1" applyFont="1" applyFill="1" applyBorder="1" applyAlignment="1">
      <alignment horizontal="right" vertical="top"/>
    </xf>
    <xf numFmtId="10" fontId="4" fillId="9" borderId="79" xfId="0" applyNumberFormat="1" applyFont="1" applyFill="1" applyBorder="1" applyAlignment="1">
      <alignment horizontal="right" vertical="top"/>
    </xf>
    <xf numFmtId="0" fontId="13" fillId="9" borderId="36" xfId="0" applyFont="1" applyFill="1" applyBorder="1" applyAlignment="1">
      <alignment horizontal="left" vertical="top" wrapText="1"/>
    </xf>
    <xf numFmtId="166" fontId="4" fillId="5" borderId="54" xfId="0" applyNumberFormat="1" applyFont="1" applyFill="1" applyBorder="1" applyAlignment="1">
      <alignment vertical="top"/>
    </xf>
    <xf numFmtId="49" fontId="4" fillId="5" borderId="79" xfId="0" applyNumberFormat="1" applyFont="1" applyFill="1" applyBorder="1" applyAlignment="1">
      <alignment horizontal="center" vertical="top"/>
    </xf>
    <xf numFmtId="4" fontId="4" fillId="6" borderId="131" xfId="0" applyNumberFormat="1" applyFont="1" applyFill="1" applyBorder="1" applyAlignment="1">
      <alignment horizontal="right" vertical="top"/>
    </xf>
    <xf numFmtId="4" fontId="4" fillId="6" borderId="132" xfId="0" applyNumberFormat="1" applyFont="1" applyFill="1" applyBorder="1" applyAlignment="1">
      <alignment horizontal="right" vertical="top"/>
    </xf>
    <xf numFmtId="166" fontId="6" fillId="0" borderId="58"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8" xfId="0" applyNumberFormat="1" applyFont="1" applyBorder="1" applyAlignment="1">
      <alignment vertical="top" wrapText="1"/>
    </xf>
    <xf numFmtId="4" fontId="6" fillId="0" borderId="61" xfId="0" applyNumberFormat="1" applyFont="1" applyBorder="1" applyAlignment="1">
      <alignment horizontal="right" vertical="top" wrapText="1"/>
    </xf>
    <xf numFmtId="4" fontId="6" fillId="0" borderId="62" xfId="0" applyNumberFormat="1" applyFont="1" applyBorder="1" applyAlignment="1">
      <alignment horizontal="right" vertical="top" wrapText="1"/>
    </xf>
    <xf numFmtId="4" fontId="6" fillId="0" borderId="59" xfId="0" applyNumberFormat="1" applyFont="1" applyBorder="1" applyAlignment="1">
      <alignment horizontal="right" vertical="top" wrapText="1"/>
    </xf>
    <xf numFmtId="4" fontId="6" fillId="0" borderId="73" xfId="0" applyNumberFormat="1" applyFont="1" applyBorder="1" applyAlignment="1">
      <alignment horizontal="right" vertical="top" wrapText="1"/>
    </xf>
    <xf numFmtId="4" fontId="6" fillId="0" borderId="74" xfId="0" applyNumberFormat="1" applyFont="1" applyBorder="1" applyAlignment="1">
      <alignment horizontal="right" vertical="top" wrapText="1"/>
    </xf>
    <xf numFmtId="4" fontId="6" fillId="0" borderId="76" xfId="0" applyNumberFormat="1" applyFont="1" applyBorder="1" applyAlignment="1">
      <alignment horizontal="right" vertical="top" wrapText="1"/>
    </xf>
    <xf numFmtId="4" fontId="6" fillId="0" borderId="70" xfId="0" applyNumberFormat="1" applyFont="1" applyBorder="1" applyAlignment="1">
      <alignment horizontal="right" vertical="top"/>
    </xf>
    <xf numFmtId="10" fontId="21" fillId="6" borderId="52" xfId="0" applyNumberFormat="1" applyFont="1" applyFill="1" applyBorder="1" applyAlignment="1">
      <alignment horizontal="right" vertical="top"/>
    </xf>
    <xf numFmtId="0" fontId="13" fillId="0" borderId="13" xfId="0" applyFont="1" applyBorder="1" applyAlignment="1">
      <alignment horizontal="left" vertical="top" wrapText="1"/>
    </xf>
    <xf numFmtId="0" fontId="13" fillId="0" borderId="133" xfId="0" applyFont="1" applyBorder="1" applyAlignment="1">
      <alignment horizontal="left" vertical="top" wrapText="1"/>
    </xf>
    <xf numFmtId="166" fontId="6" fillId="0" borderId="13" xfId="0" applyNumberFormat="1" applyFont="1" applyBorder="1" applyAlignment="1">
      <alignment horizontal="left" vertical="top" wrapText="1"/>
    </xf>
    <xf numFmtId="166" fontId="6" fillId="0" borderId="59" xfId="0" applyNumberFormat="1" applyFont="1" applyBorder="1" applyAlignment="1">
      <alignment horizontal="left" vertical="top" wrapText="1"/>
    </xf>
    <xf numFmtId="49" fontId="4" fillId="5" borderId="79" xfId="0" applyNumberFormat="1" applyFont="1" applyFill="1" applyBorder="1" applyAlignment="1">
      <alignment horizontal="center" vertical="top" wrapText="1"/>
    </xf>
    <xf numFmtId="4" fontId="21" fillId="5" borderId="109" xfId="0" applyNumberFormat="1" applyFont="1" applyFill="1" applyBorder="1" applyAlignment="1">
      <alignment horizontal="right" vertical="top"/>
    </xf>
    <xf numFmtId="4" fontId="21" fillId="5" borderId="127" xfId="0" applyNumberFormat="1" applyFont="1" applyFill="1" applyBorder="1" applyAlignment="1">
      <alignment horizontal="right" vertical="top"/>
    </xf>
    <xf numFmtId="10" fontId="21" fillId="5" borderId="56" xfId="0" applyNumberFormat="1" applyFont="1" applyFill="1" applyBorder="1" applyAlignment="1">
      <alignment horizontal="right" vertical="top"/>
    </xf>
    <xf numFmtId="0" fontId="13" fillId="5" borderId="57" xfId="0" applyFont="1" applyFill="1" applyBorder="1" applyAlignment="1">
      <alignment horizontal="left" vertical="top" wrapText="1"/>
    </xf>
    <xf numFmtId="4" fontId="21" fillId="0" borderId="76" xfId="0" applyNumberFormat="1" applyFont="1" applyBorder="1" applyAlignment="1">
      <alignment horizontal="right" vertical="top"/>
    </xf>
    <xf numFmtId="4" fontId="21" fillId="0" borderId="134" xfId="0" applyNumberFormat="1" applyFont="1" applyBorder="1" applyAlignment="1">
      <alignment horizontal="right" vertical="top"/>
    </xf>
    <xf numFmtId="166" fontId="4" fillId="5" borderId="44" xfId="0" applyNumberFormat="1" applyFont="1" applyFill="1" applyBorder="1" applyAlignment="1">
      <alignment vertical="top"/>
    </xf>
    <xf numFmtId="4" fontId="4" fillId="5" borderId="43" xfId="0" applyNumberFormat="1" applyFont="1" applyFill="1" applyBorder="1" applyAlignment="1">
      <alignment horizontal="right" vertical="top"/>
    </xf>
    <xf numFmtId="4" fontId="4" fillId="5" borderId="44" xfId="0" applyNumberFormat="1" applyFont="1" applyFill="1" applyBorder="1" applyAlignment="1">
      <alignment horizontal="right" vertical="top"/>
    </xf>
    <xf numFmtId="4" fontId="4" fillId="5" borderId="48" xfId="0" applyNumberFormat="1" applyFont="1" applyFill="1" applyBorder="1" applyAlignment="1">
      <alignment horizontal="right" vertical="top"/>
    </xf>
    <xf numFmtId="166" fontId="15" fillId="6" borderId="56" xfId="0" applyNumberFormat="1" applyFont="1" applyFill="1" applyBorder="1" applyAlignment="1">
      <alignment horizontal="left" vertical="top" wrapText="1"/>
    </xf>
    <xf numFmtId="166" fontId="13" fillId="8" borderId="11" xfId="0" applyNumberFormat="1" applyFont="1" applyFill="1" applyBorder="1" applyAlignment="1">
      <alignment horizontal="center" vertical="top"/>
    </xf>
    <xf numFmtId="166" fontId="13" fillId="8" borderId="12" xfId="0" applyNumberFormat="1" applyFont="1" applyFill="1" applyBorder="1" applyAlignment="1">
      <alignment horizontal="center" vertical="top"/>
    </xf>
    <xf numFmtId="166" fontId="13" fillId="8" borderId="126" xfId="0" applyNumberFormat="1" applyFont="1" applyFill="1" applyBorder="1" applyAlignment="1">
      <alignment horizontal="center" vertical="top"/>
    </xf>
    <xf numFmtId="166" fontId="13" fillId="8" borderId="127" xfId="0" applyNumberFormat="1" applyFont="1" applyFill="1" applyBorder="1" applyAlignment="1">
      <alignment horizontal="center" vertical="top"/>
    </xf>
    <xf numFmtId="166" fontId="13" fillId="8" borderId="73" xfId="0" applyNumberFormat="1" applyFont="1" applyFill="1" applyBorder="1" applyAlignment="1">
      <alignment horizontal="center" vertical="top"/>
    </xf>
    <xf numFmtId="166" fontId="13" fillId="8" borderId="74" xfId="0" applyNumberFormat="1" applyFont="1" applyFill="1" applyBorder="1" applyAlignment="1">
      <alignment horizontal="center" vertical="top"/>
    </xf>
    <xf numFmtId="4" fontId="6" fillId="0" borderId="76" xfId="0" applyNumberFormat="1" applyFont="1" applyBorder="1" applyAlignment="1">
      <alignment horizontal="right" vertical="top"/>
    </xf>
    <xf numFmtId="166" fontId="15" fillId="6" borderId="52" xfId="0" applyNumberFormat="1" applyFont="1" applyFill="1" applyBorder="1" applyAlignment="1">
      <alignment horizontal="left" vertical="top" wrapText="1"/>
    </xf>
    <xf numFmtId="10" fontId="4" fillId="9"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66" fontId="13" fillId="8" borderId="65" xfId="0" applyNumberFormat="1" applyFont="1" applyFill="1" applyBorder="1" applyAlignment="1">
      <alignment horizontal="left" vertical="top" wrapText="1"/>
    </xf>
    <xf numFmtId="0" fontId="13" fillId="0" borderId="11" xfId="0" applyFont="1" applyBorder="1" applyAlignment="1">
      <alignment horizontal="center" vertical="top"/>
    </xf>
    <xf numFmtId="166" fontId="13" fillId="0" borderId="12" xfId="0" applyNumberFormat="1" applyFont="1" applyBorder="1" applyAlignment="1">
      <alignment horizontal="center" vertical="top"/>
    </xf>
    <xf numFmtId="166" fontId="13" fillId="8" borderId="67" xfId="0" applyNumberFormat="1" applyFont="1" applyFill="1" applyBorder="1" applyAlignment="1">
      <alignment horizontal="left" vertical="top" wrapText="1"/>
    </xf>
    <xf numFmtId="0" fontId="13" fillId="0" borderId="61" xfId="0" applyFont="1" applyBorder="1" applyAlignment="1">
      <alignment horizontal="center" vertical="top"/>
    </xf>
    <xf numFmtId="4" fontId="4" fillId="9" borderId="135" xfId="0" applyNumberFormat="1" applyFont="1" applyFill="1" applyBorder="1" applyAlignment="1">
      <alignment horizontal="right" vertical="top"/>
    </xf>
    <xf numFmtId="4" fontId="4" fillId="9" borderId="136" xfId="0" applyNumberFormat="1" applyFont="1" applyFill="1" applyBorder="1" applyAlignment="1">
      <alignment horizontal="right" vertical="top"/>
    </xf>
    <xf numFmtId="4" fontId="4" fillId="9" borderId="137" xfId="0" applyNumberFormat="1" applyFont="1" applyFill="1" applyBorder="1" applyAlignment="1">
      <alignment horizontal="right" vertical="top"/>
    </xf>
    <xf numFmtId="4" fontId="4" fillId="9" borderId="138" xfId="0" applyNumberFormat="1" applyFont="1" applyFill="1" applyBorder="1" applyAlignment="1">
      <alignment horizontal="right" vertical="top"/>
    </xf>
    <xf numFmtId="10" fontId="4" fillId="9" borderId="67"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111" xfId="0" applyNumberFormat="1" applyFont="1" applyFill="1" applyBorder="1" applyAlignment="1">
      <alignment horizontal="center" vertical="top"/>
    </xf>
    <xf numFmtId="4" fontId="6" fillId="5" borderId="136" xfId="0" applyNumberFormat="1" applyFont="1" applyFill="1" applyBorder="1" applyAlignment="1">
      <alignment horizontal="right" vertical="top"/>
    </xf>
    <xf numFmtId="4" fontId="6" fillId="5" borderId="139" xfId="0" applyNumberFormat="1" applyFont="1" applyFill="1" applyBorder="1" applyAlignment="1">
      <alignment horizontal="right" vertical="top"/>
    </xf>
    <xf numFmtId="4" fontId="6" fillId="5" borderId="7" xfId="0" applyNumberFormat="1" applyFont="1" applyFill="1" applyBorder="1" applyAlignment="1">
      <alignment horizontal="right" vertical="top"/>
    </xf>
    <xf numFmtId="4" fontId="6" fillId="5" borderId="140"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4" fontId="6" fillId="5" borderId="35" xfId="0" applyNumberFormat="1" applyFont="1" applyFill="1" applyBorder="1" applyAlignment="1">
      <alignment horizontal="right" vertical="top"/>
    </xf>
    <xf numFmtId="10" fontId="4" fillId="5" borderId="44" xfId="0" applyNumberFormat="1" applyFont="1" applyFill="1" applyBorder="1" applyAlignment="1">
      <alignment horizontal="right" vertical="top"/>
    </xf>
    <xf numFmtId="166" fontId="4" fillId="0" borderId="50" xfId="0" applyNumberFormat="1" applyFont="1" applyBorder="1" applyAlignment="1">
      <alignment vertical="top"/>
    </xf>
    <xf numFmtId="167" fontId="4" fillId="0" borderId="51" xfId="0" applyNumberFormat="1" applyFont="1" applyBorder="1" applyAlignment="1">
      <alignment horizontal="center" vertical="top"/>
    </xf>
    <xf numFmtId="166" fontId="13" fillId="0" borderId="87" xfId="0" applyNumberFormat="1" applyFont="1" applyBorder="1" applyAlignment="1">
      <alignment vertical="top" wrapText="1"/>
    </xf>
    <xf numFmtId="166" fontId="13" fillId="0" borderId="91" xfId="0" applyNumberFormat="1" applyFont="1" applyBorder="1" applyAlignment="1">
      <alignment horizontal="center" vertical="top"/>
    </xf>
    <xf numFmtId="166" fontId="13" fillId="8" borderId="50" xfId="0" applyNumberFormat="1" applyFont="1" applyFill="1" applyBorder="1" applyAlignment="1">
      <alignment vertical="top"/>
    </xf>
    <xf numFmtId="166" fontId="13" fillId="8" borderId="51" xfId="0" applyNumberFormat="1" applyFont="1" applyFill="1" applyBorder="1" applyAlignment="1">
      <alignment vertical="top"/>
    </xf>
    <xf numFmtId="4" fontId="6" fillId="0" borderId="87"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51" xfId="0" applyNumberFormat="1" applyFont="1" applyBorder="1" applyAlignment="1">
      <alignment horizontal="right" vertical="top"/>
    </xf>
    <xf numFmtId="4" fontId="6" fillId="0" borderId="72" xfId="0" applyNumberFormat="1" applyFont="1" applyBorder="1" applyAlignment="1">
      <alignment horizontal="right" vertical="top"/>
    </xf>
    <xf numFmtId="4" fontId="6" fillId="0" borderId="90" xfId="0" applyNumberFormat="1" applyFont="1" applyBorder="1" applyAlignment="1">
      <alignment horizontal="right" vertical="top"/>
    </xf>
    <xf numFmtId="4" fontId="6" fillId="0" borderId="51" xfId="0" applyNumberFormat="1" applyFont="1" applyBorder="1" applyAlignment="1">
      <alignment horizontal="right" vertical="top"/>
    </xf>
    <xf numFmtId="4" fontId="6" fillId="0" borderId="72" xfId="0" applyNumberFormat="1" applyFont="1" applyBorder="1" applyAlignment="1">
      <alignment horizontal="right" vertical="top"/>
    </xf>
    <xf numFmtId="4" fontId="6" fillId="0" borderId="50" xfId="0" applyNumberFormat="1" applyFont="1" applyBorder="1" applyAlignment="1">
      <alignment horizontal="right" vertical="top"/>
    </xf>
    <xf numFmtId="4" fontId="21" fillId="0" borderId="50" xfId="0" applyNumberFormat="1" applyFont="1" applyBorder="1" applyAlignment="1">
      <alignment horizontal="right" vertical="top"/>
    </xf>
    <xf numFmtId="4" fontId="21" fillId="0" borderId="72" xfId="0" applyNumberFormat="1" applyFont="1" applyBorder="1" applyAlignment="1">
      <alignment horizontal="right" vertical="top"/>
    </xf>
    <xf numFmtId="4" fontId="21" fillId="0" borderId="6" xfId="0" applyNumberFormat="1" applyFont="1" applyBorder="1" applyAlignment="1">
      <alignment horizontal="right" vertical="top"/>
    </xf>
    <xf numFmtId="10" fontId="21" fillId="0" borderId="87" xfId="0" applyNumberFormat="1" applyFont="1" applyBorder="1" applyAlignment="1">
      <alignment horizontal="right" vertical="top"/>
    </xf>
    <xf numFmtId="167" fontId="4" fillId="0" borderId="12" xfId="0" applyNumberFormat="1" applyFont="1" applyBorder="1" applyAlignment="1">
      <alignment horizontal="center" vertical="top"/>
    </xf>
    <xf numFmtId="166" fontId="13" fillId="0" borderId="133" xfId="0" applyNumberFormat="1" applyFont="1" applyBorder="1" applyAlignment="1">
      <alignment vertical="top" wrapText="1"/>
    </xf>
    <xf numFmtId="166" fontId="13" fillId="0" borderId="16" xfId="0" applyNumberFormat="1" applyFont="1" applyBorder="1" applyAlignment="1">
      <alignment horizontal="center" vertical="top"/>
    </xf>
    <xf numFmtId="166" fontId="13" fillId="8" borderId="126" xfId="0" applyNumberFormat="1" applyFont="1" applyFill="1" applyBorder="1" applyAlignment="1">
      <alignment vertical="top"/>
    </xf>
    <xf numFmtId="166" fontId="13" fillId="8" borderId="127" xfId="0" applyNumberFormat="1" applyFont="1" applyFill="1" applyBorder="1" applyAlignment="1">
      <alignment vertical="top"/>
    </xf>
    <xf numFmtId="10" fontId="21" fillId="0" borderId="13" xfId="0" applyNumberFormat="1" applyFont="1" applyBorder="1" applyAlignment="1">
      <alignment horizontal="right" vertical="top"/>
    </xf>
    <xf numFmtId="0" fontId="13" fillId="0" borderId="12" xfId="0" applyFont="1" applyBorder="1" applyAlignment="1">
      <alignment vertical="top" wrapText="1"/>
    </xf>
    <xf numFmtId="167" fontId="4" fillId="0" borderId="62" xfId="0" applyNumberFormat="1" applyFont="1" applyBorder="1" applyAlignment="1">
      <alignment horizontal="center" vertical="top"/>
    </xf>
    <xf numFmtId="166" fontId="13" fillId="0" borderId="76" xfId="0" applyNumberFormat="1" applyFont="1" applyBorder="1" applyAlignment="1">
      <alignment vertical="top" wrapText="1"/>
    </xf>
    <xf numFmtId="166" fontId="13" fillId="0" borderId="23" xfId="0" applyNumberFormat="1" applyFont="1" applyBorder="1" applyAlignment="1">
      <alignment horizontal="center" vertical="top"/>
    </xf>
    <xf numFmtId="166" fontId="13" fillId="8" borderId="73" xfId="0" applyNumberFormat="1" applyFont="1" applyFill="1" applyBorder="1" applyAlignment="1">
      <alignment vertical="top"/>
    </xf>
    <xf numFmtId="166" fontId="13" fillId="8" borderId="74" xfId="0" applyNumberFormat="1" applyFont="1" applyFill="1" applyBorder="1" applyAlignment="1">
      <alignment vertical="top"/>
    </xf>
    <xf numFmtId="166" fontId="15" fillId="9" borderId="141" xfId="0" applyNumberFormat="1" applyFont="1" applyFill="1" applyBorder="1" applyAlignment="1">
      <alignment vertical="top"/>
    </xf>
    <xf numFmtId="166" fontId="4" fillId="9" borderId="62" xfId="0" applyNumberFormat="1" applyFont="1" applyFill="1" applyBorder="1" applyAlignment="1">
      <alignment horizontal="center" vertical="top"/>
    </xf>
    <xf numFmtId="166" fontId="6" fillId="9" borderId="142" xfId="0" applyNumberFormat="1" applyFont="1" applyFill="1" applyBorder="1" applyAlignment="1">
      <alignment vertical="top" wrapText="1"/>
    </xf>
    <xf numFmtId="166" fontId="6" fillId="9" borderId="82" xfId="0" applyNumberFormat="1" applyFont="1" applyFill="1" applyBorder="1" applyAlignment="1">
      <alignment vertical="top"/>
    </xf>
    <xf numFmtId="4" fontId="4" fillId="9" borderId="81" xfId="0" applyNumberFormat="1" applyFont="1" applyFill="1" applyBorder="1" applyAlignment="1">
      <alignment horizontal="right" vertical="top"/>
    </xf>
    <xf numFmtId="4" fontId="4" fillId="9" borderId="92" xfId="0" applyNumberFormat="1" applyFont="1" applyFill="1" applyBorder="1" applyAlignment="1">
      <alignment horizontal="right" vertical="top"/>
    </xf>
    <xf numFmtId="4" fontId="4" fillId="9" borderId="97" xfId="0" applyNumberFormat="1" applyFont="1" applyFill="1" applyBorder="1" applyAlignment="1">
      <alignment horizontal="right" vertical="top"/>
    </xf>
    <xf numFmtId="4" fontId="4" fillId="9" borderId="143" xfId="0" applyNumberFormat="1" applyFont="1" applyFill="1" applyBorder="1" applyAlignment="1">
      <alignment horizontal="right" vertical="top"/>
    </xf>
    <xf numFmtId="4" fontId="4" fillId="9" borderId="144" xfId="0" applyNumberFormat="1" applyFont="1" applyFill="1" applyBorder="1" applyAlignment="1">
      <alignment horizontal="right" vertical="top"/>
    </xf>
    <xf numFmtId="4" fontId="4" fillId="9" borderId="145" xfId="0" applyNumberFormat="1" applyFont="1" applyFill="1" applyBorder="1" applyAlignment="1">
      <alignment horizontal="right" vertical="top"/>
    </xf>
    <xf numFmtId="4" fontId="4" fillId="9" borderId="93" xfId="0" applyNumberFormat="1" applyFont="1" applyFill="1" applyBorder="1" applyAlignment="1">
      <alignment horizontal="right" vertical="top"/>
    </xf>
    <xf numFmtId="49" fontId="4" fillId="5" borderId="49" xfId="0" applyNumberFormat="1" applyFont="1" applyFill="1" applyBorder="1" applyAlignment="1">
      <alignment horizontal="center" vertical="top"/>
    </xf>
    <xf numFmtId="166" fontId="6" fillId="5" borderId="44" xfId="0" applyNumberFormat="1" applyFont="1" applyFill="1" applyBorder="1" applyAlignment="1">
      <alignment horizontal="center" vertical="top"/>
    </xf>
    <xf numFmtId="166" fontId="4" fillId="0" borderId="58" xfId="0" applyNumberFormat="1" applyFont="1" applyBorder="1" applyAlignment="1">
      <alignment vertical="top"/>
    </xf>
    <xf numFmtId="167" fontId="4" fillId="0" borderId="115"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14" xfId="0" applyNumberFormat="1" applyFont="1" applyBorder="1" applyAlignment="1">
      <alignment horizontal="right" vertical="top"/>
    </xf>
    <xf numFmtId="4" fontId="6" fillId="0" borderId="115" xfId="0" applyNumberFormat="1" applyFont="1" applyBorder="1" applyAlignment="1">
      <alignment horizontal="right" vertical="top"/>
    </xf>
    <xf numFmtId="4" fontId="6" fillId="0" borderId="133" xfId="0" applyNumberFormat="1" applyFont="1" applyBorder="1" applyAlignment="1">
      <alignment horizontal="right" vertical="top"/>
    </xf>
    <xf numFmtId="4" fontId="6" fillId="0" borderId="146" xfId="0" applyNumberFormat="1" applyFont="1" applyBorder="1" applyAlignment="1">
      <alignment horizontal="right" vertical="top"/>
    </xf>
    <xf numFmtId="4" fontId="6" fillId="0" borderId="118" xfId="0" applyNumberFormat="1" applyFont="1" applyBorder="1" applyAlignment="1">
      <alignment horizontal="right" vertical="top"/>
    </xf>
    <xf numFmtId="0" fontId="13" fillId="0" borderId="91" xfId="0" applyFont="1" applyBorder="1" applyAlignment="1">
      <alignment horizontal="left" vertical="top" wrapText="1"/>
    </xf>
    <xf numFmtId="166" fontId="4" fillId="0" borderId="68" xfId="0" applyNumberFormat="1" applyFont="1" applyBorder="1" applyAlignment="1">
      <alignment vertical="top"/>
    </xf>
    <xf numFmtId="166" fontId="6" fillId="0" borderId="147" xfId="0" applyNumberFormat="1" applyFont="1" applyBorder="1" applyAlignment="1">
      <alignment vertical="top" wrapText="1"/>
    </xf>
    <xf numFmtId="10" fontId="4" fillId="9" borderId="148" xfId="0" applyNumberFormat="1" applyFont="1" applyFill="1" applyBorder="1" applyAlignment="1">
      <alignment horizontal="right" vertical="top"/>
    </xf>
    <xf numFmtId="0" fontId="13" fillId="9" borderId="23" xfId="0" applyFont="1" applyFill="1" applyBorder="1" applyAlignment="1">
      <alignment horizontal="left" vertical="top" wrapText="1"/>
    </xf>
    <xf numFmtId="166" fontId="4" fillId="5" borderId="57" xfId="0" applyNumberFormat="1" applyFont="1" applyFill="1" applyBorder="1" applyAlignment="1">
      <alignment vertical="top"/>
    </xf>
    <xf numFmtId="4" fontId="6" fillId="5" borderId="26" xfId="0" applyNumberFormat="1" applyFont="1" applyFill="1" applyBorder="1" applyAlignment="1">
      <alignment horizontal="right" vertical="top"/>
    </xf>
    <xf numFmtId="4" fontId="6" fillId="5" borderId="12" xfId="0" applyNumberFormat="1" applyFont="1" applyFill="1" applyBorder="1" applyAlignment="1">
      <alignment horizontal="right" vertical="top"/>
    </xf>
    <xf numFmtId="4" fontId="6" fillId="5" borderId="28" xfId="0" applyNumberFormat="1" applyFont="1" applyFill="1" applyBorder="1" applyAlignment="1">
      <alignment horizontal="right" vertical="top"/>
    </xf>
    <xf numFmtId="166" fontId="13" fillId="0" borderId="72" xfId="0" applyNumberFormat="1" applyFont="1" applyBorder="1" applyAlignment="1">
      <alignment vertical="top" wrapText="1"/>
    </xf>
    <xf numFmtId="166" fontId="13" fillId="0" borderId="9" xfId="0" applyNumberFormat="1" applyFont="1" applyBorder="1" applyAlignment="1">
      <alignment horizontal="center" vertical="top"/>
    </xf>
    <xf numFmtId="4" fontId="6" fillId="0" borderId="115" xfId="0" applyNumberFormat="1" applyFont="1" applyBorder="1" applyAlignment="1">
      <alignment horizontal="right" vertical="top"/>
    </xf>
    <xf numFmtId="166" fontId="13" fillId="0" borderId="17" xfId="0" applyNumberFormat="1" applyFont="1" applyBorder="1" applyAlignment="1">
      <alignment vertical="top" wrapText="1"/>
    </xf>
    <xf numFmtId="4" fontId="6" fillId="0" borderId="100" xfId="0" applyNumberFormat="1" applyFont="1" applyBorder="1" applyAlignment="1">
      <alignment horizontal="right" vertical="top"/>
    </xf>
    <xf numFmtId="4" fontId="6" fillId="0" borderId="101" xfId="0" applyNumberFormat="1" applyFont="1" applyBorder="1" applyAlignment="1">
      <alignment horizontal="right" vertical="top"/>
    </xf>
    <xf numFmtId="4" fontId="6" fillId="0" borderId="118" xfId="0" applyNumberFormat="1" applyFont="1" applyBorder="1" applyAlignment="1">
      <alignment horizontal="right" vertical="top"/>
    </xf>
    <xf numFmtId="4" fontId="6" fillId="0" borderId="149" xfId="0" applyNumberFormat="1" applyFont="1" applyBorder="1" applyAlignment="1">
      <alignment horizontal="right" vertical="top"/>
    </xf>
    <xf numFmtId="4" fontId="6" fillId="0" borderId="101" xfId="0" applyNumberFormat="1" applyFont="1" applyBorder="1" applyAlignment="1">
      <alignment horizontal="right" vertical="top"/>
    </xf>
    <xf numFmtId="4" fontId="6" fillId="0" borderId="102" xfId="0" applyNumberFormat="1" applyFont="1" applyBorder="1" applyAlignment="1">
      <alignment horizontal="right" vertical="top"/>
    </xf>
    <xf numFmtId="4" fontId="6" fillId="0" borderId="100" xfId="0" applyNumberFormat="1" applyFont="1" applyBorder="1" applyAlignment="1">
      <alignment horizontal="right" vertical="top"/>
    </xf>
    <xf numFmtId="166" fontId="13" fillId="0" borderId="69" xfId="0" applyNumberFormat="1" applyFont="1" applyBorder="1" applyAlignment="1">
      <alignment vertical="top" wrapText="1"/>
    </xf>
    <xf numFmtId="166" fontId="13" fillId="8" borderId="150" xfId="0" applyNumberFormat="1" applyFont="1" applyFill="1" applyBorder="1" applyAlignment="1">
      <alignment vertical="top"/>
    </xf>
    <xf numFmtId="166" fontId="13" fillId="8" borderId="62" xfId="0" applyNumberFormat="1" applyFont="1" applyFill="1" applyBorder="1" applyAlignment="1">
      <alignment horizontal="center" vertical="top"/>
    </xf>
    <xf numFmtId="4" fontId="6" fillId="0" borderId="69" xfId="0" applyNumberFormat="1" applyFont="1" applyBorder="1" applyAlignment="1">
      <alignment horizontal="right" vertical="top"/>
    </xf>
    <xf numFmtId="10" fontId="21" fillId="0" borderId="59" xfId="0" applyNumberFormat="1" applyFont="1" applyBorder="1" applyAlignment="1">
      <alignment horizontal="right" vertical="top"/>
    </xf>
    <xf numFmtId="167" fontId="4" fillId="0" borderId="12" xfId="0" applyNumberFormat="1" applyFont="1" applyBorder="1" applyAlignment="1">
      <alignment horizontal="center" vertical="top"/>
    </xf>
    <xf numFmtId="166" fontId="13" fillId="0" borderId="13" xfId="0" applyNumberFormat="1" applyFont="1" applyBorder="1" applyAlignment="1">
      <alignment vertical="top" wrapText="1"/>
    </xf>
    <xf numFmtId="166" fontId="13" fillId="0" borderId="42" xfId="0" applyNumberFormat="1" applyFont="1" applyBorder="1" applyAlignment="1">
      <alignment horizontal="center" vertical="top"/>
    </xf>
    <xf numFmtId="166" fontId="13" fillId="8" borderId="61" xfId="0" applyNumberFormat="1" applyFont="1" applyFill="1" applyBorder="1" applyAlignment="1">
      <alignment vertical="top"/>
    </xf>
    <xf numFmtId="10" fontId="21" fillId="0" borderId="49" xfId="0" applyNumberFormat="1" applyFont="1" applyBorder="1" applyAlignment="1">
      <alignment horizontal="right" vertical="top"/>
    </xf>
    <xf numFmtId="0" fontId="13" fillId="0" borderId="128" xfId="0" applyFont="1" applyBorder="1" applyAlignment="1">
      <alignment horizontal="left" vertical="top" wrapText="1"/>
    </xf>
    <xf numFmtId="166" fontId="4" fillId="10" borderId="151" xfId="0" applyNumberFormat="1" applyFont="1" applyFill="1" applyBorder="1" applyAlignment="1">
      <alignment horizontal="center" vertical="top"/>
    </xf>
    <xf numFmtId="4" fontId="4" fillId="10" borderId="49" xfId="0" applyNumberFormat="1" applyFont="1" applyFill="1" applyBorder="1" applyAlignment="1">
      <alignment horizontal="right" vertical="top"/>
    </xf>
    <xf numFmtId="10" fontId="4" fillId="10" borderId="49" xfId="0" applyNumberFormat="1" applyFont="1" applyFill="1" applyBorder="1" applyAlignment="1">
      <alignment horizontal="right" vertical="top"/>
    </xf>
    <xf numFmtId="0" fontId="13" fillId="10" borderId="49" xfId="0" applyFont="1" applyFill="1" applyBorder="1" applyAlignment="1">
      <alignment horizontal="left" vertical="top" wrapText="1"/>
    </xf>
    <xf numFmtId="49" fontId="4" fillId="5" borderId="25" xfId="0" applyNumberFormat="1" applyFont="1" applyFill="1" applyBorder="1" applyAlignment="1">
      <alignment horizontal="center" vertical="top"/>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166" fontId="4" fillId="0" borderId="4" xfId="0" applyNumberFormat="1" applyFont="1" applyBorder="1" applyAlignment="1">
      <alignment vertical="top"/>
    </xf>
    <xf numFmtId="166" fontId="13" fillId="0" borderId="2" xfId="0" applyNumberFormat="1" applyFont="1" applyBorder="1" applyAlignment="1">
      <alignment vertical="top" wrapText="1"/>
    </xf>
    <xf numFmtId="166" fontId="13" fillId="0" borderId="1" xfId="0" applyNumberFormat="1" applyFont="1" applyBorder="1" applyAlignment="1">
      <alignment horizontal="center" vertical="top"/>
    </xf>
    <xf numFmtId="166" fontId="13" fillId="0" borderId="135" xfId="0" applyNumberFormat="1" applyFont="1" applyBorder="1" applyAlignment="1">
      <alignment horizontal="center" vertical="top"/>
    </xf>
    <xf numFmtId="166" fontId="13" fillId="8" borderId="88" xfId="0" applyNumberFormat="1" applyFont="1" applyFill="1" applyBorder="1" applyAlignment="1">
      <alignment horizontal="center" vertical="top"/>
    </xf>
    <xf numFmtId="4" fontId="21" fillId="0" borderId="87" xfId="0" applyNumberFormat="1" applyFont="1" applyBorder="1" applyAlignment="1">
      <alignment horizontal="right" vertical="top"/>
    </xf>
    <xf numFmtId="4" fontId="21" fillId="0" borderId="91" xfId="0" applyNumberFormat="1" applyFont="1" applyBorder="1" applyAlignment="1">
      <alignment horizontal="right" vertical="top"/>
    </xf>
    <xf numFmtId="10" fontId="21" fillId="0" borderId="98" xfId="0" applyNumberFormat="1" applyFont="1" applyBorder="1" applyAlignment="1">
      <alignment horizontal="right" vertical="top"/>
    </xf>
    <xf numFmtId="166" fontId="13" fillId="0" borderId="113" xfId="0" applyNumberFormat="1" applyFont="1" applyBorder="1" applyAlignment="1">
      <alignment vertical="top" wrapText="1"/>
    </xf>
    <xf numFmtId="166" fontId="13" fillId="0" borderId="73" xfId="0" applyNumberFormat="1" applyFont="1" applyBorder="1" applyAlignment="1">
      <alignment horizontal="center" vertical="top"/>
    </xf>
    <xf numFmtId="4" fontId="21" fillId="0" borderId="22" xfId="0" applyNumberFormat="1" applyFont="1" applyBorder="1" applyAlignment="1">
      <alignment horizontal="right" vertical="top"/>
    </xf>
    <xf numFmtId="166" fontId="4" fillId="10" borderId="82" xfId="0" applyNumberFormat="1" applyFont="1" applyFill="1" applyBorder="1" applyAlignment="1">
      <alignment horizontal="center" vertical="top"/>
    </xf>
    <xf numFmtId="4" fontId="4" fillId="10" borderId="125" xfId="0" applyNumberFormat="1" applyFont="1" applyFill="1" applyBorder="1" applyAlignment="1">
      <alignment horizontal="right" vertical="top"/>
    </xf>
    <xf numFmtId="4" fontId="4" fillId="10" borderId="93" xfId="0" applyNumberFormat="1" applyFont="1" applyFill="1" applyBorder="1" applyAlignment="1">
      <alignment horizontal="right" vertical="top"/>
    </xf>
    <xf numFmtId="4" fontId="4" fillId="10" borderId="97" xfId="0" applyNumberFormat="1" applyFont="1" applyFill="1" applyBorder="1" applyAlignment="1">
      <alignment horizontal="right" vertical="top"/>
    </xf>
    <xf numFmtId="4" fontId="4" fillId="10" borderId="152" xfId="0" applyNumberFormat="1" applyFont="1" applyFill="1" applyBorder="1" applyAlignment="1">
      <alignment horizontal="right" vertical="top"/>
    </xf>
    <xf numFmtId="4" fontId="4" fillId="10" borderId="144" xfId="0" applyNumberFormat="1" applyFont="1" applyFill="1" applyBorder="1" applyAlignment="1">
      <alignment horizontal="right" vertical="top"/>
    </xf>
    <xf numFmtId="4" fontId="4" fillId="10" borderId="39" xfId="0" applyNumberFormat="1" applyFont="1" applyFill="1" applyBorder="1" applyAlignment="1">
      <alignment horizontal="right" vertical="top"/>
    </xf>
    <xf numFmtId="4" fontId="4" fillId="9" borderId="109" xfId="0" applyNumberFormat="1" applyFont="1" applyFill="1" applyBorder="1" applyAlignment="1">
      <alignment horizontal="right" vertical="top"/>
    </xf>
    <xf numFmtId="4" fontId="4" fillId="9" borderId="23" xfId="0" applyNumberFormat="1" applyFont="1" applyFill="1" applyBorder="1" applyAlignment="1">
      <alignment horizontal="right" vertical="top"/>
    </xf>
    <xf numFmtId="10" fontId="4" fillId="10" borderId="121" xfId="0" applyNumberFormat="1" applyFont="1" applyFill="1" applyBorder="1" applyAlignment="1">
      <alignment horizontal="right" vertical="top"/>
    </xf>
    <xf numFmtId="0" fontId="13" fillId="10" borderId="22" xfId="0" applyFont="1" applyFill="1" applyBorder="1" applyAlignment="1">
      <alignment horizontal="left" vertical="top" wrapText="1"/>
    </xf>
    <xf numFmtId="166" fontId="4" fillId="5" borderId="49" xfId="0" applyNumberFormat="1" applyFont="1" applyFill="1" applyBorder="1" applyAlignment="1">
      <alignment vertical="top"/>
    </xf>
    <xf numFmtId="166" fontId="6" fillId="5" borderId="41" xfId="0" applyNumberFormat="1" applyFont="1" applyFill="1" applyBorder="1" applyAlignment="1">
      <alignment horizontal="center"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13" fillId="5" borderId="36" xfId="0" applyFont="1" applyFill="1" applyBorder="1" applyAlignment="1">
      <alignment horizontal="left" vertical="top" wrapText="1"/>
    </xf>
    <xf numFmtId="166" fontId="6" fillId="0" borderId="5" xfId="0" applyNumberFormat="1" applyFont="1" applyBorder="1" applyAlignment="1">
      <alignment vertical="top" wrapText="1"/>
    </xf>
    <xf numFmtId="166" fontId="6" fillId="0" borderId="4" xfId="0" applyNumberFormat="1" applyFont="1" applyBorder="1" applyAlignment="1">
      <alignment horizontal="center" vertical="top"/>
    </xf>
    <xf numFmtId="166" fontId="6" fillId="0" borderId="98" xfId="0" applyNumberFormat="1" applyFont="1" applyBorder="1" applyAlignment="1">
      <alignment vertical="top" wrapText="1"/>
    </xf>
    <xf numFmtId="166" fontId="4" fillId="0" borderId="75" xfId="0" applyNumberFormat="1" applyFont="1" applyBorder="1" applyAlignment="1">
      <alignment vertical="top"/>
    </xf>
    <xf numFmtId="166" fontId="6" fillId="0" borderId="113" xfId="0" applyNumberFormat="1" applyFont="1" applyBorder="1" applyAlignment="1">
      <alignment vertical="top" wrapText="1"/>
    </xf>
    <xf numFmtId="10" fontId="21" fillId="0" borderId="71" xfId="0" applyNumberFormat="1" applyFont="1" applyBorder="1" applyAlignment="1">
      <alignment horizontal="right" vertical="top"/>
    </xf>
    <xf numFmtId="4" fontId="4" fillId="9" borderId="152" xfId="0" applyNumberFormat="1" applyFont="1" applyFill="1" applyBorder="1" applyAlignment="1">
      <alignment horizontal="right" vertical="top"/>
    </xf>
    <xf numFmtId="10" fontId="4" fillId="10" borderId="56" xfId="0" applyNumberFormat="1" applyFont="1" applyFill="1" applyBorder="1" applyAlignment="1">
      <alignment horizontal="right" vertical="top"/>
    </xf>
    <xf numFmtId="0" fontId="13" fillId="10" borderId="57" xfId="0" applyFont="1" applyFill="1" applyBorder="1" applyAlignment="1">
      <alignment horizontal="left" vertical="top" wrapText="1"/>
    </xf>
    <xf numFmtId="166" fontId="4" fillId="6" borderId="4" xfId="0" applyNumberFormat="1" applyFont="1" applyFill="1" applyBorder="1" applyAlignment="1">
      <alignment vertical="top"/>
    </xf>
    <xf numFmtId="166" fontId="15" fillId="6" borderId="112" xfId="0" applyNumberFormat="1" applyFont="1" applyFill="1" applyBorder="1" applyAlignment="1">
      <alignment horizontal="left" vertical="top" wrapText="1"/>
    </xf>
    <xf numFmtId="4" fontId="21" fillId="6" borderId="41" xfId="0" applyNumberFormat="1" applyFont="1" applyFill="1" applyBorder="1" applyAlignment="1">
      <alignment horizontal="right" vertical="top"/>
    </xf>
    <xf numFmtId="166" fontId="4" fillId="6" borderId="51" xfId="0" applyNumberFormat="1" applyFont="1" applyFill="1" applyBorder="1" applyAlignment="1">
      <alignment vertical="top"/>
    </xf>
    <xf numFmtId="49" fontId="4" fillId="6" borderId="72" xfId="0" applyNumberFormat="1" applyFont="1" applyFill="1" applyBorder="1" applyAlignment="1">
      <alignment horizontal="center" vertical="top"/>
    </xf>
    <xf numFmtId="166" fontId="15" fillId="6" borderId="153" xfId="0" applyNumberFormat="1" applyFont="1" applyFill="1" applyBorder="1" applyAlignment="1">
      <alignment horizontal="left" vertical="top" wrapText="1"/>
    </xf>
    <xf numFmtId="4" fontId="21" fillId="0" borderId="59" xfId="0" applyNumberFormat="1" applyFont="1" applyBorder="1" applyAlignment="1">
      <alignment horizontal="right" vertical="top"/>
    </xf>
    <xf numFmtId="49" fontId="4" fillId="6" borderId="50" xfId="0" applyNumberFormat="1" applyFont="1" applyFill="1" applyBorder="1" applyAlignment="1">
      <alignment horizontal="center" vertical="top"/>
    </xf>
    <xf numFmtId="4" fontId="21" fillId="6" borderId="52" xfId="0" applyNumberFormat="1" applyFont="1" applyFill="1" applyBorder="1" applyAlignment="1">
      <alignment horizontal="right" vertical="top"/>
    </xf>
    <xf numFmtId="166" fontId="13" fillId="0" borderId="22" xfId="0" applyNumberFormat="1" applyFont="1" applyBorder="1" applyAlignment="1">
      <alignment horizontal="center" vertical="top"/>
    </xf>
    <xf numFmtId="166" fontId="13" fillId="0" borderId="60" xfId="0" applyNumberFormat="1" applyFont="1" applyBorder="1" applyAlignment="1">
      <alignment horizontal="center" vertical="top"/>
    </xf>
    <xf numFmtId="0" fontId="13" fillId="0" borderId="13" xfId="0" applyFont="1" applyBorder="1" applyAlignment="1">
      <alignment vertical="top" wrapText="1"/>
    </xf>
    <xf numFmtId="166" fontId="13" fillId="0" borderId="22" xfId="0" applyNumberFormat="1" applyFont="1" applyBorder="1" applyAlignment="1">
      <alignment horizontal="center" vertical="top" wrapText="1"/>
    </xf>
    <xf numFmtId="0" fontId="13" fillId="8" borderId="65" xfId="0" applyFont="1" applyFill="1" applyBorder="1" applyAlignment="1">
      <alignment vertical="top" wrapText="1"/>
    </xf>
    <xf numFmtId="0" fontId="13" fillId="0" borderId="13" xfId="0" applyFont="1" applyBorder="1" applyAlignment="1">
      <alignment vertical="top" wrapText="1"/>
    </xf>
    <xf numFmtId="166" fontId="13" fillId="0" borderId="66" xfId="0" applyNumberFormat="1" applyFont="1" applyBorder="1" applyAlignment="1">
      <alignment horizontal="center" vertical="top" wrapText="1"/>
    </xf>
    <xf numFmtId="166" fontId="13" fillId="0" borderId="70" xfId="0" applyNumberFormat="1" applyFont="1" applyBorder="1" applyAlignment="1">
      <alignment horizontal="center" vertical="top"/>
    </xf>
    <xf numFmtId="166" fontId="13" fillId="0" borderId="61" xfId="0" applyNumberFormat="1" applyFont="1" applyBorder="1" applyAlignment="1">
      <alignment vertical="top"/>
    </xf>
    <xf numFmtId="49" fontId="13" fillId="0" borderId="12" xfId="0" applyNumberFormat="1" applyFont="1" applyBorder="1" applyAlignment="1">
      <alignment horizontal="center" vertical="top"/>
    </xf>
    <xf numFmtId="166" fontId="13" fillId="0" borderId="58" xfId="0" applyNumberFormat="1" applyFont="1" applyBorder="1" applyAlignment="1">
      <alignment horizontal="center" vertical="top"/>
    </xf>
    <xf numFmtId="166" fontId="13" fillId="0" borderId="60" xfId="0" applyNumberFormat="1" applyFont="1" applyBorder="1" applyAlignment="1">
      <alignment vertical="top"/>
    </xf>
    <xf numFmtId="4" fontId="6" fillId="0" borderId="60" xfId="0" applyNumberFormat="1" applyFont="1" applyBorder="1" applyAlignment="1">
      <alignment horizontal="right" vertical="top"/>
    </xf>
    <xf numFmtId="10" fontId="21" fillId="0" borderId="69" xfId="0" applyNumberFormat="1" applyFont="1" applyBorder="1" applyAlignment="1">
      <alignment horizontal="right" vertical="top"/>
    </xf>
    <xf numFmtId="0" fontId="13" fillId="0" borderId="14" xfId="0" applyFont="1" applyBorder="1" applyAlignment="1">
      <alignment horizontal="left" vertical="top" wrapText="1"/>
    </xf>
    <xf numFmtId="166" fontId="4" fillId="0" borderId="62" xfId="0" applyNumberFormat="1" applyFont="1" applyBorder="1" applyAlignment="1">
      <alignment vertical="top"/>
    </xf>
    <xf numFmtId="49" fontId="13" fillId="0" borderId="62" xfId="0" applyNumberFormat="1" applyFont="1" applyBorder="1" applyAlignment="1">
      <alignment horizontal="center" vertical="top"/>
    </xf>
    <xf numFmtId="166" fontId="13" fillId="0" borderId="0" xfId="0" applyNumberFormat="1" applyFont="1" applyAlignment="1">
      <alignment vertical="top" wrapText="1"/>
    </xf>
    <xf numFmtId="166" fontId="13" fillId="0" borderId="68" xfId="0" applyNumberFormat="1" applyFont="1" applyBorder="1" applyAlignment="1">
      <alignment horizontal="center" vertical="top"/>
    </xf>
    <xf numFmtId="166" fontId="13" fillId="0" borderId="70" xfId="0" applyNumberFormat="1" applyFont="1" applyBorder="1" applyAlignment="1">
      <alignment vertical="top"/>
    </xf>
    <xf numFmtId="4" fontId="6" fillId="0" borderId="70" xfId="0" applyNumberFormat="1" applyFont="1" applyBorder="1" applyAlignment="1">
      <alignment horizontal="right" vertical="top"/>
    </xf>
    <xf numFmtId="0" fontId="13" fillId="0" borderId="8" xfId="0" applyFont="1" applyBorder="1" applyAlignment="1">
      <alignment horizontal="left" vertical="top" wrapText="1"/>
    </xf>
    <xf numFmtId="166" fontId="4" fillId="10" borderId="49" xfId="0" applyNumberFormat="1" applyFont="1" applyFill="1" applyBorder="1" applyAlignment="1">
      <alignment horizontal="center" vertical="top"/>
    </xf>
    <xf numFmtId="166" fontId="23" fillId="4" borderId="152" xfId="0" applyNumberFormat="1" applyFont="1" applyFill="1" applyBorder="1" applyAlignment="1">
      <alignment vertical="top"/>
    </xf>
    <xf numFmtId="166" fontId="8" fillId="4" borderId="104" xfId="0" applyNumberFormat="1" applyFont="1" applyFill="1" applyBorder="1" applyAlignment="1">
      <alignment horizontal="center" vertical="top"/>
    </xf>
    <xf numFmtId="166" fontId="8" fillId="4" borderId="154" xfId="0" applyNumberFormat="1" applyFont="1" applyFill="1" applyBorder="1" applyAlignment="1">
      <alignment vertical="top" wrapText="1"/>
    </xf>
    <xf numFmtId="166" fontId="8" fillId="4" borderId="155" xfId="0" applyNumberFormat="1" applyFont="1" applyFill="1" applyBorder="1" applyAlignment="1">
      <alignment vertical="top"/>
    </xf>
    <xf numFmtId="4" fontId="8" fillId="4" borderId="20" xfId="0" applyNumberFormat="1" applyFont="1" applyFill="1" applyBorder="1" applyAlignment="1">
      <alignment horizontal="right" vertical="top"/>
    </xf>
    <xf numFmtId="4" fontId="8" fillId="4" borderId="38" xfId="0" applyNumberFormat="1" applyFont="1" applyFill="1" applyBorder="1" applyAlignment="1">
      <alignment horizontal="right" vertical="top"/>
    </xf>
    <xf numFmtId="4" fontId="8" fillId="4" borderId="155" xfId="0" applyNumberFormat="1" applyFont="1" applyFill="1" applyBorder="1" applyAlignment="1">
      <alignment horizontal="right" vertical="top"/>
    </xf>
    <xf numFmtId="10" fontId="8" fillId="4" borderId="155" xfId="0" applyNumberFormat="1" applyFont="1" applyFill="1" applyBorder="1" applyAlignment="1">
      <alignment horizontal="right" vertical="top"/>
    </xf>
    <xf numFmtId="0" fontId="13" fillId="4" borderId="38" xfId="0" applyFont="1" applyFill="1" applyBorder="1" applyAlignment="1">
      <alignment horizontal="lef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21" fillId="0" borderId="0" xfId="0" applyNumberFormat="1" applyFont="1" applyAlignment="1">
      <alignment horizontal="right"/>
    </xf>
    <xf numFmtId="10" fontId="21" fillId="0" borderId="0" xfId="0" applyNumberFormat="1" applyFont="1" applyAlignment="1">
      <alignment horizontal="right"/>
    </xf>
    <xf numFmtId="166" fontId="4" fillId="4" borderId="49" xfId="0" applyNumberFormat="1" applyFont="1" applyFill="1" applyBorder="1"/>
    <xf numFmtId="4" fontId="4" fillId="4" borderId="45" xfId="0" applyNumberFormat="1" applyFont="1" applyFill="1" applyBorder="1" applyAlignment="1">
      <alignment horizontal="right"/>
    </xf>
    <xf numFmtId="4" fontId="4" fillId="4" borderId="43" xfId="0" applyNumberFormat="1" applyFont="1" applyFill="1" applyBorder="1" applyAlignment="1">
      <alignment horizontal="right"/>
    </xf>
    <xf numFmtId="10" fontId="4" fillId="4" borderId="43" xfId="0" applyNumberFormat="1" applyFont="1" applyFill="1" applyBorder="1" applyAlignment="1">
      <alignment horizontal="right"/>
    </xf>
    <xf numFmtId="0" fontId="13" fillId="4" borderId="49" xfId="0" applyFont="1" applyFill="1" applyBorder="1" applyAlignment="1">
      <alignment horizontal="lef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21" fillId="0" borderId="0" xfId="0" applyNumberFormat="1" applyFont="1"/>
    <xf numFmtId="0" fontId="2" fillId="0" borderId="9" xfId="0" applyFont="1" applyBorder="1" applyAlignment="1"/>
    <xf numFmtId="0" fontId="2" fillId="0" borderId="9" xfId="0" applyFont="1" applyBorder="1"/>
    <xf numFmtId="0" fontId="2" fillId="0" borderId="9" xfId="0" applyFont="1" applyBorder="1" applyAlignment="1">
      <alignment horizontal="left"/>
    </xf>
    <xf numFmtId="0" fontId="1" fillId="0" borderId="0" xfId="0" applyFont="1" applyAlignment="1">
      <alignment horizontal="center"/>
    </xf>
    <xf numFmtId="0" fontId="2" fillId="0" borderId="0" xfId="0" applyFont="1" applyAlignment="1">
      <alignment wrapText="1"/>
    </xf>
    <xf numFmtId="0" fontId="0" fillId="0" borderId="0" xfId="0" applyFont="1"/>
    <xf numFmtId="0" fontId="13" fillId="0" borderId="0" xfId="0" applyFont="1" applyAlignment="1">
      <alignment horizontal="left"/>
    </xf>
    <xf numFmtId="0" fontId="25" fillId="0" borderId="22" xfId="0" applyFont="1" applyBorder="1" applyAlignment="1">
      <alignment horizontal="left" vertical="top" wrapText="1"/>
    </xf>
    <xf numFmtId="0" fontId="25" fillId="0" borderId="91" xfId="0" applyFont="1" applyBorder="1" applyAlignment="1">
      <alignment horizontal="left" vertical="top" wrapText="1"/>
    </xf>
    <xf numFmtId="0" fontId="25" fillId="0" borderId="12" xfId="0" applyFont="1" applyBorder="1" applyAlignment="1">
      <alignment vertical="top" wrapText="1"/>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8" fillId="0" borderId="0" xfId="0" applyFont="1" applyAlignment="1">
      <alignment horizontal="center"/>
    </xf>
    <xf numFmtId="0" fontId="0" fillId="0" borderId="0" xfId="0" applyFont="1" applyAlignment="1"/>
    <xf numFmtId="0" fontId="8" fillId="0" borderId="0" xfId="0" applyFont="1" applyAlignment="1">
      <alignment horizontal="center" vertical="center"/>
    </xf>
    <xf numFmtId="0" fontId="17" fillId="2" borderId="1" xfId="0" applyFont="1" applyFill="1" applyBorder="1" applyAlignment="1">
      <alignment horizontal="center" vertical="center" wrapText="1"/>
    </xf>
    <xf numFmtId="0" fontId="10" fillId="0" borderId="38" xfId="0" applyFont="1" applyBorder="1"/>
    <xf numFmtId="0" fontId="25" fillId="0" borderId="66" xfId="0" applyFont="1" applyBorder="1" applyAlignment="1">
      <alignment horizontal="left" vertical="top" wrapText="1"/>
    </xf>
    <xf numFmtId="0" fontId="28" fillId="0" borderId="16" xfId="0" applyFont="1" applyBorder="1"/>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4" fillId="2" borderId="26"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166" fontId="4" fillId="10" borderId="26" xfId="0" applyNumberFormat="1" applyFont="1" applyFill="1" applyBorder="1" applyAlignment="1">
      <alignment horizontal="left" vertical="top"/>
    </xf>
    <xf numFmtId="166" fontId="6" fillId="0" borderId="27" xfId="0" applyNumberFormat="1" applyFont="1" applyBorder="1" applyAlignment="1">
      <alignment horizontal="center"/>
    </xf>
    <xf numFmtId="166" fontId="8" fillId="4" borderId="26" xfId="0" applyNumberFormat="1" applyFont="1" applyFill="1" applyBorder="1" applyAlignment="1">
      <alignment horizontal="left"/>
    </xf>
    <xf numFmtId="166" fontId="15" fillId="10" borderId="26" xfId="0" applyNumberFormat="1" applyFont="1" applyFill="1" applyBorder="1" applyAlignment="1">
      <alignment horizontal="left" vertical="top" wrapText="1"/>
    </xf>
    <xf numFmtId="166" fontId="4" fillId="10" borderId="7" xfId="0" applyNumberFormat="1" applyFont="1" applyFill="1" applyBorder="1" applyAlignment="1">
      <alignment horizontal="left" vertical="top"/>
    </xf>
    <xf numFmtId="0" fontId="10"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prozorro.gov.ua/tender/UA-2020-07-02-002723-c" TargetMode="External"/><Relationship Id="rId3" Type="http://schemas.openxmlformats.org/officeDocument/2006/relationships/hyperlink" Target="https://prozorro.gov.ua/tender/UA-2020-09-03-002175-c" TargetMode="External"/><Relationship Id="rId7" Type="http://schemas.openxmlformats.org/officeDocument/2006/relationships/hyperlink" Target="https://prozorro.gov.ua/tender/UA-2020-08-17-000161-c" TargetMode="External"/><Relationship Id="rId12" Type="http://schemas.openxmlformats.org/officeDocument/2006/relationships/printerSettings" Target="../printerSettings/printerSettings1.bin"/><Relationship Id="rId2" Type="http://schemas.openxmlformats.org/officeDocument/2006/relationships/hyperlink" Target="https://prozorro.gov.ua/tender/UA-2020-08-12-000673-c" TargetMode="External"/><Relationship Id="rId1" Type="http://schemas.openxmlformats.org/officeDocument/2006/relationships/hyperlink" Target="https://prozorro.gov.ua/tender/UA-2020-08-03-002283-b" TargetMode="External"/><Relationship Id="rId6" Type="http://schemas.openxmlformats.org/officeDocument/2006/relationships/hyperlink" Target="https://prozorro.gov.ua/tender/UA-2020-08-27-001699-b" TargetMode="External"/><Relationship Id="rId11" Type="http://schemas.openxmlformats.org/officeDocument/2006/relationships/hyperlink" Target="https://prozorro.gov.ua/tender/UA-2019-12-21-004546-b" TargetMode="External"/><Relationship Id="rId5" Type="http://schemas.openxmlformats.org/officeDocument/2006/relationships/hyperlink" Target="https://prozorro.gov.ua/tender/UA-2020-06-15-004353-b" TargetMode="External"/><Relationship Id="rId10" Type="http://schemas.openxmlformats.org/officeDocument/2006/relationships/hyperlink" Target="https://prozorro.gov.ua/tender/UA-2020-02-05-001219-c" TargetMode="External"/><Relationship Id="rId4" Type="http://schemas.openxmlformats.org/officeDocument/2006/relationships/hyperlink" Target="https://prozorro.gov.ua/tender/UA-2020-09-08-009968-b" TargetMode="External"/><Relationship Id="rId9" Type="http://schemas.openxmlformats.org/officeDocument/2006/relationships/hyperlink" Target="https://prozorro.gov.ua/tender/UA-2020-07-31-000802-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zoomScale="61" zoomScaleNormal="61" workbookViewId="0"/>
  </sheetViews>
  <sheetFormatPr baseColWidth="10" defaultColWidth="12.6640625" defaultRowHeight="15" customHeight="1" x14ac:dyDescent="0.15"/>
  <cols>
    <col min="1" max="1" width="14.1640625" customWidth="1"/>
    <col min="2" max="16" width="12" customWidth="1"/>
    <col min="17" max="26" width="6.6640625" customWidth="1"/>
  </cols>
  <sheetData>
    <row r="1" spans="1:26" x14ac:dyDescent="0.2">
      <c r="B1" s="1"/>
      <c r="D1" s="2"/>
      <c r="E1" s="2"/>
      <c r="F1" s="2"/>
      <c r="G1" s="2"/>
      <c r="H1" s="2"/>
      <c r="I1" s="2"/>
      <c r="J1" s="3"/>
      <c r="K1" s="3" t="s">
        <v>0</v>
      </c>
      <c r="L1" s="3"/>
      <c r="M1" s="2"/>
      <c r="N1" s="3"/>
      <c r="O1" s="2"/>
      <c r="P1" s="3"/>
    </row>
    <row r="2" spans="1:26" x14ac:dyDescent="0.2">
      <c r="D2" s="2"/>
      <c r="E2" s="2"/>
      <c r="F2" s="2"/>
      <c r="G2" s="2"/>
      <c r="H2" s="2"/>
      <c r="I2" s="2"/>
      <c r="J2" s="3"/>
      <c r="K2" s="4" t="s">
        <v>1</v>
      </c>
      <c r="L2" s="3"/>
      <c r="M2" s="2"/>
      <c r="N2" s="3"/>
      <c r="O2" s="2"/>
      <c r="P2" s="3"/>
    </row>
    <row r="3" spans="1:26" ht="16" x14ac:dyDescent="0.2">
      <c r="A3" s="5"/>
      <c r="B3" s="5"/>
      <c r="C3" s="5"/>
      <c r="D3" s="6"/>
      <c r="E3" s="6"/>
      <c r="F3" s="6"/>
      <c r="G3" s="6"/>
      <c r="H3" s="6"/>
      <c r="I3" s="6"/>
      <c r="J3" s="7"/>
      <c r="K3" s="8" t="s">
        <v>2</v>
      </c>
      <c r="L3" s="7"/>
      <c r="M3" s="9"/>
      <c r="N3" s="10"/>
      <c r="O3" s="9"/>
      <c r="P3" s="7"/>
      <c r="Q3" s="5"/>
      <c r="R3" s="5"/>
      <c r="S3" s="5"/>
      <c r="T3" s="5"/>
      <c r="U3" s="5"/>
      <c r="V3" s="5"/>
      <c r="W3" s="5"/>
      <c r="X3" s="5"/>
      <c r="Y3" s="5"/>
      <c r="Z3" s="5"/>
    </row>
    <row r="4" spans="1:26" ht="16" x14ac:dyDescent="0.2">
      <c r="A4" s="5"/>
      <c r="B4" s="5"/>
      <c r="C4" s="5"/>
      <c r="D4" s="6"/>
      <c r="E4" s="6"/>
      <c r="F4" s="6"/>
      <c r="G4" s="6"/>
      <c r="H4" s="6"/>
      <c r="I4" s="6"/>
      <c r="J4" s="7"/>
      <c r="K4" s="5"/>
      <c r="L4" s="11"/>
      <c r="M4" s="12"/>
      <c r="N4" s="11"/>
      <c r="O4" s="9"/>
      <c r="P4" s="7"/>
      <c r="Q4" s="5"/>
      <c r="R4" s="5"/>
      <c r="S4" s="5"/>
      <c r="T4" s="5"/>
      <c r="U4" s="5"/>
      <c r="V4" s="5"/>
      <c r="W4" s="5"/>
      <c r="X4" s="5"/>
      <c r="Y4" s="5"/>
      <c r="Z4" s="5"/>
    </row>
    <row r="5" spans="1:26" ht="15.75" customHeight="1" x14ac:dyDescent="0.2">
      <c r="A5" s="5"/>
      <c r="B5" s="13"/>
      <c r="C5" s="5"/>
      <c r="D5" s="14" t="s">
        <v>3</v>
      </c>
      <c r="E5" s="5"/>
      <c r="F5" s="5"/>
      <c r="G5" s="5"/>
      <c r="H5" s="5"/>
      <c r="I5" s="5"/>
      <c r="J5" s="5"/>
      <c r="K5" s="5"/>
      <c r="L5" s="15"/>
      <c r="M5" s="15"/>
      <c r="N5" s="16"/>
      <c r="O5" s="5"/>
      <c r="P5" s="5"/>
      <c r="Q5" s="5"/>
      <c r="R5" s="5"/>
      <c r="S5" s="5"/>
      <c r="T5" s="5"/>
      <c r="U5" s="5"/>
      <c r="V5" s="5"/>
      <c r="W5" s="5"/>
      <c r="X5" s="5"/>
      <c r="Y5" s="5"/>
      <c r="Z5" s="5"/>
    </row>
    <row r="6" spans="1:26" ht="16" x14ac:dyDescent="0.2">
      <c r="A6" s="5"/>
      <c r="B6" s="13"/>
      <c r="C6" s="5"/>
      <c r="D6" s="14" t="s">
        <v>4</v>
      </c>
      <c r="E6" s="13"/>
      <c r="F6" s="13"/>
      <c r="G6" s="13"/>
      <c r="H6" s="13"/>
      <c r="I6" s="13"/>
      <c r="J6" s="16"/>
      <c r="K6" s="5"/>
      <c r="L6" s="5"/>
      <c r="M6" s="5"/>
      <c r="N6" s="16"/>
      <c r="O6" s="5"/>
      <c r="P6" s="5"/>
      <c r="Q6" s="5"/>
      <c r="R6" s="5"/>
      <c r="S6" s="5"/>
      <c r="T6" s="5"/>
      <c r="U6" s="5"/>
      <c r="V6" s="5"/>
      <c r="W6" s="5"/>
      <c r="X6" s="5"/>
      <c r="Y6" s="5"/>
      <c r="Z6" s="5"/>
    </row>
    <row r="7" spans="1:26" ht="16" x14ac:dyDescent="0.2">
      <c r="A7" s="5"/>
      <c r="B7" s="5"/>
      <c r="C7" s="5"/>
      <c r="D7" s="14" t="s">
        <v>5</v>
      </c>
      <c r="E7" s="13"/>
      <c r="F7" s="13"/>
      <c r="G7" s="13"/>
      <c r="H7" s="13"/>
      <c r="I7" s="13"/>
      <c r="J7" s="16"/>
      <c r="K7" s="5"/>
      <c r="L7" s="17"/>
      <c r="M7" s="17"/>
      <c r="N7" s="16"/>
      <c r="O7" s="5"/>
      <c r="P7" s="5"/>
      <c r="Q7" s="5"/>
      <c r="R7" s="5"/>
      <c r="S7" s="5"/>
      <c r="T7" s="5"/>
      <c r="U7" s="5"/>
      <c r="V7" s="5"/>
      <c r="W7" s="5"/>
      <c r="X7" s="5"/>
      <c r="Y7" s="5"/>
      <c r="Z7" s="5"/>
    </row>
    <row r="8" spans="1:26" ht="16" x14ac:dyDescent="0.2">
      <c r="A8" s="5"/>
      <c r="B8" s="5"/>
      <c r="C8" s="5"/>
      <c r="D8" s="14" t="s">
        <v>6</v>
      </c>
      <c r="E8" s="13"/>
      <c r="F8" s="13"/>
      <c r="G8" s="13"/>
      <c r="H8" s="13"/>
      <c r="I8" s="13"/>
      <c r="J8" s="16"/>
      <c r="K8" s="5"/>
      <c r="L8" s="16"/>
      <c r="M8" s="16"/>
      <c r="N8" s="16"/>
      <c r="O8" s="5"/>
      <c r="P8" s="5"/>
      <c r="Q8" s="5"/>
      <c r="R8" s="5"/>
      <c r="S8" s="5"/>
      <c r="T8" s="5"/>
      <c r="U8" s="5"/>
      <c r="V8" s="5"/>
      <c r="W8" s="5"/>
      <c r="X8" s="5"/>
      <c r="Y8" s="5"/>
      <c r="Z8" s="5"/>
    </row>
    <row r="9" spans="1:26" ht="16" x14ac:dyDescent="0.2">
      <c r="A9" s="5"/>
      <c r="B9" s="5"/>
      <c r="C9" s="5"/>
      <c r="D9" s="12"/>
      <c r="E9" s="12"/>
      <c r="F9" s="12"/>
      <c r="G9" s="12"/>
      <c r="H9" s="12"/>
      <c r="I9" s="12"/>
      <c r="J9" s="11"/>
      <c r="K9" s="12"/>
      <c r="L9" s="11"/>
      <c r="M9" s="12"/>
      <c r="N9" s="11"/>
      <c r="O9" s="9"/>
      <c r="P9" s="7"/>
      <c r="Q9" s="5"/>
      <c r="R9" s="5"/>
      <c r="S9" s="5"/>
      <c r="T9" s="5"/>
      <c r="U9" s="5"/>
      <c r="V9" s="5"/>
      <c r="W9" s="5"/>
      <c r="X9" s="5"/>
      <c r="Y9" s="5"/>
      <c r="Z9" s="5"/>
    </row>
    <row r="10" spans="1:26" ht="16" x14ac:dyDescent="0.2">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spans="1:26" ht="16" x14ac:dyDescent="0.2">
      <c r="A11" s="5"/>
      <c r="B11" s="621" t="s">
        <v>7</v>
      </c>
      <c r="C11" s="622"/>
      <c r="D11" s="622"/>
      <c r="E11" s="622"/>
      <c r="F11" s="622"/>
      <c r="G11" s="622"/>
      <c r="H11" s="622"/>
      <c r="I11" s="622"/>
      <c r="J11" s="622"/>
      <c r="K11" s="622"/>
      <c r="L11" s="622"/>
      <c r="M11" s="622"/>
      <c r="N11" s="622"/>
      <c r="O11" s="9"/>
      <c r="P11" s="7"/>
      <c r="Q11" s="5"/>
      <c r="R11" s="5"/>
      <c r="S11" s="5"/>
      <c r="T11" s="5"/>
      <c r="U11" s="5"/>
      <c r="V11" s="5"/>
      <c r="W11" s="5"/>
      <c r="X11" s="5"/>
      <c r="Y11" s="5"/>
      <c r="Z11" s="5"/>
    </row>
    <row r="12" spans="1:26" ht="16" x14ac:dyDescent="0.2">
      <c r="A12" s="5"/>
      <c r="B12" s="621" t="s">
        <v>8</v>
      </c>
      <c r="C12" s="622"/>
      <c r="D12" s="622"/>
      <c r="E12" s="622"/>
      <c r="F12" s="622"/>
      <c r="G12" s="622"/>
      <c r="H12" s="622"/>
      <c r="I12" s="622"/>
      <c r="J12" s="622"/>
      <c r="K12" s="622"/>
      <c r="L12" s="622"/>
      <c r="M12" s="622"/>
      <c r="N12" s="622"/>
      <c r="O12" s="9"/>
      <c r="P12" s="7"/>
      <c r="Q12" s="5"/>
      <c r="R12" s="5"/>
      <c r="S12" s="5"/>
      <c r="T12" s="5"/>
      <c r="U12" s="5"/>
      <c r="V12" s="5"/>
      <c r="W12" s="5"/>
      <c r="X12" s="5"/>
      <c r="Y12" s="5"/>
      <c r="Z12" s="5"/>
    </row>
    <row r="13" spans="1:26" ht="16" x14ac:dyDescent="0.2">
      <c r="A13" s="5"/>
      <c r="B13" s="623" t="s">
        <v>9</v>
      </c>
      <c r="C13" s="622"/>
      <c r="D13" s="622"/>
      <c r="E13" s="622"/>
      <c r="F13" s="622"/>
      <c r="G13" s="622"/>
      <c r="H13" s="622"/>
      <c r="I13" s="622"/>
      <c r="J13" s="622"/>
      <c r="K13" s="622"/>
      <c r="L13" s="622"/>
      <c r="M13" s="622"/>
      <c r="N13" s="622"/>
      <c r="O13" s="9"/>
      <c r="P13" s="7"/>
      <c r="Q13" s="5"/>
      <c r="R13" s="5"/>
      <c r="S13" s="5"/>
      <c r="T13" s="5"/>
      <c r="U13" s="5"/>
      <c r="V13" s="5"/>
      <c r="W13" s="5"/>
      <c r="X13" s="5"/>
      <c r="Y13" s="5"/>
      <c r="Z13" s="5"/>
    </row>
    <row r="14" spans="1:26" ht="16" x14ac:dyDescent="0.2">
      <c r="A14" s="5"/>
      <c r="B14" s="13"/>
      <c r="C14" s="16"/>
      <c r="D14" s="12"/>
      <c r="E14" s="12"/>
      <c r="F14" s="12"/>
      <c r="G14" s="12"/>
      <c r="H14" s="12"/>
      <c r="I14" s="12"/>
      <c r="J14" s="11"/>
      <c r="K14" s="12"/>
      <c r="L14" s="11"/>
      <c r="M14" s="12"/>
      <c r="N14" s="11"/>
      <c r="O14" s="9"/>
      <c r="P14" s="7"/>
      <c r="Q14" s="5"/>
      <c r="R14" s="5"/>
      <c r="S14" s="5"/>
      <c r="T14" s="5"/>
      <c r="U14" s="5"/>
      <c r="V14" s="5"/>
      <c r="W14" s="5"/>
      <c r="X14" s="5"/>
      <c r="Y14" s="5"/>
      <c r="Z14" s="5"/>
    </row>
    <row r="15" spans="1:26" x14ac:dyDescent="0.2">
      <c r="D15" s="2"/>
      <c r="E15" s="2"/>
      <c r="F15" s="2"/>
      <c r="G15" s="2"/>
      <c r="H15" s="2"/>
      <c r="I15" s="2"/>
      <c r="J15" s="3"/>
      <c r="K15" s="2"/>
      <c r="L15" s="3"/>
      <c r="M15" s="2"/>
      <c r="N15" s="3"/>
      <c r="O15" s="2"/>
      <c r="P15" s="3"/>
    </row>
    <row r="16" spans="1:26" ht="30" customHeight="1" x14ac:dyDescent="0.15">
      <c r="A16" s="607"/>
      <c r="B16" s="610" t="s">
        <v>10</v>
      </c>
      <c r="C16" s="611"/>
      <c r="D16" s="614" t="s">
        <v>11</v>
      </c>
      <c r="E16" s="615"/>
      <c r="F16" s="615"/>
      <c r="G16" s="615"/>
      <c r="H16" s="615"/>
      <c r="I16" s="615"/>
      <c r="J16" s="616"/>
      <c r="K16" s="617" t="s">
        <v>12</v>
      </c>
      <c r="L16" s="611"/>
      <c r="M16" s="617" t="s">
        <v>13</v>
      </c>
      <c r="N16" s="611"/>
      <c r="O16" s="18"/>
      <c r="P16" s="18"/>
      <c r="Q16" s="18"/>
      <c r="R16" s="18"/>
      <c r="S16" s="18"/>
      <c r="T16" s="18"/>
      <c r="U16" s="18"/>
      <c r="V16" s="18"/>
      <c r="W16" s="18"/>
      <c r="X16" s="18"/>
      <c r="Y16" s="18"/>
      <c r="Z16" s="18"/>
    </row>
    <row r="17" spans="1:26" ht="51" customHeight="1" x14ac:dyDescent="0.2">
      <c r="A17" s="608"/>
      <c r="B17" s="612"/>
      <c r="C17" s="613"/>
      <c r="D17" s="19" t="s">
        <v>14</v>
      </c>
      <c r="E17" s="20" t="s">
        <v>15</v>
      </c>
      <c r="F17" s="20" t="s">
        <v>16</v>
      </c>
      <c r="G17" s="20" t="s">
        <v>17</v>
      </c>
      <c r="H17" s="20" t="s">
        <v>18</v>
      </c>
      <c r="I17" s="619" t="s">
        <v>19</v>
      </c>
      <c r="J17" s="620"/>
      <c r="K17" s="618"/>
      <c r="L17" s="613"/>
      <c r="M17" s="618"/>
      <c r="N17" s="613"/>
    </row>
    <row r="18" spans="1:26" ht="47.25" customHeight="1" x14ac:dyDescent="0.15">
      <c r="A18" s="609"/>
      <c r="B18" s="21" t="s">
        <v>20</v>
      </c>
      <c r="C18" s="22" t="s">
        <v>21</v>
      </c>
      <c r="D18" s="21" t="s">
        <v>21</v>
      </c>
      <c r="E18" s="23" t="s">
        <v>21</v>
      </c>
      <c r="F18" s="23" t="s">
        <v>21</v>
      </c>
      <c r="G18" s="23" t="s">
        <v>21</v>
      </c>
      <c r="H18" s="23" t="s">
        <v>21</v>
      </c>
      <c r="I18" s="23" t="s">
        <v>20</v>
      </c>
      <c r="J18" s="24" t="s">
        <v>22</v>
      </c>
      <c r="K18" s="21" t="s">
        <v>20</v>
      </c>
      <c r="L18" s="22" t="s">
        <v>21</v>
      </c>
      <c r="M18" s="25" t="s">
        <v>20</v>
      </c>
      <c r="N18" s="26" t="s">
        <v>21</v>
      </c>
      <c r="O18" s="27"/>
      <c r="P18" s="27"/>
      <c r="Q18" s="27"/>
      <c r="R18" s="27"/>
      <c r="S18" s="27"/>
      <c r="T18" s="27"/>
      <c r="U18" s="27"/>
      <c r="V18" s="27"/>
      <c r="W18" s="27"/>
      <c r="X18" s="27"/>
      <c r="Y18" s="27"/>
      <c r="Z18" s="27"/>
    </row>
    <row r="19" spans="1:26" ht="15" customHeight="1" x14ac:dyDescent="0.15">
      <c r="A19" s="28" t="s">
        <v>23</v>
      </c>
      <c r="B19" s="29" t="s">
        <v>24</v>
      </c>
      <c r="C19" s="30" t="s">
        <v>25</v>
      </c>
      <c r="D19" s="31" t="s">
        <v>26</v>
      </c>
      <c r="E19" s="32" t="s">
        <v>27</v>
      </c>
      <c r="F19" s="32" t="s">
        <v>28</v>
      </c>
      <c r="G19" s="32" t="s">
        <v>29</v>
      </c>
      <c r="H19" s="32" t="s">
        <v>30</v>
      </c>
      <c r="I19" s="32" t="s">
        <v>31</v>
      </c>
      <c r="J19" s="30" t="s">
        <v>32</v>
      </c>
      <c r="K19" s="31" t="s">
        <v>33</v>
      </c>
      <c r="L19" s="30" t="s">
        <v>34</v>
      </c>
      <c r="M19" s="31" t="s">
        <v>35</v>
      </c>
      <c r="N19" s="30" t="s">
        <v>36</v>
      </c>
      <c r="O19" s="33"/>
      <c r="P19" s="33"/>
      <c r="Q19" s="33"/>
      <c r="R19" s="33"/>
      <c r="S19" s="33"/>
      <c r="T19" s="33"/>
      <c r="U19" s="33"/>
      <c r="V19" s="33"/>
      <c r="W19" s="33"/>
      <c r="X19" s="33"/>
      <c r="Y19" s="33"/>
      <c r="Z19" s="33"/>
    </row>
    <row r="20" spans="1:26" ht="39.75" customHeight="1" x14ac:dyDescent="0.15">
      <c r="A20" s="34" t="s">
        <v>37</v>
      </c>
      <c r="B20" s="35">
        <v>1</v>
      </c>
      <c r="C20" s="36">
        <v>1991203.39</v>
      </c>
      <c r="D20" s="37"/>
      <c r="E20" s="38"/>
      <c r="F20" s="38"/>
      <c r="G20" s="38"/>
      <c r="H20" s="39">
        <v>604813.63</v>
      </c>
      <c r="I20" s="40"/>
      <c r="J20" s="41">
        <f t="shared" ref="J20:J23" si="0">D20+E20+F20+G20+H20</f>
        <v>604813.63</v>
      </c>
      <c r="K20" s="42"/>
      <c r="L20" s="36">
        <v>128323.43</v>
      </c>
      <c r="M20" s="43">
        <v>1</v>
      </c>
      <c r="N20" s="44">
        <f t="shared" ref="N20:N23" si="1">C20+J20+L20</f>
        <v>2724340.45</v>
      </c>
      <c r="O20" s="27"/>
      <c r="P20" s="27"/>
      <c r="Q20" s="27"/>
      <c r="R20" s="27"/>
      <c r="S20" s="27"/>
      <c r="T20" s="27"/>
      <c r="U20" s="27"/>
      <c r="V20" s="27"/>
      <c r="W20" s="27"/>
      <c r="X20" s="27"/>
      <c r="Y20" s="27"/>
      <c r="Z20" s="27"/>
    </row>
    <row r="21" spans="1:26" ht="45" customHeight="1" x14ac:dyDescent="0.15">
      <c r="A21" s="45" t="s">
        <v>38</v>
      </c>
      <c r="B21" s="35">
        <v>0.96</v>
      </c>
      <c r="C21" s="36">
        <v>1911992.46</v>
      </c>
      <c r="D21" s="37"/>
      <c r="E21" s="38"/>
      <c r="F21" s="38"/>
      <c r="G21" s="38"/>
      <c r="H21" s="39">
        <v>581812.84</v>
      </c>
      <c r="I21" s="40"/>
      <c r="J21" s="41">
        <f t="shared" si="0"/>
        <v>581812.84</v>
      </c>
      <c r="K21" s="42"/>
      <c r="L21" s="36">
        <v>140858.09</v>
      </c>
      <c r="M21" s="43">
        <v>1</v>
      </c>
      <c r="N21" s="44">
        <f t="shared" si="1"/>
        <v>2634663.3899999997</v>
      </c>
      <c r="O21" s="27"/>
      <c r="P21" s="27"/>
      <c r="Q21" s="27"/>
      <c r="R21" s="27"/>
      <c r="S21" s="27"/>
      <c r="T21" s="27"/>
      <c r="U21" s="27"/>
      <c r="V21" s="27"/>
      <c r="W21" s="27"/>
      <c r="X21" s="27"/>
      <c r="Y21" s="27"/>
      <c r="Z21" s="27"/>
    </row>
    <row r="22" spans="1:26" ht="48.75" customHeight="1" x14ac:dyDescent="0.15">
      <c r="A22" s="45" t="s">
        <v>39</v>
      </c>
      <c r="B22" s="35">
        <v>0.78</v>
      </c>
      <c r="C22" s="36">
        <v>1553138</v>
      </c>
      <c r="D22" s="37"/>
      <c r="E22" s="38"/>
      <c r="F22" s="38"/>
      <c r="G22" s="38"/>
      <c r="H22" s="39">
        <v>581812.84</v>
      </c>
      <c r="I22" s="40"/>
      <c r="J22" s="41">
        <f t="shared" si="0"/>
        <v>581812.84</v>
      </c>
      <c r="K22" s="42"/>
      <c r="L22" s="36">
        <v>205224</v>
      </c>
      <c r="M22" s="43">
        <v>1</v>
      </c>
      <c r="N22" s="44">
        <f t="shared" si="1"/>
        <v>2340174.84</v>
      </c>
      <c r="O22" s="27"/>
      <c r="P22" s="27"/>
      <c r="Q22" s="27"/>
      <c r="R22" s="27"/>
      <c r="S22" s="27"/>
      <c r="T22" s="27"/>
      <c r="U22" s="27"/>
      <c r="V22" s="27"/>
      <c r="W22" s="27"/>
      <c r="X22" s="27"/>
      <c r="Y22" s="27"/>
      <c r="Z22" s="27"/>
    </row>
    <row r="23" spans="1:26" ht="39.75" customHeight="1" x14ac:dyDescent="0.15">
      <c r="A23" s="46" t="s">
        <v>40</v>
      </c>
      <c r="B23" s="47"/>
      <c r="C23" s="41">
        <f t="shared" ref="C23:H23" si="2">C21-C22</f>
        <v>358854.45999999996</v>
      </c>
      <c r="D23" s="37">
        <f t="shared" si="2"/>
        <v>0</v>
      </c>
      <c r="E23" s="38">
        <f t="shared" si="2"/>
        <v>0</v>
      </c>
      <c r="F23" s="38">
        <f t="shared" si="2"/>
        <v>0</v>
      </c>
      <c r="G23" s="38">
        <f t="shared" si="2"/>
        <v>0</v>
      </c>
      <c r="H23" s="38">
        <f t="shared" si="2"/>
        <v>0</v>
      </c>
      <c r="I23" s="40"/>
      <c r="J23" s="41">
        <f t="shared" si="0"/>
        <v>0</v>
      </c>
      <c r="K23" s="42"/>
      <c r="L23" s="41">
        <f>L21-L22</f>
        <v>-64365.91</v>
      </c>
      <c r="M23" s="43">
        <v>1</v>
      </c>
      <c r="N23" s="44">
        <f t="shared" si="1"/>
        <v>294488.54999999993</v>
      </c>
      <c r="O23" s="27"/>
      <c r="P23" s="27"/>
      <c r="Q23" s="27"/>
      <c r="R23" s="27"/>
      <c r="S23" s="27"/>
      <c r="T23" s="27"/>
      <c r="U23" s="27"/>
      <c r="V23" s="27"/>
      <c r="W23" s="27"/>
      <c r="X23" s="27"/>
      <c r="Y23" s="27"/>
      <c r="Z23" s="27"/>
    </row>
    <row r="24" spans="1:26" ht="15.75" customHeight="1" x14ac:dyDescent="0.2">
      <c r="D24" s="2"/>
      <c r="E24" s="2"/>
      <c r="F24" s="2"/>
      <c r="G24" s="2"/>
      <c r="H24" s="2"/>
      <c r="I24" s="2"/>
      <c r="J24" s="3"/>
      <c r="K24" s="2"/>
      <c r="L24" s="3"/>
      <c r="M24" s="2"/>
      <c r="N24" s="3"/>
      <c r="O24" s="2"/>
      <c r="P24" s="3"/>
    </row>
    <row r="25" spans="1:26" ht="15.75" customHeight="1" x14ac:dyDescent="0.2">
      <c r="D25" s="2"/>
      <c r="E25" s="2"/>
      <c r="F25" s="2"/>
      <c r="G25" s="2"/>
      <c r="H25" s="2"/>
      <c r="I25" s="2"/>
      <c r="J25" s="3"/>
      <c r="K25" s="2"/>
      <c r="L25" s="3"/>
      <c r="M25" s="2"/>
      <c r="N25" s="3"/>
      <c r="O25" s="2"/>
      <c r="P25" s="3"/>
    </row>
    <row r="26" spans="1:26" ht="15.75" customHeight="1" x14ac:dyDescent="0.2">
      <c r="A26" s="48"/>
      <c r="B26" s="48" t="s">
        <v>41</v>
      </c>
      <c r="C26" s="49" t="s">
        <v>42</v>
      </c>
      <c r="D26" s="50"/>
      <c r="E26" s="50"/>
      <c r="F26" s="48"/>
      <c r="G26" s="50"/>
      <c r="H26" s="50"/>
      <c r="I26" s="51"/>
      <c r="J26" s="49" t="s">
        <v>43</v>
      </c>
      <c r="K26" s="50"/>
      <c r="L26" s="50"/>
      <c r="M26" s="50"/>
      <c r="N26" s="50"/>
      <c r="O26" s="48"/>
      <c r="P26" s="48"/>
      <c r="Q26" s="48"/>
      <c r="R26" s="48"/>
      <c r="S26" s="48"/>
      <c r="T26" s="48"/>
      <c r="U26" s="48"/>
      <c r="V26" s="48"/>
      <c r="W26" s="48"/>
      <c r="X26" s="48"/>
      <c r="Y26" s="48"/>
      <c r="Z26" s="48"/>
    </row>
    <row r="27" spans="1:26" ht="15.75" customHeight="1" x14ac:dyDescent="0.2">
      <c r="D27" s="52" t="s">
        <v>44</v>
      </c>
      <c r="F27" s="53"/>
      <c r="G27" s="52" t="s">
        <v>45</v>
      </c>
      <c r="I27" s="2"/>
      <c r="K27" s="53" t="s">
        <v>46</v>
      </c>
    </row>
    <row r="28" spans="1:26" ht="15.75" customHeight="1" x14ac:dyDescent="0.2">
      <c r="D28" s="2"/>
      <c r="E28" s="2"/>
      <c r="F28" s="2"/>
      <c r="G28" s="2"/>
      <c r="H28" s="2"/>
      <c r="I28" s="2"/>
      <c r="J28" s="3"/>
      <c r="K28" s="2"/>
      <c r="L28" s="3"/>
      <c r="M28" s="2"/>
      <c r="N28" s="3"/>
      <c r="O28" s="2"/>
      <c r="P28" s="3"/>
    </row>
    <row r="29" spans="1:26" ht="15.75" customHeight="1" x14ac:dyDescent="0.2">
      <c r="D29" s="2"/>
      <c r="E29" s="2"/>
      <c r="F29" s="2"/>
      <c r="G29" s="2"/>
      <c r="H29" s="2"/>
      <c r="I29" s="2"/>
      <c r="J29" s="3"/>
      <c r="K29" s="2"/>
      <c r="L29" s="3"/>
      <c r="M29" s="2"/>
      <c r="N29" s="3"/>
      <c r="O29" s="2"/>
      <c r="P29" s="3"/>
    </row>
    <row r="30" spans="1:26" ht="15.75" customHeight="1" x14ac:dyDescent="0.2">
      <c r="D30" s="2"/>
      <c r="E30" s="2"/>
      <c r="F30" s="2"/>
      <c r="G30" s="2"/>
      <c r="H30" s="2"/>
      <c r="I30" s="2"/>
      <c r="J30" s="3"/>
      <c r="K30" s="2"/>
      <c r="L30" s="3"/>
      <c r="M30" s="2"/>
      <c r="N30" s="3"/>
      <c r="O30" s="2"/>
      <c r="P30" s="3"/>
    </row>
    <row r="31" spans="1:26" ht="15.75" customHeight="1" x14ac:dyDescent="0.2">
      <c r="D31" s="2"/>
      <c r="E31" s="2"/>
      <c r="F31" s="2"/>
      <c r="G31" s="2"/>
      <c r="H31" s="2"/>
      <c r="I31" s="2"/>
      <c r="J31" s="3"/>
      <c r="K31" s="2"/>
      <c r="L31" s="3"/>
      <c r="M31" s="2"/>
      <c r="N31" s="3"/>
      <c r="O31" s="2"/>
      <c r="P31" s="3"/>
    </row>
    <row r="32" spans="1:26" ht="15.75" customHeight="1" x14ac:dyDescent="0.2">
      <c r="D32" s="2"/>
      <c r="E32" s="2"/>
      <c r="F32" s="2"/>
      <c r="G32" s="2"/>
      <c r="H32" s="2"/>
      <c r="I32" s="2"/>
      <c r="J32" s="3"/>
      <c r="K32" s="2"/>
      <c r="L32" s="3"/>
      <c r="M32" s="2"/>
      <c r="N32" s="3"/>
      <c r="O32" s="2"/>
      <c r="P32" s="3"/>
    </row>
    <row r="33" spans="4:16" ht="15.75" customHeight="1" x14ac:dyDescent="0.2">
      <c r="D33" s="2"/>
      <c r="E33" s="2"/>
      <c r="F33" s="2"/>
      <c r="G33" s="2"/>
      <c r="H33" s="2"/>
      <c r="I33" s="2"/>
      <c r="J33" s="3"/>
      <c r="K33" s="2"/>
      <c r="L33" s="3"/>
      <c r="M33" s="2"/>
      <c r="N33" s="3"/>
      <c r="O33" s="2"/>
      <c r="P33" s="3"/>
    </row>
    <row r="34" spans="4:16" ht="15.75" customHeight="1" x14ac:dyDescent="0.2">
      <c r="D34" s="2"/>
      <c r="E34" s="2"/>
      <c r="F34" s="2"/>
      <c r="G34" s="2"/>
      <c r="H34" s="2"/>
      <c r="I34" s="2"/>
      <c r="J34" s="3"/>
      <c r="K34" s="2"/>
      <c r="L34" s="3"/>
      <c r="M34" s="2"/>
      <c r="N34" s="3"/>
      <c r="O34" s="2"/>
      <c r="P34" s="3"/>
    </row>
    <row r="35" spans="4:16" ht="15.75" customHeight="1" x14ac:dyDescent="0.2">
      <c r="D35" s="2"/>
      <c r="E35" s="2"/>
      <c r="F35" s="2"/>
      <c r="G35" s="2"/>
      <c r="H35" s="2"/>
      <c r="I35" s="2"/>
      <c r="J35" s="3"/>
      <c r="K35" s="2"/>
      <c r="L35" s="3"/>
      <c r="M35" s="2"/>
      <c r="N35" s="3"/>
      <c r="O35" s="2"/>
      <c r="P35" s="3"/>
    </row>
    <row r="36" spans="4:16" ht="15.75" customHeight="1" x14ac:dyDescent="0.2">
      <c r="D36" s="2"/>
      <c r="E36" s="2"/>
      <c r="F36" s="2"/>
      <c r="G36" s="2"/>
      <c r="H36" s="2"/>
      <c r="I36" s="2"/>
      <c r="J36" s="3"/>
      <c r="K36" s="2"/>
      <c r="L36" s="3"/>
      <c r="M36" s="2"/>
      <c r="N36" s="3"/>
      <c r="O36" s="2"/>
      <c r="P36" s="3"/>
    </row>
    <row r="37" spans="4:16" ht="15.75" customHeight="1" x14ac:dyDescent="0.2">
      <c r="D37" s="2"/>
      <c r="E37" s="2"/>
      <c r="F37" s="2"/>
      <c r="G37" s="2"/>
      <c r="H37" s="2"/>
      <c r="I37" s="2"/>
      <c r="J37" s="3"/>
      <c r="K37" s="2"/>
      <c r="L37" s="3"/>
      <c r="M37" s="2"/>
      <c r="N37" s="3"/>
      <c r="O37" s="2"/>
      <c r="P37" s="3"/>
    </row>
    <row r="38" spans="4:16" ht="15.75" customHeight="1" x14ac:dyDescent="0.2">
      <c r="D38" s="2"/>
      <c r="E38" s="2"/>
      <c r="F38" s="2"/>
      <c r="G38" s="2"/>
      <c r="H38" s="2"/>
      <c r="I38" s="2"/>
      <c r="J38" s="3"/>
      <c r="K38" s="2"/>
      <c r="L38" s="3"/>
      <c r="M38" s="2"/>
      <c r="N38" s="3"/>
      <c r="O38" s="2"/>
      <c r="P38" s="3"/>
    </row>
    <row r="39" spans="4:16" ht="15.75" customHeight="1" x14ac:dyDescent="0.2">
      <c r="D39" s="2"/>
      <c r="E39" s="2"/>
      <c r="F39" s="2"/>
      <c r="G39" s="2"/>
      <c r="H39" s="2"/>
      <c r="I39" s="2"/>
      <c r="J39" s="3"/>
      <c r="K39" s="2"/>
      <c r="L39" s="3"/>
      <c r="M39" s="2"/>
      <c r="N39" s="3"/>
      <c r="O39" s="2"/>
      <c r="P39" s="3"/>
    </row>
    <row r="40" spans="4:16" ht="15.75" customHeight="1" x14ac:dyDescent="0.2">
      <c r="D40" s="2"/>
      <c r="E40" s="2"/>
      <c r="F40" s="2"/>
      <c r="G40" s="2"/>
      <c r="H40" s="2"/>
      <c r="I40" s="2"/>
      <c r="J40" s="3"/>
      <c r="K40" s="2"/>
      <c r="L40" s="3"/>
      <c r="M40" s="2"/>
      <c r="N40" s="3"/>
      <c r="O40" s="2"/>
      <c r="P40" s="3"/>
    </row>
    <row r="41" spans="4:16" ht="15.75" customHeight="1" x14ac:dyDescent="0.2">
      <c r="D41" s="2"/>
      <c r="E41" s="2"/>
      <c r="F41" s="2"/>
      <c r="G41" s="2"/>
      <c r="H41" s="2"/>
      <c r="I41" s="2"/>
      <c r="J41" s="3"/>
      <c r="K41" s="2"/>
      <c r="L41" s="3"/>
      <c r="M41" s="2"/>
      <c r="N41" s="3"/>
      <c r="O41" s="2"/>
      <c r="P41" s="3"/>
    </row>
    <row r="42" spans="4:16" ht="15.75" customHeight="1" x14ac:dyDescent="0.2">
      <c r="D42" s="2"/>
      <c r="E42" s="2"/>
      <c r="F42" s="2"/>
      <c r="G42" s="2"/>
      <c r="H42" s="2"/>
      <c r="I42" s="2"/>
      <c r="J42" s="3"/>
      <c r="K42" s="2"/>
      <c r="L42" s="3"/>
      <c r="M42" s="2"/>
      <c r="N42" s="3"/>
      <c r="O42" s="2"/>
      <c r="P42" s="3"/>
    </row>
    <row r="43" spans="4:16" ht="15.75" customHeight="1" x14ac:dyDescent="0.2">
      <c r="D43" s="2"/>
      <c r="E43" s="2"/>
      <c r="F43" s="2"/>
      <c r="G43" s="2"/>
      <c r="H43" s="2"/>
      <c r="I43" s="2"/>
      <c r="J43" s="3"/>
      <c r="K43" s="2"/>
      <c r="L43" s="3"/>
      <c r="M43" s="2"/>
      <c r="N43" s="3"/>
      <c r="O43" s="2"/>
      <c r="P43" s="3"/>
    </row>
    <row r="44" spans="4:16" ht="15.75" customHeight="1" x14ac:dyDescent="0.2">
      <c r="D44" s="2"/>
      <c r="E44" s="2"/>
      <c r="F44" s="2"/>
      <c r="G44" s="2"/>
      <c r="H44" s="2"/>
      <c r="I44" s="2"/>
      <c r="J44" s="3"/>
      <c r="K44" s="2"/>
      <c r="L44" s="3"/>
      <c r="M44" s="2"/>
      <c r="N44" s="3"/>
      <c r="O44" s="2"/>
      <c r="P44" s="3"/>
    </row>
    <row r="45" spans="4:16" ht="15.75" customHeight="1" x14ac:dyDescent="0.2">
      <c r="D45" s="2"/>
      <c r="E45" s="2"/>
      <c r="F45" s="2"/>
      <c r="G45" s="2"/>
      <c r="H45" s="2"/>
      <c r="I45" s="2"/>
      <c r="J45" s="3"/>
      <c r="K45" s="2"/>
      <c r="L45" s="3"/>
      <c r="M45" s="2"/>
      <c r="N45" s="3"/>
      <c r="O45" s="2"/>
      <c r="P45" s="3"/>
    </row>
    <row r="46" spans="4:16" ht="15.75" customHeight="1" x14ac:dyDescent="0.2">
      <c r="D46" s="2"/>
      <c r="E46" s="2"/>
      <c r="F46" s="2"/>
      <c r="G46" s="2"/>
      <c r="H46" s="2"/>
      <c r="I46" s="2"/>
      <c r="J46" s="3"/>
      <c r="K46" s="2"/>
      <c r="L46" s="3"/>
      <c r="M46" s="2"/>
      <c r="N46" s="3"/>
      <c r="O46" s="2"/>
      <c r="P46" s="3"/>
    </row>
    <row r="47" spans="4:16" ht="15.75" customHeight="1" x14ac:dyDescent="0.2">
      <c r="D47" s="2"/>
      <c r="E47" s="2"/>
      <c r="F47" s="2"/>
      <c r="G47" s="2"/>
      <c r="H47" s="2"/>
      <c r="I47" s="2"/>
      <c r="J47" s="3"/>
      <c r="K47" s="2"/>
      <c r="L47" s="3"/>
      <c r="M47" s="2"/>
      <c r="N47" s="3"/>
      <c r="O47" s="2"/>
      <c r="P47" s="3"/>
    </row>
    <row r="48" spans="4:16" ht="15.75" customHeight="1" x14ac:dyDescent="0.2">
      <c r="D48" s="2"/>
      <c r="E48" s="2"/>
      <c r="F48" s="2"/>
      <c r="G48" s="2"/>
      <c r="H48" s="2"/>
      <c r="I48" s="2"/>
      <c r="J48" s="3"/>
      <c r="K48" s="2"/>
      <c r="L48" s="3"/>
      <c r="M48" s="2"/>
      <c r="N48" s="3"/>
      <c r="O48" s="2"/>
      <c r="P48" s="3"/>
    </row>
    <row r="49" spans="4:16" ht="15.75" customHeight="1" x14ac:dyDescent="0.2">
      <c r="D49" s="2"/>
      <c r="E49" s="2"/>
      <c r="F49" s="2"/>
      <c r="G49" s="2"/>
      <c r="H49" s="2"/>
      <c r="I49" s="2"/>
      <c r="J49" s="3"/>
      <c r="K49" s="2"/>
      <c r="L49" s="3"/>
      <c r="M49" s="2"/>
      <c r="N49" s="3"/>
      <c r="O49" s="2"/>
      <c r="P49" s="3"/>
    </row>
    <row r="50" spans="4:16" ht="15.75" customHeight="1" x14ac:dyDescent="0.2">
      <c r="D50" s="2"/>
      <c r="E50" s="2"/>
      <c r="F50" s="2"/>
      <c r="G50" s="2"/>
      <c r="H50" s="2"/>
      <c r="I50" s="2"/>
      <c r="J50" s="3"/>
      <c r="K50" s="2"/>
      <c r="L50" s="3"/>
      <c r="M50" s="2"/>
      <c r="N50" s="3"/>
      <c r="O50" s="2"/>
      <c r="P50" s="3"/>
    </row>
    <row r="51" spans="4:16" ht="15.75" customHeight="1" x14ac:dyDescent="0.2">
      <c r="D51" s="2"/>
      <c r="E51" s="2"/>
      <c r="F51" s="2"/>
      <c r="G51" s="2"/>
      <c r="H51" s="2"/>
      <c r="I51" s="2"/>
      <c r="J51" s="3"/>
      <c r="K51" s="2"/>
      <c r="L51" s="3"/>
      <c r="M51" s="2"/>
      <c r="N51" s="3"/>
      <c r="O51" s="2"/>
      <c r="P51" s="3"/>
    </row>
    <row r="52" spans="4:16" ht="15.75" customHeight="1" x14ac:dyDescent="0.2">
      <c r="D52" s="2"/>
      <c r="E52" s="2"/>
      <c r="F52" s="2"/>
      <c r="G52" s="2"/>
      <c r="H52" s="2"/>
      <c r="I52" s="2"/>
      <c r="J52" s="3"/>
      <c r="K52" s="2"/>
      <c r="L52" s="3"/>
      <c r="M52" s="2"/>
      <c r="N52" s="3"/>
      <c r="O52" s="2"/>
      <c r="P52" s="3"/>
    </row>
    <row r="53" spans="4:16" ht="15.75" customHeight="1" x14ac:dyDescent="0.2">
      <c r="D53" s="2"/>
      <c r="E53" s="2"/>
      <c r="F53" s="2"/>
      <c r="G53" s="2"/>
      <c r="H53" s="2"/>
      <c r="I53" s="2"/>
      <c r="J53" s="3"/>
      <c r="K53" s="2"/>
      <c r="L53" s="3"/>
      <c r="M53" s="2"/>
      <c r="N53" s="3"/>
      <c r="O53" s="2"/>
      <c r="P53" s="3"/>
    </row>
    <row r="54" spans="4:16" ht="15.75" customHeight="1" x14ac:dyDescent="0.2">
      <c r="D54" s="2"/>
      <c r="E54" s="2"/>
      <c r="F54" s="2"/>
      <c r="G54" s="2"/>
      <c r="H54" s="2"/>
      <c r="I54" s="2"/>
      <c r="J54" s="3"/>
      <c r="K54" s="2"/>
      <c r="L54" s="3"/>
      <c r="M54" s="2"/>
      <c r="N54" s="3"/>
      <c r="O54" s="2"/>
      <c r="P54" s="3"/>
    </row>
    <row r="55" spans="4:16" ht="15.75" customHeight="1" x14ac:dyDescent="0.2">
      <c r="D55" s="2"/>
      <c r="E55" s="2"/>
      <c r="F55" s="2"/>
      <c r="G55" s="2"/>
      <c r="H55" s="2"/>
      <c r="I55" s="2"/>
      <c r="J55" s="3"/>
      <c r="K55" s="2"/>
      <c r="L55" s="3"/>
      <c r="M55" s="2"/>
      <c r="N55" s="3"/>
      <c r="O55" s="2"/>
      <c r="P55" s="3"/>
    </row>
    <row r="56" spans="4:16" ht="15.75" customHeight="1" x14ac:dyDescent="0.2">
      <c r="D56" s="2"/>
      <c r="E56" s="2"/>
      <c r="F56" s="2"/>
      <c r="G56" s="2"/>
      <c r="H56" s="2"/>
      <c r="I56" s="2"/>
      <c r="J56" s="3"/>
      <c r="K56" s="2"/>
      <c r="L56" s="3"/>
      <c r="M56" s="2"/>
      <c r="N56" s="3"/>
      <c r="O56" s="2"/>
      <c r="P56" s="3"/>
    </row>
    <row r="57" spans="4:16" ht="15.75" customHeight="1" x14ac:dyDescent="0.2">
      <c r="D57" s="2"/>
      <c r="E57" s="2"/>
      <c r="F57" s="2"/>
      <c r="G57" s="2"/>
      <c r="H57" s="2"/>
      <c r="I57" s="2"/>
      <c r="J57" s="3"/>
      <c r="K57" s="2"/>
      <c r="L57" s="3"/>
      <c r="M57" s="2"/>
      <c r="N57" s="3"/>
      <c r="O57" s="2"/>
      <c r="P57" s="3"/>
    </row>
    <row r="58" spans="4:16" ht="15.75" customHeight="1" x14ac:dyDescent="0.2">
      <c r="D58" s="2"/>
      <c r="E58" s="2"/>
      <c r="F58" s="2"/>
      <c r="G58" s="2"/>
      <c r="H58" s="2"/>
      <c r="I58" s="2"/>
      <c r="J58" s="3"/>
      <c r="K58" s="2"/>
      <c r="L58" s="3"/>
      <c r="M58" s="2"/>
      <c r="N58" s="3"/>
      <c r="O58" s="2"/>
      <c r="P58" s="3"/>
    </row>
    <row r="59" spans="4:16" ht="15.75" customHeight="1" x14ac:dyDescent="0.2">
      <c r="D59" s="2"/>
      <c r="E59" s="2"/>
      <c r="F59" s="2"/>
      <c r="G59" s="2"/>
      <c r="H59" s="2"/>
      <c r="I59" s="2"/>
      <c r="J59" s="3"/>
      <c r="K59" s="2"/>
      <c r="L59" s="3"/>
      <c r="M59" s="2"/>
      <c r="N59" s="3"/>
      <c r="O59" s="2"/>
      <c r="P59" s="3"/>
    </row>
    <row r="60" spans="4:16" ht="15.75" customHeight="1" x14ac:dyDescent="0.2">
      <c r="D60" s="2"/>
      <c r="E60" s="2"/>
      <c r="F60" s="2"/>
      <c r="G60" s="2"/>
      <c r="H60" s="2"/>
      <c r="I60" s="2"/>
      <c r="J60" s="3"/>
      <c r="K60" s="2"/>
      <c r="L60" s="3"/>
      <c r="M60" s="2"/>
      <c r="N60" s="3"/>
      <c r="O60" s="2"/>
      <c r="P60" s="3"/>
    </row>
    <row r="61" spans="4:16" ht="15.75" customHeight="1" x14ac:dyDescent="0.2">
      <c r="D61" s="2"/>
      <c r="E61" s="2"/>
      <c r="F61" s="2"/>
      <c r="G61" s="2"/>
      <c r="H61" s="2"/>
      <c r="I61" s="2"/>
      <c r="J61" s="3"/>
      <c r="K61" s="2"/>
      <c r="L61" s="3"/>
      <c r="M61" s="2"/>
      <c r="N61" s="3"/>
      <c r="O61" s="2"/>
      <c r="P61" s="3"/>
    </row>
    <row r="62" spans="4:16" ht="15.75" customHeight="1" x14ac:dyDescent="0.2">
      <c r="D62" s="2"/>
      <c r="E62" s="2"/>
      <c r="F62" s="2"/>
      <c r="G62" s="2"/>
      <c r="H62" s="2"/>
      <c r="I62" s="2"/>
      <c r="J62" s="3"/>
      <c r="K62" s="2"/>
      <c r="L62" s="3"/>
      <c r="M62" s="2"/>
      <c r="N62" s="3"/>
      <c r="O62" s="2"/>
      <c r="P62" s="3"/>
    </row>
    <row r="63" spans="4:16" ht="15.75" customHeight="1" x14ac:dyDescent="0.2">
      <c r="D63" s="2"/>
      <c r="E63" s="2"/>
      <c r="F63" s="2"/>
      <c r="G63" s="2"/>
      <c r="H63" s="2"/>
      <c r="I63" s="2"/>
      <c r="J63" s="3"/>
      <c r="K63" s="2"/>
      <c r="L63" s="3"/>
      <c r="M63" s="2"/>
      <c r="N63" s="3"/>
      <c r="O63" s="2"/>
      <c r="P63" s="3"/>
    </row>
    <row r="64" spans="4:16" ht="15.75" customHeight="1" x14ac:dyDescent="0.2">
      <c r="D64" s="2"/>
      <c r="E64" s="2"/>
      <c r="F64" s="2"/>
      <c r="G64" s="2"/>
      <c r="H64" s="2"/>
      <c r="I64" s="2"/>
      <c r="J64" s="3"/>
      <c r="K64" s="2"/>
      <c r="L64" s="3"/>
      <c r="M64" s="2"/>
      <c r="N64" s="3"/>
      <c r="O64" s="2"/>
      <c r="P64" s="3"/>
    </row>
    <row r="65" spans="4:16" ht="15.75" customHeight="1" x14ac:dyDescent="0.2">
      <c r="D65" s="2"/>
      <c r="E65" s="2"/>
      <c r="F65" s="2"/>
      <c r="G65" s="2"/>
      <c r="H65" s="2"/>
      <c r="I65" s="2"/>
      <c r="J65" s="3"/>
      <c r="K65" s="2"/>
      <c r="L65" s="3"/>
      <c r="M65" s="2"/>
      <c r="N65" s="3"/>
      <c r="O65" s="2"/>
      <c r="P65" s="3"/>
    </row>
    <row r="66" spans="4:16" ht="15.75" customHeight="1" x14ac:dyDescent="0.2">
      <c r="D66" s="2"/>
      <c r="E66" s="2"/>
      <c r="F66" s="2"/>
      <c r="G66" s="2"/>
      <c r="H66" s="2"/>
      <c r="I66" s="2"/>
      <c r="J66" s="3"/>
      <c r="K66" s="2"/>
      <c r="L66" s="3"/>
      <c r="M66" s="2"/>
      <c r="N66" s="3"/>
      <c r="O66" s="2"/>
      <c r="P66" s="3"/>
    </row>
    <row r="67" spans="4:16" ht="15.75" customHeight="1" x14ac:dyDescent="0.2">
      <c r="D67" s="2"/>
      <c r="E67" s="2"/>
      <c r="F67" s="2"/>
      <c r="G67" s="2"/>
      <c r="H67" s="2"/>
      <c r="I67" s="2"/>
      <c r="J67" s="3"/>
      <c r="K67" s="2"/>
      <c r="L67" s="3"/>
      <c r="M67" s="2"/>
      <c r="N67" s="3"/>
      <c r="O67" s="2"/>
      <c r="P67" s="3"/>
    </row>
    <row r="68" spans="4:16" ht="15.75" customHeight="1" x14ac:dyDescent="0.2">
      <c r="D68" s="2"/>
      <c r="E68" s="2"/>
      <c r="F68" s="2"/>
      <c r="G68" s="2"/>
      <c r="H68" s="2"/>
      <c r="I68" s="2"/>
      <c r="J68" s="3"/>
      <c r="K68" s="2"/>
      <c r="L68" s="3"/>
      <c r="M68" s="2"/>
      <c r="N68" s="3"/>
      <c r="O68" s="2"/>
      <c r="P68" s="3"/>
    </row>
    <row r="69" spans="4:16" ht="15.75" customHeight="1" x14ac:dyDescent="0.2">
      <c r="D69" s="2"/>
      <c r="E69" s="2"/>
      <c r="F69" s="2"/>
      <c r="G69" s="2"/>
      <c r="H69" s="2"/>
      <c r="I69" s="2"/>
      <c r="J69" s="3"/>
      <c r="K69" s="2"/>
      <c r="L69" s="3"/>
      <c r="M69" s="2"/>
      <c r="N69" s="3"/>
      <c r="O69" s="2"/>
      <c r="P69" s="3"/>
    </row>
    <row r="70" spans="4:16" ht="15.75" customHeight="1" x14ac:dyDescent="0.2">
      <c r="D70" s="2"/>
      <c r="E70" s="2"/>
      <c r="F70" s="2"/>
      <c r="G70" s="2"/>
      <c r="H70" s="2"/>
      <c r="I70" s="2"/>
      <c r="J70" s="3"/>
      <c r="K70" s="2"/>
      <c r="L70" s="3"/>
      <c r="M70" s="2"/>
      <c r="N70" s="3"/>
      <c r="O70" s="2"/>
      <c r="P70" s="3"/>
    </row>
    <row r="71" spans="4:16" ht="15.75" customHeight="1" x14ac:dyDescent="0.2">
      <c r="D71" s="2"/>
      <c r="E71" s="2"/>
      <c r="F71" s="2"/>
      <c r="G71" s="2"/>
      <c r="H71" s="2"/>
      <c r="I71" s="2"/>
      <c r="J71" s="3"/>
      <c r="K71" s="2"/>
      <c r="L71" s="3"/>
      <c r="M71" s="2"/>
      <c r="N71" s="3"/>
      <c r="O71" s="2"/>
      <c r="P71" s="3"/>
    </row>
    <row r="72" spans="4:16" ht="15.75" customHeight="1" x14ac:dyDescent="0.2">
      <c r="D72" s="2"/>
      <c r="E72" s="2"/>
      <c r="F72" s="2"/>
      <c r="G72" s="2"/>
      <c r="H72" s="2"/>
      <c r="I72" s="2"/>
      <c r="J72" s="3"/>
      <c r="K72" s="2"/>
      <c r="L72" s="3"/>
      <c r="M72" s="2"/>
      <c r="N72" s="3"/>
      <c r="O72" s="2"/>
      <c r="P72" s="3"/>
    </row>
    <row r="73" spans="4:16" ht="15.75" customHeight="1" x14ac:dyDescent="0.2">
      <c r="D73" s="2"/>
      <c r="E73" s="2"/>
      <c r="F73" s="2"/>
      <c r="G73" s="2"/>
      <c r="H73" s="2"/>
      <c r="I73" s="2"/>
      <c r="J73" s="3"/>
      <c r="K73" s="2"/>
      <c r="L73" s="3"/>
      <c r="M73" s="2"/>
      <c r="N73" s="3"/>
      <c r="O73" s="2"/>
      <c r="P73" s="3"/>
    </row>
    <row r="74" spans="4:16" ht="15.75" customHeight="1" x14ac:dyDescent="0.2">
      <c r="D74" s="2"/>
      <c r="E74" s="2"/>
      <c r="F74" s="2"/>
      <c r="G74" s="2"/>
      <c r="H74" s="2"/>
      <c r="I74" s="2"/>
      <c r="J74" s="3"/>
      <c r="K74" s="2"/>
      <c r="L74" s="3"/>
      <c r="M74" s="2"/>
      <c r="N74" s="3"/>
      <c r="O74" s="2"/>
      <c r="P74" s="3"/>
    </row>
    <row r="75" spans="4:16" ht="15.75" customHeight="1" x14ac:dyDescent="0.2">
      <c r="D75" s="2"/>
      <c r="E75" s="2"/>
      <c r="F75" s="2"/>
      <c r="G75" s="2"/>
      <c r="H75" s="2"/>
      <c r="I75" s="2"/>
      <c r="J75" s="3"/>
      <c r="K75" s="2"/>
      <c r="L75" s="3"/>
      <c r="M75" s="2"/>
      <c r="N75" s="3"/>
      <c r="O75" s="2"/>
      <c r="P75" s="3"/>
    </row>
    <row r="76" spans="4:16" ht="15.75" customHeight="1" x14ac:dyDescent="0.2">
      <c r="D76" s="2"/>
      <c r="E76" s="2"/>
      <c r="F76" s="2"/>
      <c r="G76" s="2"/>
      <c r="H76" s="2"/>
      <c r="I76" s="2"/>
      <c r="J76" s="3"/>
      <c r="K76" s="2"/>
      <c r="L76" s="3"/>
      <c r="M76" s="2"/>
      <c r="N76" s="3"/>
      <c r="O76" s="2"/>
      <c r="P76" s="3"/>
    </row>
    <row r="77" spans="4:16" ht="15.75" customHeight="1" x14ac:dyDescent="0.2">
      <c r="D77" s="2"/>
      <c r="E77" s="2"/>
      <c r="F77" s="2"/>
      <c r="G77" s="2"/>
      <c r="H77" s="2"/>
      <c r="I77" s="2"/>
      <c r="J77" s="3"/>
      <c r="K77" s="2"/>
      <c r="L77" s="3"/>
      <c r="M77" s="2"/>
      <c r="N77" s="3"/>
      <c r="O77" s="2"/>
      <c r="P77" s="3"/>
    </row>
    <row r="78" spans="4:16" ht="15.75" customHeight="1" x14ac:dyDescent="0.2">
      <c r="D78" s="2"/>
      <c r="E78" s="2"/>
      <c r="F78" s="2"/>
      <c r="G78" s="2"/>
      <c r="H78" s="2"/>
      <c r="I78" s="2"/>
      <c r="J78" s="3"/>
      <c r="K78" s="2"/>
      <c r="L78" s="3"/>
      <c r="M78" s="2"/>
      <c r="N78" s="3"/>
      <c r="O78" s="2"/>
      <c r="P78" s="3"/>
    </row>
    <row r="79" spans="4:16" ht="15.75" customHeight="1" x14ac:dyDescent="0.2">
      <c r="D79" s="2"/>
      <c r="E79" s="2"/>
      <c r="F79" s="2"/>
      <c r="G79" s="2"/>
      <c r="H79" s="2"/>
      <c r="I79" s="2"/>
      <c r="J79" s="3"/>
      <c r="K79" s="2"/>
      <c r="L79" s="3"/>
      <c r="M79" s="2"/>
      <c r="N79" s="3"/>
      <c r="O79" s="2"/>
      <c r="P79" s="3"/>
    </row>
    <row r="80" spans="4:16" ht="15.75" customHeight="1" x14ac:dyDescent="0.2">
      <c r="D80" s="2"/>
      <c r="E80" s="2"/>
      <c r="F80" s="2"/>
      <c r="G80" s="2"/>
      <c r="H80" s="2"/>
      <c r="I80" s="2"/>
      <c r="J80" s="3"/>
      <c r="K80" s="2"/>
      <c r="L80" s="3"/>
      <c r="M80" s="2"/>
      <c r="N80" s="3"/>
      <c r="O80" s="2"/>
      <c r="P80" s="3"/>
    </row>
    <row r="81" spans="4:16" ht="15.75" customHeight="1" x14ac:dyDescent="0.2">
      <c r="D81" s="2"/>
      <c r="E81" s="2"/>
      <c r="F81" s="2"/>
      <c r="G81" s="2"/>
      <c r="H81" s="2"/>
      <c r="I81" s="2"/>
      <c r="J81" s="3"/>
      <c r="K81" s="2"/>
      <c r="L81" s="3"/>
      <c r="M81" s="2"/>
      <c r="N81" s="3"/>
      <c r="O81" s="2"/>
      <c r="P81" s="3"/>
    </row>
    <row r="82" spans="4:16" ht="15.75" customHeight="1" x14ac:dyDescent="0.2">
      <c r="D82" s="2"/>
      <c r="E82" s="2"/>
      <c r="F82" s="2"/>
      <c r="G82" s="2"/>
      <c r="H82" s="2"/>
      <c r="I82" s="2"/>
      <c r="J82" s="3"/>
      <c r="K82" s="2"/>
      <c r="L82" s="3"/>
      <c r="M82" s="2"/>
      <c r="N82" s="3"/>
      <c r="O82" s="2"/>
      <c r="P82" s="3"/>
    </row>
    <row r="83" spans="4:16" ht="15.75" customHeight="1" x14ac:dyDescent="0.2">
      <c r="D83" s="2"/>
      <c r="E83" s="2"/>
      <c r="F83" s="2"/>
      <c r="G83" s="2"/>
      <c r="H83" s="2"/>
      <c r="I83" s="2"/>
      <c r="J83" s="3"/>
      <c r="K83" s="2"/>
      <c r="L83" s="3"/>
      <c r="M83" s="2"/>
      <c r="N83" s="3"/>
      <c r="O83" s="2"/>
      <c r="P83" s="3"/>
    </row>
    <row r="84" spans="4:16" ht="15.75" customHeight="1" x14ac:dyDescent="0.2">
      <c r="D84" s="2"/>
      <c r="E84" s="2"/>
      <c r="F84" s="2"/>
      <c r="G84" s="2"/>
      <c r="H84" s="2"/>
      <c r="I84" s="2"/>
      <c r="J84" s="3"/>
      <c r="K84" s="2"/>
      <c r="L84" s="3"/>
      <c r="M84" s="2"/>
      <c r="N84" s="3"/>
      <c r="O84" s="2"/>
      <c r="P84" s="3"/>
    </row>
    <row r="85" spans="4:16" ht="15.75" customHeight="1" x14ac:dyDescent="0.2">
      <c r="D85" s="2"/>
      <c r="E85" s="2"/>
      <c r="F85" s="2"/>
      <c r="G85" s="2"/>
      <c r="H85" s="2"/>
      <c r="I85" s="2"/>
      <c r="J85" s="3"/>
      <c r="K85" s="2"/>
      <c r="L85" s="3"/>
      <c r="M85" s="2"/>
      <c r="N85" s="3"/>
      <c r="O85" s="2"/>
      <c r="P85" s="3"/>
    </row>
    <row r="86" spans="4:16" ht="15.75" customHeight="1" x14ac:dyDescent="0.2">
      <c r="D86" s="2"/>
      <c r="E86" s="2"/>
      <c r="F86" s="2"/>
      <c r="G86" s="2"/>
      <c r="H86" s="2"/>
      <c r="I86" s="2"/>
      <c r="J86" s="3"/>
      <c r="K86" s="2"/>
      <c r="L86" s="3"/>
      <c r="M86" s="2"/>
      <c r="N86" s="3"/>
      <c r="O86" s="2"/>
      <c r="P86" s="3"/>
    </row>
    <row r="87" spans="4:16" ht="15.75" customHeight="1" x14ac:dyDescent="0.2">
      <c r="D87" s="2"/>
      <c r="E87" s="2"/>
      <c r="F87" s="2"/>
      <c r="G87" s="2"/>
      <c r="H87" s="2"/>
      <c r="I87" s="2"/>
      <c r="J87" s="3"/>
      <c r="K87" s="2"/>
      <c r="L87" s="3"/>
      <c r="M87" s="2"/>
      <c r="N87" s="3"/>
      <c r="O87" s="2"/>
      <c r="P87" s="3"/>
    </row>
    <row r="88" spans="4:16" ht="15.75" customHeight="1" x14ac:dyDescent="0.2">
      <c r="D88" s="2"/>
      <c r="E88" s="2"/>
      <c r="F88" s="2"/>
      <c r="G88" s="2"/>
      <c r="H88" s="2"/>
      <c r="I88" s="2"/>
      <c r="J88" s="3"/>
      <c r="K88" s="2"/>
      <c r="L88" s="3"/>
      <c r="M88" s="2"/>
      <c r="N88" s="3"/>
      <c r="O88" s="2"/>
      <c r="P88" s="3"/>
    </row>
    <row r="89" spans="4:16" ht="15.75" customHeight="1" x14ac:dyDescent="0.2">
      <c r="D89" s="2"/>
      <c r="E89" s="2"/>
      <c r="F89" s="2"/>
      <c r="G89" s="2"/>
      <c r="H89" s="2"/>
      <c r="I89" s="2"/>
      <c r="J89" s="3"/>
      <c r="K89" s="2"/>
      <c r="L89" s="3"/>
      <c r="M89" s="2"/>
      <c r="N89" s="3"/>
      <c r="O89" s="2"/>
      <c r="P89" s="3"/>
    </row>
    <row r="90" spans="4:16" ht="15.75" customHeight="1" x14ac:dyDescent="0.2">
      <c r="D90" s="2"/>
      <c r="E90" s="2"/>
      <c r="F90" s="2"/>
      <c r="G90" s="2"/>
      <c r="H90" s="2"/>
      <c r="I90" s="2"/>
      <c r="J90" s="3"/>
      <c r="K90" s="2"/>
      <c r="L90" s="3"/>
      <c r="M90" s="2"/>
      <c r="N90" s="3"/>
      <c r="O90" s="2"/>
      <c r="P90" s="3"/>
    </row>
    <row r="91" spans="4:16" ht="15.75" customHeight="1" x14ac:dyDescent="0.2">
      <c r="D91" s="2"/>
      <c r="E91" s="2"/>
      <c r="F91" s="2"/>
      <c r="G91" s="2"/>
      <c r="H91" s="2"/>
      <c r="I91" s="2"/>
      <c r="J91" s="3"/>
      <c r="K91" s="2"/>
      <c r="L91" s="3"/>
      <c r="M91" s="2"/>
      <c r="N91" s="3"/>
      <c r="O91" s="2"/>
      <c r="P91" s="3"/>
    </row>
    <row r="92" spans="4:16" ht="15.75" customHeight="1" x14ac:dyDescent="0.2">
      <c r="D92" s="2"/>
      <c r="E92" s="2"/>
      <c r="F92" s="2"/>
      <c r="G92" s="2"/>
      <c r="H92" s="2"/>
      <c r="I92" s="2"/>
      <c r="J92" s="3"/>
      <c r="K92" s="2"/>
      <c r="L92" s="3"/>
      <c r="M92" s="2"/>
      <c r="N92" s="3"/>
      <c r="O92" s="2"/>
      <c r="P92" s="3"/>
    </row>
    <row r="93" spans="4:16" ht="15.75" customHeight="1" x14ac:dyDescent="0.2">
      <c r="D93" s="2"/>
      <c r="E93" s="2"/>
      <c r="F93" s="2"/>
      <c r="G93" s="2"/>
      <c r="H93" s="2"/>
      <c r="I93" s="2"/>
      <c r="J93" s="3"/>
      <c r="K93" s="2"/>
      <c r="L93" s="3"/>
      <c r="M93" s="2"/>
      <c r="N93" s="3"/>
      <c r="O93" s="2"/>
      <c r="P93" s="3"/>
    </row>
    <row r="94" spans="4:16" ht="15.75" customHeight="1" x14ac:dyDescent="0.2">
      <c r="D94" s="2"/>
      <c r="E94" s="2"/>
      <c r="F94" s="2"/>
      <c r="G94" s="2"/>
      <c r="H94" s="2"/>
      <c r="I94" s="2"/>
      <c r="J94" s="3"/>
      <c r="K94" s="2"/>
      <c r="L94" s="3"/>
      <c r="M94" s="2"/>
      <c r="N94" s="3"/>
      <c r="O94" s="2"/>
      <c r="P94" s="3"/>
    </row>
    <row r="95" spans="4:16" ht="15.75" customHeight="1" x14ac:dyDescent="0.2">
      <c r="D95" s="2"/>
      <c r="E95" s="2"/>
      <c r="F95" s="2"/>
      <c r="G95" s="2"/>
      <c r="H95" s="2"/>
      <c r="I95" s="2"/>
      <c r="J95" s="3"/>
      <c r="K95" s="2"/>
      <c r="L95" s="3"/>
      <c r="M95" s="2"/>
      <c r="N95" s="3"/>
      <c r="O95" s="2"/>
      <c r="P95" s="3"/>
    </row>
    <row r="96" spans="4:16" ht="15.75" customHeight="1" x14ac:dyDescent="0.2">
      <c r="D96" s="2"/>
      <c r="E96" s="2"/>
      <c r="F96" s="2"/>
      <c r="G96" s="2"/>
      <c r="H96" s="2"/>
      <c r="I96" s="2"/>
      <c r="J96" s="3"/>
      <c r="K96" s="2"/>
      <c r="L96" s="3"/>
      <c r="M96" s="2"/>
      <c r="N96" s="3"/>
      <c r="O96" s="2"/>
      <c r="P96" s="3"/>
    </row>
    <row r="97" spans="4:16" ht="15.75" customHeight="1" x14ac:dyDescent="0.2">
      <c r="D97" s="2"/>
      <c r="E97" s="2"/>
      <c r="F97" s="2"/>
      <c r="G97" s="2"/>
      <c r="H97" s="2"/>
      <c r="I97" s="2"/>
      <c r="J97" s="3"/>
      <c r="K97" s="2"/>
      <c r="L97" s="3"/>
      <c r="M97" s="2"/>
      <c r="N97" s="3"/>
      <c r="O97" s="2"/>
      <c r="P97" s="3"/>
    </row>
    <row r="98" spans="4:16" ht="15.75" customHeight="1" x14ac:dyDescent="0.2">
      <c r="D98" s="2"/>
      <c r="E98" s="2"/>
      <c r="F98" s="2"/>
      <c r="G98" s="2"/>
      <c r="H98" s="2"/>
      <c r="I98" s="2"/>
      <c r="J98" s="3"/>
      <c r="K98" s="2"/>
      <c r="L98" s="3"/>
      <c r="M98" s="2"/>
      <c r="N98" s="3"/>
      <c r="O98" s="2"/>
      <c r="P98" s="3"/>
    </row>
    <row r="99" spans="4:16" ht="15.75" customHeight="1" x14ac:dyDescent="0.2">
      <c r="D99" s="2"/>
      <c r="E99" s="2"/>
      <c r="F99" s="2"/>
      <c r="G99" s="2"/>
      <c r="H99" s="2"/>
      <c r="I99" s="2"/>
      <c r="J99" s="3"/>
      <c r="K99" s="2"/>
      <c r="L99" s="3"/>
      <c r="M99" s="2"/>
      <c r="N99" s="3"/>
      <c r="O99" s="2"/>
      <c r="P99" s="3"/>
    </row>
    <row r="100" spans="4:16" ht="15.75" customHeight="1" x14ac:dyDescent="0.2">
      <c r="D100" s="2"/>
      <c r="E100" s="2"/>
      <c r="F100" s="2"/>
      <c r="G100" s="2"/>
      <c r="H100" s="2"/>
      <c r="I100" s="2"/>
      <c r="J100" s="3"/>
      <c r="K100" s="2"/>
      <c r="L100" s="3"/>
      <c r="M100" s="2"/>
      <c r="N100" s="3"/>
      <c r="O100" s="2"/>
      <c r="P100" s="3"/>
    </row>
    <row r="101" spans="4:16" ht="15.75" customHeight="1" x14ac:dyDescent="0.2">
      <c r="D101" s="2"/>
      <c r="E101" s="2"/>
      <c r="F101" s="2"/>
      <c r="G101" s="2"/>
      <c r="H101" s="2"/>
      <c r="I101" s="2"/>
      <c r="J101" s="3"/>
      <c r="K101" s="2"/>
      <c r="L101" s="3"/>
      <c r="M101" s="2"/>
      <c r="N101" s="3"/>
      <c r="O101" s="2"/>
      <c r="P101" s="3"/>
    </row>
    <row r="102" spans="4:16" ht="15.75" customHeight="1" x14ac:dyDescent="0.2">
      <c r="D102" s="2"/>
      <c r="E102" s="2"/>
      <c r="F102" s="2"/>
      <c r="G102" s="2"/>
      <c r="H102" s="2"/>
      <c r="I102" s="2"/>
      <c r="J102" s="3"/>
      <c r="K102" s="2"/>
      <c r="L102" s="3"/>
      <c r="M102" s="2"/>
      <c r="N102" s="3"/>
      <c r="O102" s="2"/>
      <c r="P102" s="3"/>
    </row>
    <row r="103" spans="4:16" ht="15.75" customHeight="1" x14ac:dyDescent="0.2">
      <c r="D103" s="2"/>
      <c r="E103" s="2"/>
      <c r="F103" s="2"/>
      <c r="G103" s="2"/>
      <c r="H103" s="2"/>
      <c r="I103" s="2"/>
      <c r="J103" s="3"/>
      <c r="K103" s="2"/>
      <c r="L103" s="3"/>
      <c r="M103" s="2"/>
      <c r="N103" s="3"/>
      <c r="O103" s="2"/>
      <c r="P103" s="3"/>
    </row>
    <row r="104" spans="4:16" ht="15.75" customHeight="1" x14ac:dyDescent="0.2">
      <c r="D104" s="2"/>
      <c r="E104" s="2"/>
      <c r="F104" s="2"/>
      <c r="G104" s="2"/>
      <c r="H104" s="2"/>
      <c r="I104" s="2"/>
      <c r="J104" s="3"/>
      <c r="K104" s="2"/>
      <c r="L104" s="3"/>
      <c r="M104" s="2"/>
      <c r="N104" s="3"/>
      <c r="O104" s="2"/>
      <c r="P104" s="3"/>
    </row>
    <row r="105" spans="4:16" ht="15.75" customHeight="1" x14ac:dyDescent="0.2">
      <c r="D105" s="2"/>
      <c r="E105" s="2"/>
      <c r="F105" s="2"/>
      <c r="G105" s="2"/>
      <c r="H105" s="2"/>
      <c r="I105" s="2"/>
      <c r="J105" s="3"/>
      <c r="K105" s="2"/>
      <c r="L105" s="3"/>
      <c r="M105" s="2"/>
      <c r="N105" s="3"/>
      <c r="O105" s="2"/>
      <c r="P105" s="3"/>
    </row>
    <row r="106" spans="4:16" ht="15.75" customHeight="1" x14ac:dyDescent="0.2">
      <c r="D106" s="2"/>
      <c r="E106" s="2"/>
      <c r="F106" s="2"/>
      <c r="G106" s="2"/>
      <c r="H106" s="2"/>
      <c r="I106" s="2"/>
      <c r="J106" s="3"/>
      <c r="K106" s="2"/>
      <c r="L106" s="3"/>
      <c r="M106" s="2"/>
      <c r="N106" s="3"/>
      <c r="O106" s="2"/>
      <c r="P106" s="3"/>
    </row>
    <row r="107" spans="4:16" ht="15.75" customHeight="1" x14ac:dyDescent="0.2">
      <c r="D107" s="2"/>
      <c r="E107" s="2"/>
      <c r="F107" s="2"/>
      <c r="G107" s="2"/>
      <c r="H107" s="2"/>
      <c r="I107" s="2"/>
      <c r="J107" s="3"/>
      <c r="K107" s="2"/>
      <c r="L107" s="3"/>
      <c r="M107" s="2"/>
      <c r="N107" s="3"/>
      <c r="O107" s="2"/>
      <c r="P107" s="3"/>
    </row>
    <row r="108" spans="4:16" ht="15.75" customHeight="1" x14ac:dyDescent="0.2">
      <c r="D108" s="2"/>
      <c r="E108" s="2"/>
      <c r="F108" s="2"/>
      <c r="G108" s="2"/>
      <c r="H108" s="2"/>
      <c r="I108" s="2"/>
      <c r="J108" s="3"/>
      <c r="K108" s="2"/>
      <c r="L108" s="3"/>
      <c r="M108" s="2"/>
      <c r="N108" s="3"/>
      <c r="O108" s="2"/>
      <c r="P108" s="3"/>
    </row>
    <row r="109" spans="4:16" ht="15.75" customHeight="1" x14ac:dyDescent="0.2">
      <c r="D109" s="2"/>
      <c r="E109" s="2"/>
      <c r="F109" s="2"/>
      <c r="G109" s="2"/>
      <c r="H109" s="2"/>
      <c r="I109" s="2"/>
      <c r="J109" s="3"/>
      <c r="K109" s="2"/>
      <c r="L109" s="3"/>
      <c r="M109" s="2"/>
      <c r="N109" s="3"/>
      <c r="O109" s="2"/>
      <c r="P109" s="3"/>
    </row>
    <row r="110" spans="4:16" ht="15.75" customHeight="1" x14ac:dyDescent="0.2">
      <c r="D110" s="2"/>
      <c r="E110" s="2"/>
      <c r="F110" s="2"/>
      <c r="G110" s="2"/>
      <c r="H110" s="2"/>
      <c r="I110" s="2"/>
      <c r="J110" s="3"/>
      <c r="K110" s="2"/>
      <c r="L110" s="3"/>
      <c r="M110" s="2"/>
      <c r="N110" s="3"/>
      <c r="O110" s="2"/>
      <c r="P110" s="3"/>
    </row>
    <row r="111" spans="4:16" ht="15.75" customHeight="1" x14ac:dyDescent="0.2">
      <c r="D111" s="2"/>
      <c r="E111" s="2"/>
      <c r="F111" s="2"/>
      <c r="G111" s="2"/>
      <c r="H111" s="2"/>
      <c r="I111" s="2"/>
      <c r="J111" s="3"/>
      <c r="K111" s="2"/>
      <c r="L111" s="3"/>
      <c r="M111" s="2"/>
      <c r="N111" s="3"/>
      <c r="O111" s="2"/>
      <c r="P111" s="3"/>
    </row>
    <row r="112" spans="4:16" ht="15.75" customHeight="1" x14ac:dyDescent="0.2">
      <c r="D112" s="2"/>
      <c r="E112" s="2"/>
      <c r="F112" s="2"/>
      <c r="G112" s="2"/>
      <c r="H112" s="2"/>
      <c r="I112" s="2"/>
      <c r="J112" s="3"/>
      <c r="K112" s="2"/>
      <c r="L112" s="3"/>
      <c r="M112" s="2"/>
      <c r="N112" s="3"/>
      <c r="O112" s="2"/>
      <c r="P112" s="3"/>
    </row>
    <row r="113" spans="4:16" ht="15.75" customHeight="1" x14ac:dyDescent="0.2">
      <c r="D113" s="2"/>
      <c r="E113" s="2"/>
      <c r="F113" s="2"/>
      <c r="G113" s="2"/>
      <c r="H113" s="2"/>
      <c r="I113" s="2"/>
      <c r="J113" s="3"/>
      <c r="K113" s="2"/>
      <c r="L113" s="3"/>
      <c r="M113" s="2"/>
      <c r="N113" s="3"/>
      <c r="O113" s="2"/>
      <c r="P113" s="3"/>
    </row>
    <row r="114" spans="4:16" ht="15.75" customHeight="1" x14ac:dyDescent="0.2">
      <c r="D114" s="2"/>
      <c r="E114" s="2"/>
      <c r="F114" s="2"/>
      <c r="G114" s="2"/>
      <c r="H114" s="2"/>
      <c r="I114" s="2"/>
      <c r="J114" s="3"/>
      <c r="K114" s="2"/>
      <c r="L114" s="3"/>
      <c r="M114" s="2"/>
      <c r="N114" s="3"/>
      <c r="O114" s="2"/>
      <c r="P114" s="3"/>
    </row>
    <row r="115" spans="4:16" ht="15.75" customHeight="1" x14ac:dyDescent="0.2">
      <c r="D115" s="2"/>
      <c r="E115" s="2"/>
      <c r="F115" s="2"/>
      <c r="G115" s="2"/>
      <c r="H115" s="2"/>
      <c r="I115" s="2"/>
      <c r="J115" s="3"/>
      <c r="K115" s="2"/>
      <c r="L115" s="3"/>
      <c r="M115" s="2"/>
      <c r="N115" s="3"/>
      <c r="O115" s="2"/>
      <c r="P115" s="3"/>
    </row>
    <row r="116" spans="4:16" ht="15.75" customHeight="1" x14ac:dyDescent="0.2">
      <c r="D116" s="2"/>
      <c r="E116" s="2"/>
      <c r="F116" s="2"/>
      <c r="G116" s="2"/>
      <c r="H116" s="2"/>
      <c r="I116" s="2"/>
      <c r="J116" s="3"/>
      <c r="K116" s="2"/>
      <c r="L116" s="3"/>
      <c r="M116" s="2"/>
      <c r="N116" s="3"/>
      <c r="O116" s="2"/>
      <c r="P116" s="3"/>
    </row>
    <row r="117" spans="4:16" ht="15.75" customHeight="1" x14ac:dyDescent="0.2">
      <c r="D117" s="2"/>
      <c r="E117" s="2"/>
      <c r="F117" s="2"/>
      <c r="G117" s="2"/>
      <c r="H117" s="2"/>
      <c r="I117" s="2"/>
      <c r="J117" s="3"/>
      <c r="K117" s="2"/>
      <c r="L117" s="3"/>
      <c r="M117" s="2"/>
      <c r="N117" s="3"/>
      <c r="O117" s="2"/>
      <c r="P117" s="3"/>
    </row>
    <row r="118" spans="4:16" ht="15.75" customHeight="1" x14ac:dyDescent="0.2">
      <c r="D118" s="2"/>
      <c r="E118" s="2"/>
      <c r="F118" s="2"/>
      <c r="G118" s="2"/>
      <c r="H118" s="2"/>
      <c r="I118" s="2"/>
      <c r="J118" s="3"/>
      <c r="K118" s="2"/>
      <c r="L118" s="3"/>
      <c r="M118" s="2"/>
      <c r="N118" s="3"/>
      <c r="O118" s="2"/>
      <c r="P118" s="3"/>
    </row>
    <row r="119" spans="4:16" ht="15.75" customHeight="1" x14ac:dyDescent="0.2">
      <c r="D119" s="2"/>
      <c r="E119" s="2"/>
      <c r="F119" s="2"/>
      <c r="G119" s="2"/>
      <c r="H119" s="2"/>
      <c r="I119" s="2"/>
      <c r="J119" s="3"/>
      <c r="K119" s="2"/>
      <c r="L119" s="3"/>
      <c r="M119" s="2"/>
      <c r="N119" s="3"/>
      <c r="O119" s="2"/>
      <c r="P119" s="3"/>
    </row>
    <row r="120" spans="4:16" ht="15.75" customHeight="1" x14ac:dyDescent="0.2">
      <c r="D120" s="2"/>
      <c r="E120" s="2"/>
      <c r="F120" s="2"/>
      <c r="G120" s="2"/>
      <c r="H120" s="2"/>
      <c r="I120" s="2"/>
      <c r="J120" s="3"/>
      <c r="K120" s="2"/>
      <c r="L120" s="3"/>
      <c r="M120" s="2"/>
      <c r="N120" s="3"/>
      <c r="O120" s="2"/>
      <c r="P120" s="3"/>
    </row>
    <row r="121" spans="4:16" ht="15.75" customHeight="1" x14ac:dyDescent="0.2">
      <c r="D121" s="2"/>
      <c r="E121" s="2"/>
      <c r="F121" s="2"/>
      <c r="G121" s="2"/>
      <c r="H121" s="2"/>
      <c r="I121" s="2"/>
      <c r="J121" s="3"/>
      <c r="K121" s="2"/>
      <c r="L121" s="3"/>
      <c r="M121" s="2"/>
      <c r="N121" s="3"/>
      <c r="O121" s="2"/>
      <c r="P121" s="3"/>
    </row>
    <row r="122" spans="4:16" ht="15.75" customHeight="1" x14ac:dyDescent="0.2">
      <c r="D122" s="2"/>
      <c r="E122" s="2"/>
      <c r="F122" s="2"/>
      <c r="G122" s="2"/>
      <c r="H122" s="2"/>
      <c r="I122" s="2"/>
      <c r="J122" s="3"/>
      <c r="K122" s="2"/>
      <c r="L122" s="3"/>
      <c r="M122" s="2"/>
      <c r="N122" s="3"/>
      <c r="O122" s="2"/>
      <c r="P122" s="3"/>
    </row>
    <row r="123" spans="4:16" ht="15.75" customHeight="1" x14ac:dyDescent="0.2">
      <c r="D123" s="2"/>
      <c r="E123" s="2"/>
      <c r="F123" s="2"/>
      <c r="G123" s="2"/>
      <c r="H123" s="2"/>
      <c r="I123" s="2"/>
      <c r="J123" s="3"/>
      <c r="K123" s="2"/>
      <c r="L123" s="3"/>
      <c r="M123" s="2"/>
      <c r="N123" s="3"/>
      <c r="O123" s="2"/>
      <c r="P123" s="3"/>
    </row>
    <row r="124" spans="4:16" ht="15.75" customHeight="1" x14ac:dyDescent="0.2">
      <c r="D124" s="2"/>
      <c r="E124" s="2"/>
      <c r="F124" s="2"/>
      <c r="G124" s="2"/>
      <c r="H124" s="2"/>
      <c r="I124" s="2"/>
      <c r="J124" s="3"/>
      <c r="K124" s="2"/>
      <c r="L124" s="3"/>
      <c r="M124" s="2"/>
      <c r="N124" s="3"/>
      <c r="O124" s="2"/>
      <c r="P124" s="3"/>
    </row>
    <row r="125" spans="4:16" ht="15.75" customHeight="1" x14ac:dyDescent="0.2">
      <c r="D125" s="2"/>
      <c r="E125" s="2"/>
      <c r="F125" s="2"/>
      <c r="G125" s="2"/>
      <c r="H125" s="2"/>
      <c r="I125" s="2"/>
      <c r="J125" s="3"/>
      <c r="K125" s="2"/>
      <c r="L125" s="3"/>
      <c r="M125" s="2"/>
      <c r="N125" s="3"/>
      <c r="O125" s="2"/>
      <c r="P125" s="3"/>
    </row>
    <row r="126" spans="4:16" ht="15.75" customHeight="1" x14ac:dyDescent="0.2">
      <c r="D126" s="2"/>
      <c r="E126" s="2"/>
      <c r="F126" s="2"/>
      <c r="G126" s="2"/>
      <c r="H126" s="2"/>
      <c r="I126" s="2"/>
      <c r="J126" s="3"/>
      <c r="K126" s="2"/>
      <c r="L126" s="3"/>
      <c r="M126" s="2"/>
      <c r="N126" s="3"/>
      <c r="O126" s="2"/>
      <c r="P126" s="3"/>
    </row>
    <row r="127" spans="4:16" ht="15.75" customHeight="1" x14ac:dyDescent="0.2">
      <c r="D127" s="2"/>
      <c r="E127" s="2"/>
      <c r="F127" s="2"/>
      <c r="G127" s="2"/>
      <c r="H127" s="2"/>
      <c r="I127" s="2"/>
      <c r="J127" s="3"/>
      <c r="K127" s="2"/>
      <c r="L127" s="3"/>
      <c r="M127" s="2"/>
      <c r="N127" s="3"/>
      <c r="O127" s="2"/>
      <c r="P127" s="3"/>
    </row>
    <row r="128" spans="4:16" ht="15.75" customHeight="1" x14ac:dyDescent="0.2">
      <c r="D128" s="2"/>
      <c r="E128" s="2"/>
      <c r="F128" s="2"/>
      <c r="G128" s="2"/>
      <c r="H128" s="2"/>
      <c r="I128" s="2"/>
      <c r="J128" s="3"/>
      <c r="K128" s="2"/>
      <c r="L128" s="3"/>
      <c r="M128" s="2"/>
      <c r="N128" s="3"/>
      <c r="O128" s="2"/>
      <c r="P128" s="3"/>
    </row>
    <row r="129" spans="4:16" ht="15.75" customHeight="1" x14ac:dyDescent="0.2">
      <c r="D129" s="2"/>
      <c r="E129" s="2"/>
      <c r="F129" s="2"/>
      <c r="G129" s="2"/>
      <c r="H129" s="2"/>
      <c r="I129" s="2"/>
      <c r="J129" s="3"/>
      <c r="K129" s="2"/>
      <c r="L129" s="3"/>
      <c r="M129" s="2"/>
      <c r="N129" s="3"/>
      <c r="O129" s="2"/>
      <c r="P129" s="3"/>
    </row>
    <row r="130" spans="4:16" ht="15.75" customHeight="1" x14ac:dyDescent="0.2">
      <c r="D130" s="2"/>
      <c r="E130" s="2"/>
      <c r="F130" s="2"/>
      <c r="G130" s="2"/>
      <c r="H130" s="2"/>
      <c r="I130" s="2"/>
      <c r="J130" s="3"/>
      <c r="K130" s="2"/>
      <c r="L130" s="3"/>
      <c r="M130" s="2"/>
      <c r="N130" s="3"/>
      <c r="O130" s="2"/>
      <c r="P130" s="3"/>
    </row>
    <row r="131" spans="4:16" ht="15.75" customHeight="1" x14ac:dyDescent="0.2">
      <c r="D131" s="2"/>
      <c r="E131" s="2"/>
      <c r="F131" s="2"/>
      <c r="G131" s="2"/>
      <c r="H131" s="2"/>
      <c r="I131" s="2"/>
      <c r="J131" s="3"/>
      <c r="K131" s="2"/>
      <c r="L131" s="3"/>
      <c r="M131" s="2"/>
      <c r="N131" s="3"/>
      <c r="O131" s="2"/>
      <c r="P131" s="3"/>
    </row>
    <row r="132" spans="4:16" ht="15.75" customHeight="1" x14ac:dyDescent="0.2">
      <c r="D132" s="2"/>
      <c r="E132" s="2"/>
      <c r="F132" s="2"/>
      <c r="G132" s="2"/>
      <c r="H132" s="2"/>
      <c r="I132" s="2"/>
      <c r="J132" s="3"/>
      <c r="K132" s="2"/>
      <c r="L132" s="3"/>
      <c r="M132" s="2"/>
      <c r="N132" s="3"/>
      <c r="O132" s="2"/>
      <c r="P132" s="3"/>
    </row>
    <row r="133" spans="4:16" ht="15.75" customHeight="1" x14ac:dyDescent="0.2">
      <c r="D133" s="2"/>
      <c r="E133" s="2"/>
      <c r="F133" s="2"/>
      <c r="G133" s="2"/>
      <c r="H133" s="2"/>
      <c r="I133" s="2"/>
      <c r="J133" s="3"/>
      <c r="K133" s="2"/>
      <c r="L133" s="3"/>
      <c r="M133" s="2"/>
      <c r="N133" s="3"/>
      <c r="O133" s="2"/>
      <c r="P133" s="3"/>
    </row>
    <row r="134" spans="4:16" ht="15.75" customHeight="1" x14ac:dyDescent="0.2">
      <c r="D134" s="2"/>
      <c r="E134" s="2"/>
      <c r="F134" s="2"/>
      <c r="G134" s="2"/>
      <c r="H134" s="2"/>
      <c r="I134" s="2"/>
      <c r="J134" s="3"/>
      <c r="K134" s="2"/>
      <c r="L134" s="3"/>
      <c r="M134" s="2"/>
      <c r="N134" s="3"/>
      <c r="O134" s="2"/>
      <c r="P134" s="3"/>
    </row>
    <row r="135" spans="4:16" ht="15.75" customHeight="1" x14ac:dyDescent="0.2">
      <c r="D135" s="2"/>
      <c r="E135" s="2"/>
      <c r="F135" s="2"/>
      <c r="G135" s="2"/>
      <c r="H135" s="2"/>
      <c r="I135" s="2"/>
      <c r="J135" s="3"/>
      <c r="K135" s="2"/>
      <c r="L135" s="3"/>
      <c r="M135" s="2"/>
      <c r="N135" s="3"/>
      <c r="O135" s="2"/>
      <c r="P135" s="3"/>
    </row>
    <row r="136" spans="4:16" ht="15.75" customHeight="1" x14ac:dyDescent="0.2">
      <c r="D136" s="2"/>
      <c r="E136" s="2"/>
      <c r="F136" s="2"/>
      <c r="G136" s="2"/>
      <c r="H136" s="2"/>
      <c r="I136" s="2"/>
      <c r="J136" s="3"/>
      <c r="K136" s="2"/>
      <c r="L136" s="3"/>
      <c r="M136" s="2"/>
      <c r="N136" s="3"/>
      <c r="O136" s="2"/>
      <c r="P136" s="3"/>
    </row>
    <row r="137" spans="4:16" ht="15.75" customHeight="1" x14ac:dyDescent="0.2">
      <c r="D137" s="2"/>
      <c r="E137" s="2"/>
      <c r="F137" s="2"/>
      <c r="G137" s="2"/>
      <c r="H137" s="2"/>
      <c r="I137" s="2"/>
      <c r="J137" s="3"/>
      <c r="K137" s="2"/>
      <c r="L137" s="3"/>
      <c r="M137" s="2"/>
      <c r="N137" s="3"/>
      <c r="O137" s="2"/>
      <c r="P137" s="3"/>
    </row>
    <row r="138" spans="4:16" ht="15.75" customHeight="1" x14ac:dyDescent="0.2">
      <c r="D138" s="2"/>
      <c r="E138" s="2"/>
      <c r="F138" s="2"/>
      <c r="G138" s="2"/>
      <c r="H138" s="2"/>
      <c r="I138" s="2"/>
      <c r="J138" s="3"/>
      <c r="K138" s="2"/>
      <c r="L138" s="3"/>
      <c r="M138" s="2"/>
      <c r="N138" s="3"/>
      <c r="O138" s="2"/>
      <c r="P138" s="3"/>
    </row>
    <row r="139" spans="4:16" ht="15.75" customHeight="1" x14ac:dyDescent="0.2">
      <c r="D139" s="2"/>
      <c r="E139" s="2"/>
      <c r="F139" s="2"/>
      <c r="G139" s="2"/>
      <c r="H139" s="2"/>
      <c r="I139" s="2"/>
      <c r="J139" s="3"/>
      <c r="K139" s="2"/>
      <c r="L139" s="3"/>
      <c r="M139" s="2"/>
      <c r="N139" s="3"/>
      <c r="O139" s="2"/>
      <c r="P139" s="3"/>
    </row>
    <row r="140" spans="4:16" ht="15.75" customHeight="1" x14ac:dyDescent="0.2">
      <c r="D140" s="2"/>
      <c r="E140" s="2"/>
      <c r="F140" s="2"/>
      <c r="G140" s="2"/>
      <c r="H140" s="2"/>
      <c r="I140" s="2"/>
      <c r="J140" s="3"/>
      <c r="K140" s="2"/>
      <c r="L140" s="3"/>
      <c r="M140" s="2"/>
      <c r="N140" s="3"/>
      <c r="O140" s="2"/>
      <c r="P140" s="3"/>
    </row>
    <row r="141" spans="4:16" ht="15.75" customHeight="1" x14ac:dyDescent="0.2">
      <c r="D141" s="2"/>
      <c r="E141" s="2"/>
      <c r="F141" s="2"/>
      <c r="G141" s="2"/>
      <c r="H141" s="2"/>
      <c r="I141" s="2"/>
      <c r="J141" s="3"/>
      <c r="K141" s="2"/>
      <c r="L141" s="3"/>
      <c r="M141" s="2"/>
      <c r="N141" s="3"/>
      <c r="O141" s="2"/>
      <c r="P141" s="3"/>
    </row>
    <row r="142" spans="4:16" ht="15.75" customHeight="1" x14ac:dyDescent="0.2">
      <c r="D142" s="2"/>
      <c r="E142" s="2"/>
      <c r="F142" s="2"/>
      <c r="G142" s="2"/>
      <c r="H142" s="2"/>
      <c r="I142" s="2"/>
      <c r="J142" s="3"/>
      <c r="K142" s="2"/>
      <c r="L142" s="3"/>
      <c r="M142" s="2"/>
      <c r="N142" s="3"/>
      <c r="O142" s="2"/>
      <c r="P142" s="3"/>
    </row>
    <row r="143" spans="4:16" ht="15.75" customHeight="1" x14ac:dyDescent="0.2">
      <c r="D143" s="2"/>
      <c r="E143" s="2"/>
      <c r="F143" s="2"/>
      <c r="G143" s="2"/>
      <c r="H143" s="2"/>
      <c r="I143" s="2"/>
      <c r="J143" s="3"/>
      <c r="K143" s="2"/>
      <c r="L143" s="3"/>
      <c r="M143" s="2"/>
      <c r="N143" s="3"/>
      <c r="O143" s="2"/>
      <c r="P143" s="3"/>
    </row>
    <row r="144" spans="4:16" ht="15.75" customHeight="1" x14ac:dyDescent="0.2">
      <c r="D144" s="2"/>
      <c r="E144" s="2"/>
      <c r="F144" s="2"/>
      <c r="G144" s="2"/>
      <c r="H144" s="2"/>
      <c r="I144" s="2"/>
      <c r="J144" s="3"/>
      <c r="K144" s="2"/>
      <c r="L144" s="3"/>
      <c r="M144" s="2"/>
      <c r="N144" s="3"/>
      <c r="O144" s="2"/>
      <c r="P144" s="3"/>
    </row>
    <row r="145" spans="4:16" ht="15.75" customHeight="1" x14ac:dyDescent="0.2">
      <c r="D145" s="2"/>
      <c r="E145" s="2"/>
      <c r="F145" s="2"/>
      <c r="G145" s="2"/>
      <c r="H145" s="2"/>
      <c r="I145" s="2"/>
      <c r="J145" s="3"/>
      <c r="K145" s="2"/>
      <c r="L145" s="3"/>
      <c r="M145" s="2"/>
      <c r="N145" s="3"/>
      <c r="O145" s="2"/>
      <c r="P145" s="3"/>
    </row>
    <row r="146" spans="4:16" ht="15.75" customHeight="1" x14ac:dyDescent="0.2">
      <c r="D146" s="2"/>
      <c r="E146" s="2"/>
      <c r="F146" s="2"/>
      <c r="G146" s="2"/>
      <c r="H146" s="2"/>
      <c r="I146" s="2"/>
      <c r="J146" s="3"/>
      <c r="K146" s="2"/>
      <c r="L146" s="3"/>
      <c r="M146" s="2"/>
      <c r="N146" s="3"/>
      <c r="O146" s="2"/>
      <c r="P146" s="3"/>
    </row>
    <row r="147" spans="4:16" ht="15.75" customHeight="1" x14ac:dyDescent="0.2">
      <c r="D147" s="2"/>
      <c r="E147" s="2"/>
      <c r="F147" s="2"/>
      <c r="G147" s="2"/>
      <c r="H147" s="2"/>
      <c r="I147" s="2"/>
      <c r="J147" s="3"/>
      <c r="K147" s="2"/>
      <c r="L147" s="3"/>
      <c r="M147" s="2"/>
      <c r="N147" s="3"/>
      <c r="O147" s="2"/>
      <c r="P147" s="3"/>
    </row>
    <row r="148" spans="4:16" ht="15.75" customHeight="1" x14ac:dyDescent="0.2">
      <c r="D148" s="2"/>
      <c r="E148" s="2"/>
      <c r="F148" s="2"/>
      <c r="G148" s="2"/>
      <c r="H148" s="2"/>
      <c r="I148" s="2"/>
      <c r="J148" s="3"/>
      <c r="K148" s="2"/>
      <c r="L148" s="3"/>
      <c r="M148" s="2"/>
      <c r="N148" s="3"/>
      <c r="O148" s="2"/>
      <c r="P148" s="3"/>
    </row>
    <row r="149" spans="4:16" ht="15.75" customHeight="1" x14ac:dyDescent="0.2">
      <c r="D149" s="2"/>
      <c r="E149" s="2"/>
      <c r="F149" s="2"/>
      <c r="G149" s="2"/>
      <c r="H149" s="2"/>
      <c r="I149" s="2"/>
      <c r="J149" s="3"/>
      <c r="K149" s="2"/>
      <c r="L149" s="3"/>
      <c r="M149" s="2"/>
      <c r="N149" s="3"/>
      <c r="O149" s="2"/>
      <c r="P149" s="3"/>
    </row>
    <row r="150" spans="4:16" ht="15.75" customHeight="1" x14ac:dyDescent="0.2">
      <c r="D150" s="2"/>
      <c r="E150" s="2"/>
      <c r="F150" s="2"/>
      <c r="G150" s="2"/>
      <c r="H150" s="2"/>
      <c r="I150" s="2"/>
      <c r="J150" s="3"/>
      <c r="K150" s="2"/>
      <c r="L150" s="3"/>
      <c r="M150" s="2"/>
      <c r="N150" s="3"/>
      <c r="O150" s="2"/>
      <c r="P150" s="3"/>
    </row>
    <row r="151" spans="4:16" ht="15.75" customHeight="1" x14ac:dyDescent="0.2">
      <c r="D151" s="2"/>
      <c r="E151" s="2"/>
      <c r="F151" s="2"/>
      <c r="G151" s="2"/>
      <c r="H151" s="2"/>
      <c r="I151" s="2"/>
      <c r="J151" s="3"/>
      <c r="K151" s="2"/>
      <c r="L151" s="3"/>
      <c r="M151" s="2"/>
      <c r="N151" s="3"/>
      <c r="O151" s="2"/>
      <c r="P151" s="3"/>
    </row>
    <row r="152" spans="4:16" ht="15.75" customHeight="1" x14ac:dyDescent="0.2">
      <c r="D152" s="2"/>
      <c r="E152" s="2"/>
      <c r="F152" s="2"/>
      <c r="G152" s="2"/>
      <c r="H152" s="2"/>
      <c r="I152" s="2"/>
      <c r="J152" s="3"/>
      <c r="K152" s="2"/>
      <c r="L152" s="3"/>
      <c r="M152" s="2"/>
      <c r="N152" s="3"/>
      <c r="O152" s="2"/>
      <c r="P152" s="3"/>
    </row>
    <row r="153" spans="4:16" ht="15.75" customHeight="1" x14ac:dyDescent="0.2">
      <c r="D153" s="2"/>
      <c r="E153" s="2"/>
      <c r="F153" s="2"/>
      <c r="G153" s="2"/>
      <c r="H153" s="2"/>
      <c r="I153" s="2"/>
      <c r="J153" s="3"/>
      <c r="K153" s="2"/>
      <c r="L153" s="3"/>
      <c r="M153" s="2"/>
      <c r="N153" s="3"/>
      <c r="O153" s="2"/>
      <c r="P153" s="3"/>
    </row>
    <row r="154" spans="4:16" ht="15.75" customHeight="1" x14ac:dyDescent="0.2">
      <c r="D154" s="2"/>
      <c r="E154" s="2"/>
      <c r="F154" s="2"/>
      <c r="G154" s="2"/>
      <c r="H154" s="2"/>
      <c r="I154" s="2"/>
      <c r="J154" s="3"/>
      <c r="K154" s="2"/>
      <c r="L154" s="3"/>
      <c r="M154" s="2"/>
      <c r="N154" s="3"/>
      <c r="O154" s="2"/>
      <c r="P154" s="3"/>
    </row>
    <row r="155" spans="4:16" ht="15.75" customHeight="1" x14ac:dyDescent="0.2">
      <c r="D155" s="2"/>
      <c r="E155" s="2"/>
      <c r="F155" s="2"/>
      <c r="G155" s="2"/>
      <c r="H155" s="2"/>
      <c r="I155" s="2"/>
      <c r="J155" s="3"/>
      <c r="K155" s="2"/>
      <c r="L155" s="3"/>
      <c r="M155" s="2"/>
      <c r="N155" s="3"/>
      <c r="O155" s="2"/>
      <c r="P155" s="3"/>
    </row>
    <row r="156" spans="4:16" ht="15.75" customHeight="1" x14ac:dyDescent="0.2">
      <c r="D156" s="2"/>
      <c r="E156" s="2"/>
      <c r="F156" s="2"/>
      <c r="G156" s="2"/>
      <c r="H156" s="2"/>
      <c r="I156" s="2"/>
      <c r="J156" s="3"/>
      <c r="K156" s="2"/>
      <c r="L156" s="3"/>
      <c r="M156" s="2"/>
      <c r="N156" s="3"/>
      <c r="O156" s="2"/>
      <c r="P156" s="3"/>
    </row>
    <row r="157" spans="4:16" ht="15.75" customHeight="1" x14ac:dyDescent="0.2">
      <c r="D157" s="2"/>
      <c r="E157" s="2"/>
      <c r="F157" s="2"/>
      <c r="G157" s="2"/>
      <c r="H157" s="2"/>
      <c r="I157" s="2"/>
      <c r="J157" s="3"/>
      <c r="K157" s="2"/>
      <c r="L157" s="3"/>
      <c r="M157" s="2"/>
      <c r="N157" s="3"/>
      <c r="O157" s="2"/>
      <c r="P157" s="3"/>
    </row>
    <row r="158" spans="4:16" ht="15.75" customHeight="1" x14ac:dyDescent="0.2">
      <c r="D158" s="2"/>
      <c r="E158" s="2"/>
      <c r="F158" s="2"/>
      <c r="G158" s="2"/>
      <c r="H158" s="2"/>
      <c r="I158" s="2"/>
      <c r="J158" s="3"/>
      <c r="K158" s="2"/>
      <c r="L158" s="3"/>
      <c r="M158" s="2"/>
      <c r="N158" s="3"/>
      <c r="O158" s="2"/>
      <c r="P158" s="3"/>
    </row>
    <row r="159" spans="4:16" ht="15.75" customHeight="1" x14ac:dyDescent="0.2">
      <c r="D159" s="2"/>
      <c r="E159" s="2"/>
      <c r="F159" s="2"/>
      <c r="G159" s="2"/>
      <c r="H159" s="2"/>
      <c r="I159" s="2"/>
      <c r="J159" s="3"/>
      <c r="K159" s="2"/>
      <c r="L159" s="3"/>
      <c r="M159" s="2"/>
      <c r="N159" s="3"/>
      <c r="O159" s="2"/>
      <c r="P159" s="3"/>
    </row>
    <row r="160" spans="4:16" ht="15.75" customHeight="1" x14ac:dyDescent="0.2">
      <c r="D160" s="2"/>
      <c r="E160" s="2"/>
      <c r="F160" s="2"/>
      <c r="G160" s="2"/>
      <c r="H160" s="2"/>
      <c r="I160" s="2"/>
      <c r="J160" s="3"/>
      <c r="K160" s="2"/>
      <c r="L160" s="3"/>
      <c r="M160" s="2"/>
      <c r="N160" s="3"/>
      <c r="O160" s="2"/>
      <c r="P160" s="3"/>
    </row>
    <row r="161" spans="4:16" ht="15.75" customHeight="1" x14ac:dyDescent="0.2">
      <c r="D161" s="2"/>
      <c r="E161" s="2"/>
      <c r="F161" s="2"/>
      <c r="G161" s="2"/>
      <c r="H161" s="2"/>
      <c r="I161" s="2"/>
      <c r="J161" s="3"/>
      <c r="K161" s="2"/>
      <c r="L161" s="3"/>
      <c r="M161" s="2"/>
      <c r="N161" s="3"/>
      <c r="O161" s="2"/>
      <c r="P161" s="3"/>
    </row>
    <row r="162" spans="4:16" ht="15.75" customHeight="1" x14ac:dyDescent="0.2">
      <c r="D162" s="2"/>
      <c r="E162" s="2"/>
      <c r="F162" s="2"/>
      <c r="G162" s="2"/>
      <c r="H162" s="2"/>
      <c r="I162" s="2"/>
      <c r="J162" s="3"/>
      <c r="K162" s="2"/>
      <c r="L162" s="3"/>
      <c r="M162" s="2"/>
      <c r="N162" s="3"/>
      <c r="O162" s="2"/>
      <c r="P162" s="3"/>
    </row>
    <row r="163" spans="4:16" ht="15.75" customHeight="1" x14ac:dyDescent="0.2">
      <c r="D163" s="2"/>
      <c r="E163" s="2"/>
      <c r="F163" s="2"/>
      <c r="G163" s="2"/>
      <c r="H163" s="2"/>
      <c r="I163" s="2"/>
      <c r="J163" s="3"/>
      <c r="K163" s="2"/>
      <c r="L163" s="3"/>
      <c r="M163" s="2"/>
      <c r="N163" s="3"/>
      <c r="O163" s="2"/>
      <c r="P163" s="3"/>
    </row>
    <row r="164" spans="4:16" ht="15.75" customHeight="1" x14ac:dyDescent="0.2">
      <c r="D164" s="2"/>
      <c r="E164" s="2"/>
      <c r="F164" s="2"/>
      <c r="G164" s="2"/>
      <c r="H164" s="2"/>
      <c r="I164" s="2"/>
      <c r="J164" s="3"/>
      <c r="K164" s="2"/>
      <c r="L164" s="3"/>
      <c r="M164" s="2"/>
      <c r="N164" s="3"/>
      <c r="O164" s="2"/>
      <c r="P164" s="3"/>
    </row>
    <row r="165" spans="4:16" ht="15.75" customHeight="1" x14ac:dyDescent="0.2">
      <c r="D165" s="2"/>
      <c r="E165" s="2"/>
      <c r="F165" s="2"/>
      <c r="G165" s="2"/>
      <c r="H165" s="2"/>
      <c r="I165" s="2"/>
      <c r="J165" s="3"/>
      <c r="K165" s="2"/>
      <c r="L165" s="3"/>
      <c r="M165" s="2"/>
      <c r="N165" s="3"/>
      <c r="O165" s="2"/>
      <c r="P165" s="3"/>
    </row>
    <row r="166" spans="4:16" ht="15.75" customHeight="1" x14ac:dyDescent="0.2">
      <c r="D166" s="2"/>
      <c r="E166" s="2"/>
      <c r="F166" s="2"/>
      <c r="G166" s="2"/>
      <c r="H166" s="2"/>
      <c r="I166" s="2"/>
      <c r="J166" s="3"/>
      <c r="K166" s="2"/>
      <c r="L166" s="3"/>
      <c r="M166" s="2"/>
      <c r="N166" s="3"/>
      <c r="O166" s="2"/>
      <c r="P166" s="3"/>
    </row>
    <row r="167" spans="4:16" ht="15.75" customHeight="1" x14ac:dyDescent="0.2">
      <c r="D167" s="2"/>
      <c r="E167" s="2"/>
      <c r="F167" s="2"/>
      <c r="G167" s="2"/>
      <c r="H167" s="2"/>
      <c r="I167" s="2"/>
      <c r="J167" s="3"/>
      <c r="K167" s="2"/>
      <c r="L167" s="3"/>
      <c r="M167" s="2"/>
      <c r="N167" s="3"/>
      <c r="O167" s="2"/>
      <c r="P167" s="3"/>
    </row>
    <row r="168" spans="4:16" ht="15.75" customHeight="1" x14ac:dyDescent="0.2">
      <c r="D168" s="2"/>
      <c r="E168" s="2"/>
      <c r="F168" s="2"/>
      <c r="G168" s="2"/>
      <c r="H168" s="2"/>
      <c r="I168" s="2"/>
      <c r="J168" s="3"/>
      <c r="K168" s="2"/>
      <c r="L168" s="3"/>
      <c r="M168" s="2"/>
      <c r="N168" s="3"/>
      <c r="O168" s="2"/>
      <c r="P168" s="3"/>
    </row>
    <row r="169" spans="4:16" ht="15.75" customHeight="1" x14ac:dyDescent="0.2">
      <c r="D169" s="2"/>
      <c r="E169" s="2"/>
      <c r="F169" s="2"/>
      <c r="G169" s="2"/>
      <c r="H169" s="2"/>
      <c r="I169" s="2"/>
      <c r="J169" s="3"/>
      <c r="K169" s="2"/>
      <c r="L169" s="3"/>
      <c r="M169" s="2"/>
      <c r="N169" s="3"/>
      <c r="O169" s="2"/>
      <c r="P169" s="3"/>
    </row>
    <row r="170" spans="4:16" ht="15.75" customHeight="1" x14ac:dyDescent="0.2">
      <c r="D170" s="2"/>
      <c r="E170" s="2"/>
      <c r="F170" s="2"/>
      <c r="G170" s="2"/>
      <c r="H170" s="2"/>
      <c r="I170" s="2"/>
      <c r="J170" s="3"/>
      <c r="K170" s="2"/>
      <c r="L170" s="3"/>
      <c r="M170" s="2"/>
      <c r="N170" s="3"/>
      <c r="O170" s="2"/>
      <c r="P170" s="3"/>
    </row>
    <row r="171" spans="4:16" ht="15.75" customHeight="1" x14ac:dyDescent="0.2">
      <c r="D171" s="2"/>
      <c r="E171" s="2"/>
      <c r="F171" s="2"/>
      <c r="G171" s="2"/>
      <c r="H171" s="2"/>
      <c r="I171" s="2"/>
      <c r="J171" s="3"/>
      <c r="K171" s="2"/>
      <c r="L171" s="3"/>
      <c r="M171" s="2"/>
      <c r="N171" s="3"/>
      <c r="O171" s="2"/>
      <c r="P171" s="3"/>
    </row>
    <row r="172" spans="4:16" ht="15.75" customHeight="1" x14ac:dyDescent="0.2">
      <c r="D172" s="2"/>
      <c r="E172" s="2"/>
      <c r="F172" s="2"/>
      <c r="G172" s="2"/>
      <c r="H172" s="2"/>
      <c r="I172" s="2"/>
      <c r="J172" s="3"/>
      <c r="K172" s="2"/>
      <c r="L172" s="3"/>
      <c r="M172" s="2"/>
      <c r="N172" s="3"/>
      <c r="O172" s="2"/>
      <c r="P172" s="3"/>
    </row>
    <row r="173" spans="4:16" ht="15.75" customHeight="1" x14ac:dyDescent="0.2">
      <c r="D173" s="2"/>
      <c r="E173" s="2"/>
      <c r="F173" s="2"/>
      <c r="G173" s="2"/>
      <c r="H173" s="2"/>
      <c r="I173" s="2"/>
      <c r="J173" s="3"/>
      <c r="K173" s="2"/>
      <c r="L173" s="3"/>
      <c r="M173" s="2"/>
      <c r="N173" s="3"/>
      <c r="O173" s="2"/>
      <c r="P173" s="3"/>
    </row>
    <row r="174" spans="4:16" ht="15.75" customHeight="1" x14ac:dyDescent="0.2">
      <c r="D174" s="2"/>
      <c r="E174" s="2"/>
      <c r="F174" s="2"/>
      <c r="G174" s="2"/>
      <c r="H174" s="2"/>
      <c r="I174" s="2"/>
      <c r="J174" s="3"/>
      <c r="K174" s="2"/>
      <c r="L174" s="3"/>
      <c r="M174" s="2"/>
      <c r="N174" s="3"/>
      <c r="O174" s="2"/>
      <c r="P174" s="3"/>
    </row>
    <row r="175" spans="4:16" ht="15.75" customHeight="1" x14ac:dyDescent="0.2">
      <c r="D175" s="2"/>
      <c r="E175" s="2"/>
      <c r="F175" s="2"/>
      <c r="G175" s="2"/>
      <c r="H175" s="2"/>
      <c r="I175" s="2"/>
      <c r="J175" s="3"/>
      <c r="K175" s="2"/>
      <c r="L175" s="3"/>
      <c r="M175" s="2"/>
      <c r="N175" s="3"/>
      <c r="O175" s="2"/>
      <c r="P175" s="3"/>
    </row>
    <row r="176" spans="4:16" ht="15.75" customHeight="1" x14ac:dyDescent="0.2">
      <c r="D176" s="2"/>
      <c r="E176" s="2"/>
      <c r="F176" s="2"/>
      <c r="G176" s="2"/>
      <c r="H176" s="2"/>
      <c r="I176" s="2"/>
      <c r="J176" s="3"/>
      <c r="K176" s="2"/>
      <c r="L176" s="3"/>
      <c r="M176" s="2"/>
      <c r="N176" s="3"/>
      <c r="O176" s="2"/>
      <c r="P176" s="3"/>
    </row>
    <row r="177" spans="4:16" ht="15.75" customHeight="1" x14ac:dyDescent="0.2">
      <c r="D177" s="2"/>
      <c r="E177" s="2"/>
      <c r="F177" s="2"/>
      <c r="G177" s="2"/>
      <c r="H177" s="2"/>
      <c r="I177" s="2"/>
      <c r="J177" s="3"/>
      <c r="K177" s="2"/>
      <c r="L177" s="3"/>
      <c r="M177" s="2"/>
      <c r="N177" s="3"/>
      <c r="O177" s="2"/>
      <c r="P177" s="3"/>
    </row>
    <row r="178" spans="4:16" ht="15.75" customHeight="1" x14ac:dyDescent="0.2">
      <c r="D178" s="2"/>
      <c r="E178" s="2"/>
      <c r="F178" s="2"/>
      <c r="G178" s="2"/>
      <c r="H178" s="2"/>
      <c r="I178" s="2"/>
      <c r="J178" s="3"/>
      <c r="K178" s="2"/>
      <c r="L178" s="3"/>
      <c r="M178" s="2"/>
      <c r="N178" s="3"/>
      <c r="O178" s="2"/>
      <c r="P178" s="3"/>
    </row>
    <row r="179" spans="4:16" ht="15.75" customHeight="1" x14ac:dyDescent="0.2">
      <c r="D179" s="2"/>
      <c r="E179" s="2"/>
      <c r="F179" s="2"/>
      <c r="G179" s="2"/>
      <c r="H179" s="2"/>
      <c r="I179" s="2"/>
      <c r="J179" s="3"/>
      <c r="K179" s="2"/>
      <c r="L179" s="3"/>
      <c r="M179" s="2"/>
      <c r="N179" s="3"/>
      <c r="O179" s="2"/>
      <c r="P179" s="3"/>
    </row>
    <row r="180" spans="4:16" ht="15.75" customHeight="1" x14ac:dyDescent="0.2">
      <c r="D180" s="2"/>
      <c r="E180" s="2"/>
      <c r="F180" s="2"/>
      <c r="G180" s="2"/>
      <c r="H180" s="2"/>
      <c r="I180" s="2"/>
      <c r="J180" s="3"/>
      <c r="K180" s="2"/>
      <c r="L180" s="3"/>
      <c r="M180" s="2"/>
      <c r="N180" s="3"/>
      <c r="O180" s="2"/>
      <c r="P180" s="3"/>
    </row>
    <row r="181" spans="4:16" ht="15.75" customHeight="1" x14ac:dyDescent="0.2">
      <c r="D181" s="2"/>
      <c r="E181" s="2"/>
      <c r="F181" s="2"/>
      <c r="G181" s="2"/>
      <c r="H181" s="2"/>
      <c r="I181" s="2"/>
      <c r="J181" s="3"/>
      <c r="K181" s="2"/>
      <c r="L181" s="3"/>
      <c r="M181" s="2"/>
      <c r="N181" s="3"/>
      <c r="O181" s="2"/>
      <c r="P181" s="3"/>
    </row>
    <row r="182" spans="4:16" ht="15.75" customHeight="1" x14ac:dyDescent="0.2">
      <c r="D182" s="2"/>
      <c r="E182" s="2"/>
      <c r="F182" s="2"/>
      <c r="G182" s="2"/>
      <c r="H182" s="2"/>
      <c r="I182" s="2"/>
      <c r="J182" s="3"/>
      <c r="K182" s="2"/>
      <c r="L182" s="3"/>
      <c r="M182" s="2"/>
      <c r="N182" s="3"/>
      <c r="O182" s="2"/>
      <c r="P182" s="3"/>
    </row>
    <row r="183" spans="4:16" ht="15.75" customHeight="1" x14ac:dyDescent="0.2">
      <c r="D183" s="2"/>
      <c r="E183" s="2"/>
      <c r="F183" s="2"/>
      <c r="G183" s="2"/>
      <c r="H183" s="2"/>
      <c r="I183" s="2"/>
      <c r="J183" s="3"/>
      <c r="K183" s="2"/>
      <c r="L183" s="3"/>
      <c r="M183" s="2"/>
      <c r="N183" s="3"/>
      <c r="O183" s="2"/>
      <c r="P183" s="3"/>
    </row>
    <row r="184" spans="4:16" ht="15.75" customHeight="1" x14ac:dyDescent="0.2">
      <c r="D184" s="2"/>
      <c r="E184" s="2"/>
      <c r="F184" s="2"/>
      <c r="G184" s="2"/>
      <c r="H184" s="2"/>
      <c r="I184" s="2"/>
      <c r="J184" s="3"/>
      <c r="K184" s="2"/>
      <c r="L184" s="3"/>
      <c r="M184" s="2"/>
      <c r="N184" s="3"/>
      <c r="O184" s="2"/>
      <c r="P184" s="3"/>
    </row>
    <row r="185" spans="4:16" ht="15.75" customHeight="1" x14ac:dyDescent="0.2">
      <c r="D185" s="2"/>
      <c r="E185" s="2"/>
      <c r="F185" s="2"/>
      <c r="G185" s="2"/>
      <c r="H185" s="2"/>
      <c r="I185" s="2"/>
      <c r="J185" s="3"/>
      <c r="K185" s="2"/>
      <c r="L185" s="3"/>
      <c r="M185" s="2"/>
      <c r="N185" s="3"/>
      <c r="O185" s="2"/>
      <c r="P185" s="3"/>
    </row>
    <row r="186" spans="4:16" ht="15.75" customHeight="1" x14ac:dyDescent="0.2">
      <c r="D186" s="2"/>
      <c r="E186" s="2"/>
      <c r="F186" s="2"/>
      <c r="G186" s="2"/>
      <c r="H186" s="2"/>
      <c r="I186" s="2"/>
      <c r="J186" s="3"/>
      <c r="K186" s="2"/>
      <c r="L186" s="3"/>
      <c r="M186" s="2"/>
      <c r="N186" s="3"/>
      <c r="O186" s="2"/>
      <c r="P186" s="3"/>
    </row>
    <row r="187" spans="4:16" ht="15.75" customHeight="1" x14ac:dyDescent="0.2">
      <c r="D187" s="2"/>
      <c r="E187" s="2"/>
      <c r="F187" s="2"/>
      <c r="G187" s="2"/>
      <c r="H187" s="2"/>
      <c r="I187" s="2"/>
      <c r="J187" s="3"/>
      <c r="K187" s="2"/>
      <c r="L187" s="3"/>
      <c r="M187" s="2"/>
      <c r="N187" s="3"/>
      <c r="O187" s="2"/>
      <c r="P187" s="3"/>
    </row>
    <row r="188" spans="4:16" ht="15.75" customHeight="1" x14ac:dyDescent="0.2">
      <c r="D188" s="2"/>
      <c r="E188" s="2"/>
      <c r="F188" s="2"/>
      <c r="G188" s="2"/>
      <c r="H188" s="2"/>
      <c r="I188" s="2"/>
      <c r="J188" s="3"/>
      <c r="K188" s="2"/>
      <c r="L188" s="3"/>
      <c r="M188" s="2"/>
      <c r="N188" s="3"/>
      <c r="O188" s="2"/>
      <c r="P188" s="3"/>
    </row>
    <row r="189" spans="4:16" ht="15.75" customHeight="1" x14ac:dyDescent="0.2">
      <c r="D189" s="2"/>
      <c r="E189" s="2"/>
      <c r="F189" s="2"/>
      <c r="G189" s="2"/>
      <c r="H189" s="2"/>
      <c r="I189" s="2"/>
      <c r="J189" s="3"/>
      <c r="K189" s="2"/>
      <c r="L189" s="3"/>
      <c r="M189" s="2"/>
      <c r="N189" s="3"/>
      <c r="O189" s="2"/>
      <c r="P189" s="3"/>
    </row>
    <row r="190" spans="4:16" ht="15.75" customHeight="1" x14ac:dyDescent="0.2">
      <c r="D190" s="2"/>
      <c r="E190" s="2"/>
      <c r="F190" s="2"/>
      <c r="G190" s="2"/>
      <c r="H190" s="2"/>
      <c r="I190" s="2"/>
      <c r="J190" s="3"/>
      <c r="K190" s="2"/>
      <c r="L190" s="3"/>
      <c r="M190" s="2"/>
      <c r="N190" s="3"/>
      <c r="O190" s="2"/>
      <c r="P190" s="3"/>
    </row>
    <row r="191" spans="4:16" ht="15.75" customHeight="1" x14ac:dyDescent="0.2">
      <c r="D191" s="2"/>
      <c r="E191" s="2"/>
      <c r="F191" s="2"/>
      <c r="G191" s="2"/>
      <c r="H191" s="2"/>
      <c r="I191" s="2"/>
      <c r="J191" s="3"/>
      <c r="K191" s="2"/>
      <c r="L191" s="3"/>
      <c r="M191" s="2"/>
      <c r="N191" s="3"/>
      <c r="O191" s="2"/>
      <c r="P191" s="3"/>
    </row>
    <row r="192" spans="4:16" ht="15.75" customHeight="1" x14ac:dyDescent="0.2">
      <c r="D192" s="2"/>
      <c r="E192" s="2"/>
      <c r="F192" s="2"/>
      <c r="G192" s="2"/>
      <c r="H192" s="2"/>
      <c r="I192" s="2"/>
      <c r="J192" s="3"/>
      <c r="K192" s="2"/>
      <c r="L192" s="3"/>
      <c r="M192" s="2"/>
      <c r="N192" s="3"/>
      <c r="O192" s="2"/>
      <c r="P192" s="3"/>
    </row>
    <row r="193" spans="4:16" ht="15.75" customHeight="1" x14ac:dyDescent="0.2">
      <c r="D193" s="2"/>
      <c r="E193" s="2"/>
      <c r="F193" s="2"/>
      <c r="G193" s="2"/>
      <c r="H193" s="2"/>
      <c r="I193" s="2"/>
      <c r="J193" s="3"/>
      <c r="K193" s="2"/>
      <c r="L193" s="3"/>
      <c r="M193" s="2"/>
      <c r="N193" s="3"/>
      <c r="O193" s="2"/>
      <c r="P193" s="3"/>
    </row>
    <row r="194" spans="4:16" ht="15.75" customHeight="1" x14ac:dyDescent="0.2">
      <c r="D194" s="2"/>
      <c r="E194" s="2"/>
      <c r="F194" s="2"/>
      <c r="G194" s="2"/>
      <c r="H194" s="2"/>
      <c r="I194" s="2"/>
      <c r="J194" s="3"/>
      <c r="K194" s="2"/>
      <c r="L194" s="3"/>
      <c r="M194" s="2"/>
      <c r="N194" s="3"/>
      <c r="O194" s="2"/>
      <c r="P194" s="3"/>
    </row>
    <row r="195" spans="4:16" ht="15.75" customHeight="1" x14ac:dyDescent="0.2">
      <c r="D195" s="2"/>
      <c r="E195" s="2"/>
      <c r="F195" s="2"/>
      <c r="G195" s="2"/>
      <c r="H195" s="2"/>
      <c r="I195" s="2"/>
      <c r="J195" s="3"/>
      <c r="K195" s="2"/>
      <c r="L195" s="3"/>
      <c r="M195" s="2"/>
      <c r="N195" s="3"/>
      <c r="O195" s="2"/>
      <c r="P195" s="3"/>
    </row>
    <row r="196" spans="4:16" ht="15.75" customHeight="1" x14ac:dyDescent="0.2">
      <c r="D196" s="2"/>
      <c r="E196" s="2"/>
      <c r="F196" s="2"/>
      <c r="G196" s="2"/>
      <c r="H196" s="2"/>
      <c r="I196" s="2"/>
      <c r="J196" s="3"/>
      <c r="K196" s="2"/>
      <c r="L196" s="3"/>
      <c r="M196" s="2"/>
      <c r="N196" s="3"/>
      <c r="O196" s="2"/>
      <c r="P196" s="3"/>
    </row>
    <row r="197" spans="4:16" ht="15.75" customHeight="1" x14ac:dyDescent="0.2">
      <c r="D197" s="2"/>
      <c r="E197" s="2"/>
      <c r="F197" s="2"/>
      <c r="G197" s="2"/>
      <c r="H197" s="2"/>
      <c r="I197" s="2"/>
      <c r="J197" s="3"/>
      <c r="K197" s="2"/>
      <c r="L197" s="3"/>
      <c r="M197" s="2"/>
      <c r="N197" s="3"/>
      <c r="O197" s="2"/>
      <c r="P197" s="3"/>
    </row>
    <row r="198" spans="4:16" ht="15.75" customHeight="1" x14ac:dyDescent="0.2">
      <c r="D198" s="2"/>
      <c r="E198" s="2"/>
      <c r="F198" s="2"/>
      <c r="G198" s="2"/>
      <c r="H198" s="2"/>
      <c r="I198" s="2"/>
      <c r="J198" s="3"/>
      <c r="K198" s="2"/>
      <c r="L198" s="3"/>
      <c r="M198" s="2"/>
      <c r="N198" s="3"/>
      <c r="O198" s="2"/>
      <c r="P198" s="3"/>
    </row>
    <row r="199" spans="4:16" ht="15.75" customHeight="1" x14ac:dyDescent="0.2">
      <c r="D199" s="2"/>
      <c r="E199" s="2"/>
      <c r="F199" s="2"/>
      <c r="G199" s="2"/>
      <c r="H199" s="2"/>
      <c r="I199" s="2"/>
      <c r="J199" s="3"/>
      <c r="K199" s="2"/>
      <c r="L199" s="3"/>
      <c r="M199" s="2"/>
      <c r="N199" s="3"/>
      <c r="O199" s="2"/>
      <c r="P199" s="3"/>
    </row>
    <row r="200" spans="4:16" ht="15.75" customHeight="1" x14ac:dyDescent="0.2">
      <c r="D200" s="2"/>
      <c r="E200" s="2"/>
      <c r="F200" s="2"/>
      <c r="G200" s="2"/>
      <c r="H200" s="2"/>
      <c r="I200" s="2"/>
      <c r="J200" s="3"/>
      <c r="K200" s="2"/>
      <c r="L200" s="3"/>
      <c r="M200" s="2"/>
      <c r="N200" s="3"/>
      <c r="O200" s="2"/>
      <c r="P200" s="3"/>
    </row>
    <row r="201" spans="4:16" ht="15.75" customHeight="1" x14ac:dyDescent="0.2">
      <c r="D201" s="2"/>
      <c r="E201" s="2"/>
      <c r="F201" s="2"/>
      <c r="G201" s="2"/>
      <c r="H201" s="2"/>
      <c r="I201" s="2"/>
      <c r="J201" s="3"/>
      <c r="K201" s="2"/>
      <c r="L201" s="3"/>
      <c r="M201" s="2"/>
      <c r="N201" s="3"/>
      <c r="O201" s="2"/>
      <c r="P201" s="3"/>
    </row>
    <row r="202" spans="4:16" ht="15.75" customHeight="1" x14ac:dyDescent="0.2">
      <c r="D202" s="2"/>
      <c r="E202" s="2"/>
      <c r="F202" s="2"/>
      <c r="G202" s="2"/>
      <c r="H202" s="2"/>
      <c r="I202" s="2"/>
      <c r="J202" s="3"/>
      <c r="K202" s="2"/>
      <c r="L202" s="3"/>
      <c r="M202" s="2"/>
      <c r="N202" s="3"/>
      <c r="O202" s="2"/>
      <c r="P202" s="3"/>
    </row>
    <row r="203" spans="4:16" ht="15.75" customHeight="1" x14ac:dyDescent="0.2">
      <c r="D203" s="2"/>
      <c r="E203" s="2"/>
      <c r="F203" s="2"/>
      <c r="G203" s="2"/>
      <c r="H203" s="2"/>
      <c r="I203" s="2"/>
      <c r="J203" s="3"/>
      <c r="K203" s="2"/>
      <c r="L203" s="3"/>
      <c r="M203" s="2"/>
      <c r="N203" s="3"/>
      <c r="O203" s="2"/>
      <c r="P203" s="3"/>
    </row>
    <row r="204" spans="4:16" ht="15.75" customHeight="1" x14ac:dyDescent="0.2">
      <c r="D204" s="2"/>
      <c r="E204" s="2"/>
      <c r="F204" s="2"/>
      <c r="G204" s="2"/>
      <c r="H204" s="2"/>
      <c r="I204" s="2"/>
      <c r="J204" s="3"/>
      <c r="K204" s="2"/>
      <c r="L204" s="3"/>
      <c r="M204" s="2"/>
      <c r="N204" s="3"/>
      <c r="O204" s="2"/>
      <c r="P204" s="3"/>
    </row>
    <row r="205" spans="4:16" ht="15.75" customHeight="1" x14ac:dyDescent="0.2">
      <c r="D205" s="2"/>
      <c r="E205" s="2"/>
      <c r="F205" s="2"/>
      <c r="G205" s="2"/>
      <c r="H205" s="2"/>
      <c r="I205" s="2"/>
      <c r="J205" s="3"/>
      <c r="K205" s="2"/>
      <c r="L205" s="3"/>
      <c r="M205" s="2"/>
      <c r="N205" s="3"/>
      <c r="O205" s="2"/>
      <c r="P205" s="3"/>
    </row>
    <row r="206" spans="4:16" ht="15.75" customHeight="1" x14ac:dyDescent="0.2">
      <c r="D206" s="2"/>
      <c r="E206" s="2"/>
      <c r="F206" s="2"/>
      <c r="G206" s="2"/>
      <c r="H206" s="2"/>
      <c r="I206" s="2"/>
      <c r="J206" s="3"/>
      <c r="K206" s="2"/>
      <c r="L206" s="3"/>
      <c r="M206" s="2"/>
      <c r="N206" s="3"/>
      <c r="O206" s="2"/>
      <c r="P206" s="3"/>
    </row>
    <row r="207" spans="4:16" ht="15.75" customHeight="1" x14ac:dyDescent="0.2">
      <c r="D207" s="2"/>
      <c r="E207" s="2"/>
      <c r="F207" s="2"/>
      <c r="G207" s="2"/>
      <c r="H207" s="2"/>
      <c r="I207" s="2"/>
      <c r="J207" s="3"/>
      <c r="K207" s="2"/>
      <c r="L207" s="3"/>
      <c r="M207" s="2"/>
      <c r="N207" s="3"/>
      <c r="O207" s="2"/>
      <c r="P207" s="3"/>
    </row>
    <row r="208" spans="4:16" ht="15.75" customHeight="1" x14ac:dyDescent="0.2">
      <c r="D208" s="2"/>
      <c r="E208" s="2"/>
      <c r="F208" s="2"/>
      <c r="G208" s="2"/>
      <c r="H208" s="2"/>
      <c r="I208" s="2"/>
      <c r="J208" s="3"/>
      <c r="K208" s="2"/>
      <c r="L208" s="3"/>
      <c r="M208" s="2"/>
      <c r="N208" s="3"/>
      <c r="O208" s="2"/>
      <c r="P208" s="3"/>
    </row>
    <row r="209" spans="4:16" ht="15.75" customHeight="1" x14ac:dyDescent="0.2">
      <c r="D209" s="2"/>
      <c r="E209" s="2"/>
      <c r="F209" s="2"/>
      <c r="G209" s="2"/>
      <c r="H209" s="2"/>
      <c r="I209" s="2"/>
      <c r="J209" s="3"/>
      <c r="K209" s="2"/>
      <c r="L209" s="3"/>
      <c r="M209" s="2"/>
      <c r="N209" s="3"/>
      <c r="O209" s="2"/>
      <c r="P209" s="3"/>
    </row>
    <row r="210" spans="4:16" ht="15.75" customHeight="1" x14ac:dyDescent="0.2">
      <c r="D210" s="2"/>
      <c r="E210" s="2"/>
      <c r="F210" s="2"/>
      <c r="G210" s="2"/>
      <c r="H210" s="2"/>
      <c r="I210" s="2"/>
      <c r="J210" s="3"/>
      <c r="K210" s="2"/>
      <c r="L210" s="3"/>
      <c r="M210" s="2"/>
      <c r="N210" s="3"/>
      <c r="O210" s="2"/>
      <c r="P210" s="3"/>
    </row>
    <row r="211" spans="4:16" ht="15.75" customHeight="1" x14ac:dyDescent="0.2">
      <c r="D211" s="2"/>
      <c r="E211" s="2"/>
      <c r="F211" s="2"/>
      <c r="G211" s="2"/>
      <c r="H211" s="2"/>
      <c r="I211" s="2"/>
      <c r="J211" s="3"/>
      <c r="K211" s="2"/>
      <c r="L211" s="3"/>
      <c r="M211" s="2"/>
      <c r="N211" s="3"/>
      <c r="O211" s="2"/>
      <c r="P211" s="3"/>
    </row>
    <row r="212" spans="4:16" ht="15.75" customHeight="1" x14ac:dyDescent="0.2">
      <c r="D212" s="2"/>
      <c r="E212" s="2"/>
      <c r="F212" s="2"/>
      <c r="G212" s="2"/>
      <c r="H212" s="2"/>
      <c r="I212" s="2"/>
      <c r="J212" s="3"/>
      <c r="K212" s="2"/>
      <c r="L212" s="3"/>
      <c r="M212" s="2"/>
      <c r="N212" s="3"/>
      <c r="O212" s="2"/>
      <c r="P212" s="3"/>
    </row>
    <row r="213" spans="4:16" ht="15.75" customHeight="1" x14ac:dyDescent="0.2">
      <c r="D213" s="2"/>
      <c r="E213" s="2"/>
      <c r="F213" s="2"/>
      <c r="G213" s="2"/>
      <c r="H213" s="2"/>
      <c r="I213" s="2"/>
      <c r="J213" s="3"/>
      <c r="K213" s="2"/>
      <c r="L213" s="3"/>
      <c r="M213" s="2"/>
      <c r="N213" s="3"/>
      <c r="O213" s="2"/>
      <c r="P213" s="3"/>
    </row>
    <row r="214" spans="4:16" ht="15.75" customHeight="1" x14ac:dyDescent="0.2">
      <c r="D214" s="2"/>
      <c r="E214" s="2"/>
      <c r="F214" s="2"/>
      <c r="G214" s="2"/>
      <c r="H214" s="2"/>
      <c r="I214" s="2"/>
      <c r="J214" s="3"/>
      <c r="K214" s="2"/>
      <c r="L214" s="3"/>
      <c r="M214" s="2"/>
      <c r="N214" s="3"/>
      <c r="O214" s="2"/>
      <c r="P214" s="3"/>
    </row>
    <row r="215" spans="4:16" ht="15.75" customHeight="1" x14ac:dyDescent="0.2">
      <c r="D215" s="2"/>
      <c r="E215" s="2"/>
      <c r="F215" s="2"/>
      <c r="G215" s="2"/>
      <c r="H215" s="2"/>
      <c r="I215" s="2"/>
      <c r="J215" s="3"/>
      <c r="K215" s="2"/>
      <c r="L215" s="3"/>
      <c r="M215" s="2"/>
      <c r="N215" s="3"/>
      <c r="O215" s="2"/>
      <c r="P215" s="3"/>
    </row>
    <row r="216" spans="4:16" ht="15.75" customHeight="1" x14ac:dyDescent="0.2">
      <c r="D216" s="2"/>
      <c r="E216" s="2"/>
      <c r="F216" s="2"/>
      <c r="G216" s="2"/>
      <c r="H216" s="2"/>
      <c r="I216" s="2"/>
      <c r="J216" s="3"/>
      <c r="K216" s="2"/>
      <c r="L216" s="3"/>
      <c r="M216" s="2"/>
      <c r="N216" s="3"/>
      <c r="O216" s="2"/>
      <c r="P216" s="3"/>
    </row>
    <row r="217" spans="4:16" ht="15.75" customHeight="1" x14ac:dyDescent="0.2">
      <c r="D217" s="2"/>
      <c r="E217" s="2"/>
      <c r="F217" s="2"/>
      <c r="G217" s="2"/>
      <c r="H217" s="2"/>
      <c r="I217" s="2"/>
      <c r="J217" s="3"/>
      <c r="K217" s="2"/>
      <c r="L217" s="3"/>
      <c r="M217" s="2"/>
      <c r="N217" s="3"/>
      <c r="O217" s="2"/>
      <c r="P217" s="3"/>
    </row>
    <row r="218" spans="4:16" ht="15.75" customHeight="1" x14ac:dyDescent="0.2">
      <c r="D218" s="2"/>
      <c r="E218" s="2"/>
      <c r="F218" s="2"/>
      <c r="G218" s="2"/>
      <c r="H218" s="2"/>
      <c r="I218" s="2"/>
      <c r="J218" s="3"/>
      <c r="K218" s="2"/>
      <c r="L218" s="3"/>
      <c r="M218" s="2"/>
      <c r="N218" s="3"/>
      <c r="O218" s="2"/>
      <c r="P218" s="3"/>
    </row>
    <row r="219" spans="4:16" ht="15.75" customHeight="1" x14ac:dyDescent="0.2">
      <c r="D219" s="2"/>
      <c r="E219" s="2"/>
      <c r="F219" s="2"/>
      <c r="G219" s="2"/>
      <c r="H219" s="2"/>
      <c r="I219" s="2"/>
      <c r="J219" s="3"/>
      <c r="K219" s="2"/>
      <c r="L219" s="3"/>
      <c r="M219" s="2"/>
      <c r="N219" s="3"/>
      <c r="O219" s="2"/>
      <c r="P219" s="3"/>
    </row>
    <row r="220" spans="4:16" ht="15.75" customHeight="1" x14ac:dyDescent="0.2">
      <c r="D220" s="2"/>
      <c r="E220" s="2"/>
      <c r="F220" s="2"/>
      <c r="G220" s="2"/>
      <c r="H220" s="2"/>
      <c r="I220" s="2"/>
      <c r="J220" s="3"/>
      <c r="K220" s="2"/>
      <c r="L220" s="3"/>
      <c r="M220" s="2"/>
      <c r="N220" s="3"/>
      <c r="O220" s="2"/>
      <c r="P220" s="3"/>
    </row>
    <row r="221" spans="4:16" ht="15.75" customHeight="1" x14ac:dyDescent="0.2">
      <c r="D221" s="2"/>
      <c r="E221" s="2"/>
      <c r="F221" s="2"/>
      <c r="G221" s="2"/>
      <c r="H221" s="2"/>
      <c r="I221" s="2"/>
      <c r="J221" s="3"/>
      <c r="K221" s="2"/>
      <c r="L221" s="3"/>
      <c r="M221" s="2"/>
      <c r="N221" s="3"/>
      <c r="O221" s="2"/>
      <c r="P221" s="3"/>
    </row>
    <row r="222" spans="4:16" ht="15.75" customHeight="1" x14ac:dyDescent="0.2">
      <c r="D222" s="2"/>
      <c r="E222" s="2"/>
      <c r="F222" s="2"/>
      <c r="G222" s="2"/>
      <c r="H222" s="2"/>
      <c r="I222" s="2"/>
      <c r="J222" s="3"/>
      <c r="K222" s="2"/>
      <c r="L222" s="3"/>
      <c r="M222" s="2"/>
      <c r="N222" s="3"/>
      <c r="O222" s="2"/>
      <c r="P222" s="3"/>
    </row>
    <row r="223" spans="4:16" ht="15.75" customHeight="1" x14ac:dyDescent="0.2">
      <c r="D223" s="2"/>
      <c r="E223" s="2"/>
      <c r="F223" s="2"/>
      <c r="G223" s="2"/>
      <c r="H223" s="2"/>
      <c r="I223" s="2"/>
      <c r="J223" s="3"/>
      <c r="K223" s="2"/>
      <c r="L223" s="3"/>
      <c r="M223" s="2"/>
      <c r="N223" s="3"/>
      <c r="O223" s="2"/>
      <c r="P223" s="3"/>
    </row>
    <row r="224" spans="4:16" ht="15.75" customHeight="1" x14ac:dyDescent="0.2">
      <c r="D224" s="2"/>
      <c r="E224" s="2"/>
      <c r="F224" s="2"/>
      <c r="G224" s="2"/>
      <c r="H224" s="2"/>
      <c r="I224" s="2"/>
      <c r="J224" s="3"/>
      <c r="K224" s="2"/>
      <c r="L224" s="3"/>
      <c r="M224" s="2"/>
      <c r="N224" s="3"/>
      <c r="O224" s="2"/>
      <c r="P224" s="3"/>
    </row>
    <row r="225" spans="4:16" ht="15.75" customHeight="1" x14ac:dyDescent="0.2">
      <c r="D225" s="2"/>
      <c r="E225" s="2"/>
      <c r="F225" s="2"/>
      <c r="G225" s="2"/>
      <c r="H225" s="2"/>
      <c r="I225" s="2"/>
      <c r="J225" s="3"/>
      <c r="K225" s="2"/>
      <c r="L225" s="3"/>
      <c r="M225" s="2"/>
      <c r="N225" s="3"/>
      <c r="O225" s="2"/>
      <c r="P225" s="3"/>
    </row>
    <row r="226" spans="4:16" ht="15.75" customHeight="1" x14ac:dyDescent="0.2">
      <c r="D226" s="2"/>
      <c r="E226" s="2"/>
      <c r="F226" s="2"/>
      <c r="G226" s="2"/>
      <c r="H226" s="2"/>
      <c r="I226" s="2"/>
      <c r="J226" s="3"/>
      <c r="K226" s="2"/>
      <c r="L226" s="3"/>
      <c r="M226" s="2"/>
      <c r="N226" s="3"/>
      <c r="O226" s="2"/>
      <c r="P226" s="3"/>
    </row>
    <row r="227" spans="4:16" ht="15.75" customHeight="1" x14ac:dyDescent="0.2">
      <c r="D227" s="2"/>
      <c r="E227" s="2"/>
      <c r="F227" s="2"/>
      <c r="G227" s="2"/>
      <c r="H227" s="2"/>
      <c r="I227" s="2"/>
      <c r="J227" s="3"/>
      <c r="K227" s="2"/>
      <c r="L227" s="3"/>
      <c r="M227" s="2"/>
      <c r="N227" s="3"/>
      <c r="O227" s="2"/>
      <c r="P227" s="3"/>
    </row>
    <row r="228" spans="4:16" ht="15.75" customHeight="1" x14ac:dyDescent="0.15"/>
    <row r="229" spans="4:16" ht="15.75" customHeight="1" x14ac:dyDescent="0.15"/>
    <row r="230" spans="4:16" ht="15.75" customHeight="1" x14ac:dyDescent="0.15"/>
    <row r="231" spans="4:16" ht="15.75" customHeight="1" x14ac:dyDescent="0.15"/>
    <row r="232" spans="4:16" ht="15.75" customHeight="1" x14ac:dyDescent="0.15"/>
    <row r="233" spans="4:16" ht="15.75" customHeight="1" x14ac:dyDescent="0.15"/>
    <row r="234" spans="4:16" ht="15.75" customHeight="1" x14ac:dyDescent="0.15"/>
    <row r="235" spans="4:16" ht="15.75" customHeight="1" x14ac:dyDescent="0.15"/>
    <row r="236" spans="4:16" ht="15.75" customHeight="1" x14ac:dyDescent="0.15"/>
    <row r="237" spans="4:16" ht="15.75" customHeight="1" x14ac:dyDescent="0.15"/>
    <row r="238" spans="4:16" ht="15.75" customHeight="1" x14ac:dyDescent="0.15"/>
    <row r="239" spans="4:16" ht="15.75" customHeight="1" x14ac:dyDescent="0.15"/>
    <row r="240" spans="4:1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AI1003"/>
  <sheetViews>
    <sheetView tabSelected="1" zoomScaleNormal="100" workbookViewId="0">
      <pane xSplit="4" ySplit="8" topLeftCell="M201" activePane="bottomRight" state="frozen"/>
      <selection pane="topRight" activeCell="E1" sqref="E1"/>
      <selection pane="bottomLeft" activeCell="A9" sqref="A9"/>
      <selection pane="bottomRight" activeCell="AG210" sqref="AG210"/>
    </sheetView>
  </sheetViews>
  <sheetFormatPr baseColWidth="10" defaultColWidth="12.6640625" defaultRowHeight="15" customHeight="1" outlineLevelCol="1" x14ac:dyDescent="0.15"/>
  <cols>
    <col min="1" max="1" width="9.83203125" customWidth="1"/>
    <col min="2" max="2" width="9.33203125" customWidth="1"/>
    <col min="3" max="3" width="27.5" customWidth="1"/>
    <col min="4" max="4" width="9.1640625" customWidth="1"/>
    <col min="5" max="5" width="11.83203125" customWidth="1"/>
    <col min="6" max="6" width="11.6640625" customWidth="1"/>
    <col min="7" max="7" width="14.33203125" customWidth="1"/>
    <col min="8" max="8" width="7.83203125" customWidth="1"/>
    <col min="9" max="9" width="10" customWidth="1"/>
    <col min="10" max="10" width="14.33203125" customWidth="1"/>
    <col min="11" max="11" width="8.1640625" customWidth="1" outlineLevel="1"/>
    <col min="12" max="12" width="9.6640625" customWidth="1" outlineLevel="1"/>
    <col min="13" max="13" width="13.6640625" customWidth="1" outlineLevel="1"/>
    <col min="14" max="14" width="8.1640625" customWidth="1" outlineLevel="1"/>
    <col min="15" max="15" width="9.6640625" customWidth="1" outlineLevel="1"/>
    <col min="16" max="16" width="14.33203125" customWidth="1" outlineLevel="1"/>
    <col min="17" max="17" width="8.1640625" customWidth="1" outlineLevel="1"/>
    <col min="18" max="18" width="9.6640625" customWidth="1" outlineLevel="1"/>
    <col min="19" max="19" width="14.33203125" customWidth="1" outlineLevel="1"/>
    <col min="20" max="20" width="8.1640625" customWidth="1" outlineLevel="1"/>
    <col min="21" max="21" width="9.6640625" customWidth="1" outlineLevel="1"/>
    <col min="22" max="22" width="14.33203125" customWidth="1" outlineLevel="1"/>
    <col min="23" max="23" width="8.1640625" hidden="1" customWidth="1" outlineLevel="1"/>
    <col min="24" max="24" width="9.6640625" hidden="1" customWidth="1" outlineLevel="1"/>
    <col min="25" max="25" width="14.33203125" hidden="1" customWidth="1" outlineLevel="1"/>
    <col min="26" max="26" width="8.1640625" hidden="1" customWidth="1" outlineLevel="1"/>
    <col min="27" max="27" width="9.6640625" hidden="1" customWidth="1" outlineLevel="1"/>
    <col min="28" max="28" width="14.33203125" hidden="1" customWidth="1" outlineLevel="1"/>
    <col min="29" max="31" width="14.33203125" customWidth="1"/>
    <col min="32" max="32" width="19.6640625" customWidth="1"/>
    <col min="33" max="33" width="25.33203125" customWidth="1"/>
    <col min="34" max="35" width="6.6640625" customWidth="1"/>
  </cols>
  <sheetData>
    <row r="1" spans="1:35" ht="16" x14ac:dyDescent="0.2">
      <c r="A1" s="54" t="s">
        <v>47</v>
      </c>
      <c r="B1" s="54"/>
      <c r="C1" s="54"/>
      <c r="D1" s="54"/>
      <c r="E1" s="54"/>
      <c r="F1" s="16"/>
      <c r="G1" s="16"/>
      <c r="H1" s="16"/>
      <c r="I1" s="16"/>
      <c r="J1" s="16"/>
      <c r="K1" s="16"/>
      <c r="L1" s="16"/>
      <c r="M1" s="16"/>
      <c r="N1" s="16"/>
      <c r="O1" s="16"/>
      <c r="P1" s="16"/>
      <c r="Q1" s="16"/>
      <c r="R1" s="16"/>
      <c r="S1" s="16"/>
      <c r="T1" s="16"/>
      <c r="U1" s="16"/>
      <c r="V1" s="16"/>
      <c r="W1" s="16"/>
      <c r="X1" s="16"/>
      <c r="Y1" s="16"/>
      <c r="Z1" s="16"/>
      <c r="AA1" s="16"/>
      <c r="AB1" s="16"/>
      <c r="AC1" s="13"/>
      <c r="AD1" s="13"/>
      <c r="AE1" s="13"/>
      <c r="AF1" s="13"/>
      <c r="AG1" s="55"/>
    </row>
    <row r="2" spans="1:35" ht="16" x14ac:dyDescent="0.2">
      <c r="A2" s="56" t="s">
        <v>48</v>
      </c>
      <c r="B2" s="54"/>
      <c r="C2" s="57" t="s">
        <v>49</v>
      </c>
      <c r="D2" s="54"/>
      <c r="E2" s="54"/>
      <c r="F2" s="16"/>
      <c r="G2" s="16"/>
      <c r="H2" s="16"/>
      <c r="I2" s="16"/>
      <c r="J2" s="16"/>
      <c r="K2" s="16"/>
      <c r="L2" s="16"/>
      <c r="M2" s="16"/>
      <c r="N2" s="16"/>
      <c r="O2" s="16"/>
      <c r="P2" s="16"/>
      <c r="Q2" s="16"/>
      <c r="R2" s="16"/>
      <c r="S2" s="16"/>
      <c r="T2" s="16"/>
      <c r="U2" s="16"/>
      <c r="V2" s="16"/>
      <c r="W2" s="16"/>
      <c r="X2" s="16"/>
      <c r="Y2" s="16"/>
      <c r="Z2" s="16"/>
      <c r="AA2" s="16"/>
      <c r="AB2" s="16"/>
      <c r="AC2" s="13"/>
      <c r="AD2" s="13"/>
      <c r="AE2" s="13"/>
      <c r="AF2" s="13"/>
      <c r="AG2" s="58"/>
      <c r="AH2" s="53"/>
      <c r="AI2" s="53"/>
    </row>
    <row r="3" spans="1:35" x14ac:dyDescent="0.2">
      <c r="A3" s="56" t="s">
        <v>50</v>
      </c>
      <c r="B3" s="59"/>
      <c r="C3" s="57" t="s">
        <v>51</v>
      </c>
      <c r="D3" s="60"/>
      <c r="E3" s="60"/>
      <c r="F3" s="60"/>
      <c r="G3" s="60"/>
      <c r="H3" s="60"/>
      <c r="I3" s="60"/>
      <c r="J3" s="60"/>
      <c r="K3" s="60"/>
      <c r="L3" s="60"/>
      <c r="M3" s="60"/>
      <c r="N3" s="60"/>
      <c r="O3" s="60"/>
      <c r="P3" s="60"/>
      <c r="Q3" s="60"/>
      <c r="R3" s="60"/>
      <c r="S3" s="60"/>
      <c r="T3" s="60"/>
      <c r="U3" s="60"/>
      <c r="V3" s="60"/>
      <c r="W3" s="60"/>
      <c r="X3" s="60"/>
      <c r="Y3" s="60"/>
      <c r="Z3" s="60"/>
      <c r="AA3" s="60"/>
      <c r="AB3" s="60"/>
      <c r="AC3" s="61"/>
      <c r="AD3" s="61"/>
      <c r="AE3" s="61"/>
      <c r="AF3" s="61"/>
      <c r="AG3" s="62"/>
      <c r="AH3" s="53"/>
      <c r="AI3" s="53"/>
    </row>
    <row r="4" spans="1:35" ht="15.75" customHeight="1" x14ac:dyDescent="0.2">
      <c r="A4" s="13" t="s">
        <v>52</v>
      </c>
      <c r="B4" s="59"/>
      <c r="C4" s="57" t="s">
        <v>53</v>
      </c>
      <c r="D4" s="60"/>
      <c r="E4" s="60"/>
      <c r="F4" s="60"/>
      <c r="G4" s="60"/>
      <c r="H4" s="60"/>
      <c r="I4" s="60"/>
      <c r="J4" s="60"/>
      <c r="K4" s="63"/>
      <c r="L4" s="63"/>
      <c r="M4" s="63"/>
      <c r="N4" s="63"/>
      <c r="O4" s="63"/>
      <c r="P4" s="63"/>
      <c r="Q4" s="63"/>
      <c r="R4" s="63"/>
      <c r="S4" s="63"/>
      <c r="T4" s="63"/>
      <c r="U4" s="63"/>
      <c r="V4" s="63"/>
      <c r="W4" s="63"/>
      <c r="X4" s="63"/>
      <c r="Y4" s="63"/>
      <c r="Z4" s="63"/>
      <c r="AA4" s="63"/>
      <c r="AB4" s="63"/>
      <c r="AC4" s="64"/>
      <c r="AD4" s="64"/>
      <c r="AE4" s="64"/>
      <c r="AF4" s="64"/>
      <c r="AG4" s="65"/>
      <c r="AH4" s="53"/>
      <c r="AI4" s="53"/>
    </row>
    <row r="5" spans="1:35" ht="14" x14ac:dyDescent="0.15">
      <c r="A5" s="13"/>
      <c r="B5" s="59"/>
      <c r="C5" s="66"/>
      <c r="D5" s="60"/>
      <c r="E5" s="60"/>
      <c r="F5" s="60"/>
      <c r="G5" s="60"/>
      <c r="H5" s="60"/>
      <c r="I5" s="60"/>
      <c r="J5" s="60"/>
      <c r="K5" s="67"/>
      <c r="L5" s="67"/>
      <c r="M5" s="67"/>
      <c r="N5" s="67"/>
      <c r="O5" s="67"/>
      <c r="P5" s="67"/>
      <c r="Q5" s="67"/>
      <c r="R5" s="67"/>
      <c r="S5" s="67"/>
      <c r="T5" s="67"/>
      <c r="U5" s="67"/>
      <c r="V5" s="67"/>
      <c r="W5" s="67"/>
      <c r="X5" s="67"/>
      <c r="Y5" s="67"/>
      <c r="Z5" s="67"/>
      <c r="AA5" s="67"/>
      <c r="AB5" s="67"/>
      <c r="AC5" s="68"/>
      <c r="AD5" s="68"/>
      <c r="AE5" s="68"/>
      <c r="AF5" s="68"/>
      <c r="AG5" s="69"/>
    </row>
    <row r="6" spans="1:35" ht="26.25" customHeight="1" x14ac:dyDescent="0.15">
      <c r="A6" s="635" t="s">
        <v>54</v>
      </c>
      <c r="B6" s="637" t="s">
        <v>55</v>
      </c>
      <c r="C6" s="640" t="s">
        <v>56</v>
      </c>
      <c r="D6" s="643" t="s">
        <v>57</v>
      </c>
      <c r="E6" s="628" t="s">
        <v>58</v>
      </c>
      <c r="F6" s="629"/>
      <c r="G6" s="629"/>
      <c r="H6" s="629"/>
      <c r="I6" s="629"/>
      <c r="J6" s="630"/>
      <c r="K6" s="628" t="s">
        <v>59</v>
      </c>
      <c r="L6" s="629"/>
      <c r="M6" s="629"/>
      <c r="N6" s="629"/>
      <c r="O6" s="629"/>
      <c r="P6" s="630"/>
      <c r="Q6" s="628" t="s">
        <v>60</v>
      </c>
      <c r="R6" s="629"/>
      <c r="S6" s="629"/>
      <c r="T6" s="629"/>
      <c r="U6" s="629"/>
      <c r="V6" s="630"/>
      <c r="W6" s="628" t="s">
        <v>59</v>
      </c>
      <c r="X6" s="629"/>
      <c r="Y6" s="629"/>
      <c r="Z6" s="629"/>
      <c r="AA6" s="629"/>
      <c r="AB6" s="630"/>
      <c r="AC6" s="631" t="s">
        <v>61</v>
      </c>
      <c r="AD6" s="629"/>
      <c r="AE6" s="629"/>
      <c r="AF6" s="632"/>
      <c r="AG6" s="624" t="s">
        <v>62</v>
      </c>
    </row>
    <row r="7" spans="1:35" ht="26.25" customHeight="1" x14ac:dyDescent="0.15">
      <c r="A7" s="608"/>
      <c r="B7" s="638"/>
      <c r="C7" s="641"/>
      <c r="D7" s="641"/>
      <c r="E7" s="633" t="s">
        <v>63</v>
      </c>
      <c r="F7" s="629"/>
      <c r="G7" s="630"/>
      <c r="H7" s="633" t="s">
        <v>64</v>
      </c>
      <c r="I7" s="629"/>
      <c r="J7" s="630"/>
      <c r="K7" s="633" t="s">
        <v>63</v>
      </c>
      <c r="L7" s="629"/>
      <c r="M7" s="630"/>
      <c r="N7" s="633" t="s">
        <v>64</v>
      </c>
      <c r="O7" s="629"/>
      <c r="P7" s="630"/>
      <c r="Q7" s="633" t="s">
        <v>63</v>
      </c>
      <c r="R7" s="629"/>
      <c r="S7" s="630"/>
      <c r="T7" s="633" t="s">
        <v>64</v>
      </c>
      <c r="U7" s="629"/>
      <c r="V7" s="630"/>
      <c r="W7" s="633" t="s">
        <v>63</v>
      </c>
      <c r="X7" s="629"/>
      <c r="Y7" s="630"/>
      <c r="Z7" s="633" t="s">
        <v>64</v>
      </c>
      <c r="AA7" s="629"/>
      <c r="AB7" s="630"/>
      <c r="AC7" s="634" t="s">
        <v>65</v>
      </c>
      <c r="AD7" s="634" t="s">
        <v>66</v>
      </c>
      <c r="AE7" s="631" t="s">
        <v>67</v>
      </c>
      <c r="AF7" s="632"/>
      <c r="AG7" s="608"/>
    </row>
    <row r="8" spans="1:35" ht="36" customHeight="1" x14ac:dyDescent="0.15">
      <c r="A8" s="636"/>
      <c r="B8" s="639"/>
      <c r="C8" s="642"/>
      <c r="D8" s="642"/>
      <c r="E8" s="70" t="s">
        <v>68</v>
      </c>
      <c r="F8" s="71" t="s">
        <v>69</v>
      </c>
      <c r="G8" s="72" t="s">
        <v>70</v>
      </c>
      <c r="H8" s="70" t="s">
        <v>68</v>
      </c>
      <c r="I8" s="71" t="s">
        <v>69</v>
      </c>
      <c r="J8" s="72" t="s">
        <v>71</v>
      </c>
      <c r="K8" s="70" t="s">
        <v>68</v>
      </c>
      <c r="L8" s="71" t="s">
        <v>72</v>
      </c>
      <c r="M8" s="72" t="s">
        <v>73</v>
      </c>
      <c r="N8" s="70" t="s">
        <v>68</v>
      </c>
      <c r="O8" s="71" t="s">
        <v>72</v>
      </c>
      <c r="P8" s="72" t="s">
        <v>74</v>
      </c>
      <c r="Q8" s="70" t="s">
        <v>68</v>
      </c>
      <c r="R8" s="71" t="s">
        <v>72</v>
      </c>
      <c r="S8" s="72" t="s">
        <v>75</v>
      </c>
      <c r="T8" s="70" t="s">
        <v>68</v>
      </c>
      <c r="U8" s="71" t="s">
        <v>72</v>
      </c>
      <c r="V8" s="72" t="s">
        <v>76</v>
      </c>
      <c r="W8" s="70" t="s">
        <v>68</v>
      </c>
      <c r="X8" s="71" t="s">
        <v>72</v>
      </c>
      <c r="Y8" s="72" t="s">
        <v>77</v>
      </c>
      <c r="Z8" s="70" t="s">
        <v>68</v>
      </c>
      <c r="AA8" s="71" t="s">
        <v>72</v>
      </c>
      <c r="AB8" s="72" t="s">
        <v>78</v>
      </c>
      <c r="AC8" s="625"/>
      <c r="AD8" s="625"/>
      <c r="AE8" s="73" t="s">
        <v>79</v>
      </c>
      <c r="AF8" s="74" t="s">
        <v>20</v>
      </c>
      <c r="AG8" s="625"/>
    </row>
    <row r="9" spans="1:35" x14ac:dyDescent="0.2">
      <c r="A9" s="75" t="s">
        <v>80</v>
      </c>
      <c r="B9" s="76">
        <v>1</v>
      </c>
      <c r="C9" s="77">
        <v>2</v>
      </c>
      <c r="D9" s="78">
        <v>3</v>
      </c>
      <c r="E9" s="79">
        <v>4</v>
      </c>
      <c r="F9" s="79">
        <v>5</v>
      </c>
      <c r="G9" s="79">
        <v>6</v>
      </c>
      <c r="H9" s="79">
        <v>7</v>
      </c>
      <c r="I9" s="79">
        <v>8</v>
      </c>
      <c r="J9" s="79">
        <v>9</v>
      </c>
      <c r="K9" s="80">
        <v>10</v>
      </c>
      <c r="L9" s="80">
        <v>11</v>
      </c>
      <c r="M9" s="80">
        <v>12</v>
      </c>
      <c r="N9" s="80">
        <v>13</v>
      </c>
      <c r="O9" s="80">
        <v>14</v>
      </c>
      <c r="P9" s="80">
        <v>15</v>
      </c>
      <c r="Q9" s="80">
        <v>16</v>
      </c>
      <c r="R9" s="80">
        <v>17</v>
      </c>
      <c r="S9" s="80">
        <v>18</v>
      </c>
      <c r="T9" s="80">
        <v>19</v>
      </c>
      <c r="U9" s="80">
        <v>20</v>
      </c>
      <c r="V9" s="80">
        <v>21</v>
      </c>
      <c r="W9" s="80">
        <v>22</v>
      </c>
      <c r="X9" s="80">
        <v>23</v>
      </c>
      <c r="Y9" s="80">
        <v>24</v>
      </c>
      <c r="Z9" s="80">
        <v>25</v>
      </c>
      <c r="AA9" s="80">
        <v>26</v>
      </c>
      <c r="AB9" s="80">
        <v>27</v>
      </c>
      <c r="AC9" s="81">
        <v>28</v>
      </c>
      <c r="AD9" s="81">
        <v>29</v>
      </c>
      <c r="AE9" s="81">
        <v>30</v>
      </c>
      <c r="AF9" s="82">
        <v>31</v>
      </c>
      <c r="AG9" s="83">
        <v>32</v>
      </c>
      <c r="AH9" s="84"/>
    </row>
    <row r="10" spans="1:35" x14ac:dyDescent="0.2">
      <c r="A10" s="85"/>
      <c r="B10" s="86"/>
      <c r="C10" s="82" t="s">
        <v>81</v>
      </c>
      <c r="D10" s="87"/>
      <c r="E10" s="78" t="s">
        <v>82</v>
      </c>
      <c r="F10" s="87" t="s">
        <v>83</v>
      </c>
      <c r="G10" s="88" t="s">
        <v>84</v>
      </c>
      <c r="H10" s="87" t="s">
        <v>85</v>
      </c>
      <c r="I10" s="87" t="s">
        <v>86</v>
      </c>
      <c r="J10" s="87" t="s">
        <v>87</v>
      </c>
      <c r="K10" s="77" t="s">
        <v>88</v>
      </c>
      <c r="L10" s="82" t="s">
        <v>89</v>
      </c>
      <c r="M10" s="81" t="s">
        <v>90</v>
      </c>
      <c r="N10" s="77" t="s">
        <v>91</v>
      </c>
      <c r="O10" s="82" t="s">
        <v>92</v>
      </c>
      <c r="P10" s="81" t="s">
        <v>93</v>
      </c>
      <c r="Q10" s="77" t="s">
        <v>94</v>
      </c>
      <c r="R10" s="82" t="s">
        <v>95</v>
      </c>
      <c r="S10" s="81" t="s">
        <v>96</v>
      </c>
      <c r="T10" s="77" t="s">
        <v>97</v>
      </c>
      <c r="U10" s="82" t="s">
        <v>98</v>
      </c>
      <c r="V10" s="81" t="s">
        <v>99</v>
      </c>
      <c r="W10" s="77" t="s">
        <v>100</v>
      </c>
      <c r="X10" s="82" t="s">
        <v>101</v>
      </c>
      <c r="Y10" s="81" t="s">
        <v>102</v>
      </c>
      <c r="Z10" s="77" t="s">
        <v>103</v>
      </c>
      <c r="AA10" s="82" t="s">
        <v>104</v>
      </c>
      <c r="AB10" s="81" t="s">
        <v>105</v>
      </c>
      <c r="AC10" s="82" t="s">
        <v>106</v>
      </c>
      <c r="AD10" s="82" t="s">
        <v>107</v>
      </c>
      <c r="AE10" s="82" t="s">
        <v>108</v>
      </c>
      <c r="AF10" s="82" t="s">
        <v>109</v>
      </c>
      <c r="AG10" s="83"/>
      <c r="AH10" s="84"/>
    </row>
    <row r="11" spans="1:35" ht="19.5" customHeight="1" x14ac:dyDescent="0.15">
      <c r="A11" s="89"/>
      <c r="B11" s="90"/>
      <c r="C11" s="91" t="s">
        <v>110</v>
      </c>
      <c r="D11" s="92"/>
      <c r="E11" s="93"/>
      <c r="F11" s="92"/>
      <c r="G11" s="94"/>
      <c r="H11" s="92"/>
      <c r="I11" s="92"/>
      <c r="J11" s="92"/>
      <c r="K11" s="93"/>
      <c r="L11" s="92"/>
      <c r="M11" s="94"/>
      <c r="N11" s="93"/>
      <c r="O11" s="92"/>
      <c r="P11" s="94"/>
      <c r="Q11" s="93"/>
      <c r="R11" s="92"/>
      <c r="S11" s="94"/>
      <c r="T11" s="93"/>
      <c r="U11" s="92"/>
      <c r="V11" s="94"/>
      <c r="W11" s="93"/>
      <c r="X11" s="92"/>
      <c r="Y11" s="94"/>
      <c r="Z11" s="93"/>
      <c r="AA11" s="92"/>
      <c r="AB11" s="94"/>
      <c r="AC11" s="95"/>
      <c r="AD11" s="96"/>
      <c r="AE11" s="96"/>
      <c r="AF11" s="96"/>
      <c r="AG11" s="97"/>
      <c r="AH11" s="98"/>
      <c r="AI11" s="99"/>
    </row>
    <row r="12" spans="1:35" ht="22.5" customHeight="1" x14ac:dyDescent="0.15">
      <c r="A12" s="100" t="s">
        <v>111</v>
      </c>
      <c r="B12" s="101">
        <v>1</v>
      </c>
      <c r="C12" s="102" t="s">
        <v>112</v>
      </c>
      <c r="D12" s="103"/>
      <c r="E12" s="104"/>
      <c r="F12" s="105"/>
      <c r="G12" s="105"/>
      <c r="H12" s="106"/>
      <c r="I12" s="107"/>
      <c r="J12" s="108"/>
      <c r="K12" s="105"/>
      <c r="L12" s="105"/>
      <c r="M12" s="109"/>
      <c r="N12" s="104"/>
      <c r="O12" s="105"/>
      <c r="P12" s="109"/>
      <c r="Q12" s="105"/>
      <c r="R12" s="105"/>
      <c r="S12" s="109"/>
      <c r="T12" s="104"/>
      <c r="U12" s="105"/>
      <c r="V12" s="109"/>
      <c r="W12" s="105"/>
      <c r="X12" s="105"/>
      <c r="Y12" s="109"/>
      <c r="Z12" s="104"/>
      <c r="AA12" s="105"/>
      <c r="AB12" s="105"/>
      <c r="AC12" s="110"/>
      <c r="AD12" s="111"/>
      <c r="AE12" s="111"/>
      <c r="AF12" s="112"/>
      <c r="AG12" s="113"/>
      <c r="AH12" s="114"/>
      <c r="AI12" s="115"/>
    </row>
    <row r="13" spans="1:35" ht="30" customHeight="1" x14ac:dyDescent="0.15">
      <c r="A13" s="116" t="s">
        <v>113</v>
      </c>
      <c r="B13" s="117" t="s">
        <v>114</v>
      </c>
      <c r="C13" s="118" t="s">
        <v>115</v>
      </c>
      <c r="D13" s="119"/>
      <c r="E13" s="120"/>
      <c r="F13" s="121"/>
      <c r="G13" s="122">
        <f>SUM(G14:G36)</f>
        <v>0</v>
      </c>
      <c r="H13" s="120"/>
      <c r="I13" s="121"/>
      <c r="J13" s="122">
        <f>SUM(J14:J36)</f>
        <v>0</v>
      </c>
      <c r="K13" s="120"/>
      <c r="L13" s="121"/>
      <c r="M13" s="122">
        <f>SUM(M14:M36)</f>
        <v>417599.6999999999</v>
      </c>
      <c r="N13" s="120"/>
      <c r="O13" s="121"/>
      <c r="P13" s="122">
        <f>SUM(P14:P36)</f>
        <v>448125.48499999999</v>
      </c>
      <c r="Q13" s="120"/>
      <c r="R13" s="121"/>
      <c r="S13" s="122">
        <f>SUM(S14:S36)</f>
        <v>105183.14000000001</v>
      </c>
      <c r="T13" s="120"/>
      <c r="U13" s="121"/>
      <c r="V13" s="122">
        <f>SUM(V14:V36)</f>
        <v>68927.02</v>
      </c>
      <c r="W13" s="120"/>
      <c r="X13" s="121"/>
      <c r="Y13" s="122">
        <f>SUM(Y14:Y36)</f>
        <v>0</v>
      </c>
      <c r="Z13" s="120"/>
      <c r="AA13" s="121"/>
      <c r="AB13" s="122">
        <f>SUM(AB14:AB36)</f>
        <v>0</v>
      </c>
      <c r="AC13" s="123">
        <f t="shared" ref="AC13:AC48" si="0">G13+M13+S13+Y13</f>
        <v>522782.83999999991</v>
      </c>
      <c r="AD13" s="124">
        <f t="shared" ref="AD13:AD48" si="1">J13+P13+V13+AB13</f>
        <v>517052.505</v>
      </c>
      <c r="AE13" s="125">
        <f t="shared" ref="AE13:AE49" si="2">AC13-AD13</f>
        <v>5730.3349999999045</v>
      </c>
      <c r="AF13" s="126">
        <f t="shared" ref="AF13:AF49" si="3">AE13/AC13</f>
        <v>1.0961214794272714E-2</v>
      </c>
      <c r="AG13" s="127"/>
      <c r="AH13" s="128"/>
      <c r="AI13" s="129"/>
    </row>
    <row r="14" spans="1:35" ht="54.75" customHeight="1" x14ac:dyDescent="0.15">
      <c r="A14" s="130" t="s">
        <v>116</v>
      </c>
      <c r="B14" s="131" t="s">
        <v>117</v>
      </c>
      <c r="C14" s="132" t="s">
        <v>118</v>
      </c>
      <c r="D14" s="133" t="s">
        <v>119</v>
      </c>
      <c r="E14" s="134"/>
      <c r="F14" s="135"/>
      <c r="G14" s="136"/>
      <c r="H14" s="134"/>
      <c r="I14" s="135"/>
      <c r="J14" s="137">
        <f t="shared" ref="J14:J36" si="4">H14*I14</f>
        <v>0</v>
      </c>
      <c r="K14" s="134">
        <v>2</v>
      </c>
      <c r="L14" s="135">
        <v>23332.2</v>
      </c>
      <c r="M14" s="137">
        <f t="shared" ref="M14:M36" si="5">K14*L14</f>
        <v>46664.4</v>
      </c>
      <c r="N14" s="138">
        <v>2</v>
      </c>
      <c r="O14" s="139">
        <v>24558.55</v>
      </c>
      <c r="P14" s="137">
        <f t="shared" ref="P14:P36" si="6">N14*O14</f>
        <v>49117.1</v>
      </c>
      <c r="Q14" s="134"/>
      <c r="R14" s="135"/>
      <c r="S14" s="137">
        <f t="shared" ref="S14:S22" si="7">Q14*R14</f>
        <v>0</v>
      </c>
      <c r="T14" s="134"/>
      <c r="U14" s="135"/>
      <c r="V14" s="137">
        <f t="shared" ref="V14:V22" si="8">T14*U14</f>
        <v>0</v>
      </c>
      <c r="W14" s="134"/>
      <c r="X14" s="135"/>
      <c r="Y14" s="137">
        <f t="shared" ref="Y14:Y15" si="9">W14*X14</f>
        <v>0</v>
      </c>
      <c r="Z14" s="134"/>
      <c r="AA14" s="135"/>
      <c r="AB14" s="137">
        <f t="shared" ref="AB14:AB15" si="10">Z14*AA14</f>
        <v>0</v>
      </c>
      <c r="AC14" s="140">
        <f t="shared" si="0"/>
        <v>46664.4</v>
      </c>
      <c r="AD14" s="141">
        <f t="shared" si="1"/>
        <v>49117.1</v>
      </c>
      <c r="AE14" s="142">
        <f t="shared" si="2"/>
        <v>-2452.6999999999971</v>
      </c>
      <c r="AF14" s="143">
        <f t="shared" si="3"/>
        <v>-5.2560410077060825E-2</v>
      </c>
      <c r="AG14" s="144" t="s">
        <v>120</v>
      </c>
      <c r="AH14" s="114"/>
      <c r="AI14" s="115"/>
    </row>
    <row r="15" spans="1:35" ht="66" customHeight="1" x14ac:dyDescent="0.15">
      <c r="A15" s="130" t="s">
        <v>116</v>
      </c>
      <c r="B15" s="131" t="s">
        <v>121</v>
      </c>
      <c r="C15" s="132" t="s">
        <v>122</v>
      </c>
      <c r="D15" s="133" t="s">
        <v>119</v>
      </c>
      <c r="E15" s="134"/>
      <c r="F15" s="135"/>
      <c r="G15" s="136"/>
      <c r="H15" s="134"/>
      <c r="I15" s="135"/>
      <c r="J15" s="137">
        <f t="shared" si="4"/>
        <v>0</v>
      </c>
      <c r="K15" s="134">
        <v>2</v>
      </c>
      <c r="L15" s="135">
        <v>17046.22</v>
      </c>
      <c r="M15" s="137">
        <f t="shared" si="5"/>
        <v>34092.44</v>
      </c>
      <c r="N15" s="138">
        <v>2</v>
      </c>
      <c r="O15" s="139">
        <v>19085.78</v>
      </c>
      <c r="P15" s="137">
        <f t="shared" si="6"/>
        <v>38171.56</v>
      </c>
      <c r="Q15" s="134"/>
      <c r="R15" s="135"/>
      <c r="S15" s="137">
        <f t="shared" si="7"/>
        <v>0</v>
      </c>
      <c r="T15" s="134"/>
      <c r="U15" s="135"/>
      <c r="V15" s="137">
        <f t="shared" si="8"/>
        <v>0</v>
      </c>
      <c r="W15" s="134"/>
      <c r="X15" s="135"/>
      <c r="Y15" s="137">
        <f t="shared" si="9"/>
        <v>0</v>
      </c>
      <c r="Z15" s="134"/>
      <c r="AA15" s="135"/>
      <c r="AB15" s="137">
        <f t="shared" si="10"/>
        <v>0</v>
      </c>
      <c r="AC15" s="140">
        <f t="shared" si="0"/>
        <v>34092.44</v>
      </c>
      <c r="AD15" s="141">
        <f t="shared" si="1"/>
        <v>38171.56</v>
      </c>
      <c r="AE15" s="142">
        <f t="shared" si="2"/>
        <v>-4079.1199999999953</v>
      </c>
      <c r="AF15" s="143">
        <f t="shared" si="3"/>
        <v>-0.11964881363727545</v>
      </c>
      <c r="AG15" s="144" t="s">
        <v>120</v>
      </c>
      <c r="AH15" s="114"/>
      <c r="AI15" s="115"/>
    </row>
    <row r="16" spans="1:35" ht="81.5" customHeight="1" x14ac:dyDescent="0.15">
      <c r="A16" s="130" t="s">
        <v>116</v>
      </c>
      <c r="B16" s="131" t="s">
        <v>123</v>
      </c>
      <c r="C16" s="132" t="s">
        <v>124</v>
      </c>
      <c r="D16" s="133" t="s">
        <v>119</v>
      </c>
      <c r="E16" s="145"/>
      <c r="F16" s="146"/>
      <c r="G16" s="136"/>
      <c r="H16" s="145"/>
      <c r="I16" s="146"/>
      <c r="J16" s="137">
        <f t="shared" si="4"/>
        <v>0</v>
      </c>
      <c r="K16" s="145">
        <v>3</v>
      </c>
      <c r="L16" s="146">
        <v>17051.53</v>
      </c>
      <c r="M16" s="137">
        <f t="shared" si="5"/>
        <v>51154.59</v>
      </c>
      <c r="N16" s="147">
        <v>3</v>
      </c>
      <c r="O16" s="148">
        <v>14710.82</v>
      </c>
      <c r="P16" s="137">
        <f t="shared" si="6"/>
        <v>44132.46</v>
      </c>
      <c r="Q16" s="145"/>
      <c r="R16" s="146"/>
      <c r="S16" s="137">
        <f t="shared" si="7"/>
        <v>0</v>
      </c>
      <c r="T16" s="145"/>
      <c r="U16" s="146"/>
      <c r="V16" s="137">
        <f t="shared" si="8"/>
        <v>0</v>
      </c>
      <c r="W16" s="145"/>
      <c r="X16" s="146"/>
      <c r="Y16" s="136"/>
      <c r="Z16" s="145"/>
      <c r="AA16" s="146"/>
      <c r="AB16" s="136"/>
      <c r="AC16" s="140">
        <f t="shared" si="0"/>
        <v>51154.59</v>
      </c>
      <c r="AD16" s="141">
        <f t="shared" si="1"/>
        <v>44132.46</v>
      </c>
      <c r="AE16" s="142">
        <f t="shared" si="2"/>
        <v>7022.1299999999974</v>
      </c>
      <c r="AF16" s="143">
        <f t="shared" si="3"/>
        <v>0.13727272567329732</v>
      </c>
      <c r="AG16" s="144" t="s">
        <v>120</v>
      </c>
      <c r="AH16" s="114"/>
      <c r="AI16" s="115"/>
    </row>
    <row r="17" spans="1:35" ht="69.5" customHeight="1" x14ac:dyDescent="0.15">
      <c r="A17" s="130" t="s">
        <v>116</v>
      </c>
      <c r="B17" s="131" t="s">
        <v>125</v>
      </c>
      <c r="C17" s="132" t="s">
        <v>126</v>
      </c>
      <c r="D17" s="133" t="s">
        <v>119</v>
      </c>
      <c r="E17" s="145"/>
      <c r="F17" s="146"/>
      <c r="G17" s="136">
        <f t="shared" ref="G17:G36" si="11">E17*F17</f>
        <v>0</v>
      </c>
      <c r="H17" s="145"/>
      <c r="I17" s="146"/>
      <c r="J17" s="137">
        <f t="shared" si="4"/>
        <v>0</v>
      </c>
      <c r="K17" s="145">
        <v>3</v>
      </c>
      <c r="L17" s="146">
        <v>9199.65</v>
      </c>
      <c r="M17" s="137">
        <f t="shared" si="5"/>
        <v>27598.949999999997</v>
      </c>
      <c r="N17" s="147">
        <v>3</v>
      </c>
      <c r="O17" s="148">
        <v>8361.64</v>
      </c>
      <c r="P17" s="137">
        <f t="shared" si="6"/>
        <v>25084.92</v>
      </c>
      <c r="Q17" s="145"/>
      <c r="R17" s="146"/>
      <c r="S17" s="137">
        <f t="shared" si="7"/>
        <v>0</v>
      </c>
      <c r="T17" s="145"/>
      <c r="U17" s="146"/>
      <c r="V17" s="137">
        <f t="shared" si="8"/>
        <v>0</v>
      </c>
      <c r="W17" s="145"/>
      <c r="X17" s="146"/>
      <c r="Y17" s="136"/>
      <c r="Z17" s="145"/>
      <c r="AA17" s="146"/>
      <c r="AB17" s="136"/>
      <c r="AC17" s="140">
        <f t="shared" si="0"/>
        <v>27598.949999999997</v>
      </c>
      <c r="AD17" s="141">
        <f t="shared" si="1"/>
        <v>25084.92</v>
      </c>
      <c r="AE17" s="142">
        <f t="shared" si="2"/>
        <v>2514.0299999999988</v>
      </c>
      <c r="AF17" s="143">
        <f t="shared" si="3"/>
        <v>9.1091508916100031E-2</v>
      </c>
      <c r="AG17" s="144" t="s">
        <v>120</v>
      </c>
      <c r="AH17" s="114"/>
      <c r="AI17" s="115"/>
    </row>
    <row r="18" spans="1:35" ht="54" customHeight="1" x14ac:dyDescent="0.15">
      <c r="A18" s="130" t="s">
        <v>116</v>
      </c>
      <c r="B18" s="149" t="s">
        <v>127</v>
      </c>
      <c r="C18" s="132" t="s">
        <v>128</v>
      </c>
      <c r="D18" s="133" t="s">
        <v>119</v>
      </c>
      <c r="E18" s="145"/>
      <c r="F18" s="146"/>
      <c r="G18" s="136">
        <f t="shared" si="11"/>
        <v>0</v>
      </c>
      <c r="H18" s="145"/>
      <c r="I18" s="146"/>
      <c r="J18" s="137">
        <f t="shared" si="4"/>
        <v>0</v>
      </c>
      <c r="K18" s="145">
        <v>1</v>
      </c>
      <c r="L18" s="146">
        <v>20931.52</v>
      </c>
      <c r="M18" s="137">
        <f t="shared" si="5"/>
        <v>20931.52</v>
      </c>
      <c r="N18" s="147">
        <v>1</v>
      </c>
      <c r="O18" s="148">
        <v>26154.15</v>
      </c>
      <c r="P18" s="137">
        <f t="shared" si="6"/>
        <v>26154.15</v>
      </c>
      <c r="Q18" s="145"/>
      <c r="R18" s="146"/>
      <c r="S18" s="137">
        <f t="shared" si="7"/>
        <v>0</v>
      </c>
      <c r="T18" s="145"/>
      <c r="U18" s="146"/>
      <c r="V18" s="137">
        <f t="shared" si="8"/>
        <v>0</v>
      </c>
      <c r="W18" s="145"/>
      <c r="X18" s="146"/>
      <c r="Y18" s="136"/>
      <c r="Z18" s="145"/>
      <c r="AA18" s="146"/>
      <c r="AB18" s="136"/>
      <c r="AC18" s="140">
        <f t="shared" si="0"/>
        <v>20931.52</v>
      </c>
      <c r="AD18" s="141">
        <f t="shared" si="1"/>
        <v>26154.15</v>
      </c>
      <c r="AE18" s="142">
        <f t="shared" si="2"/>
        <v>-5222.630000000001</v>
      </c>
      <c r="AF18" s="143">
        <f t="shared" si="3"/>
        <v>-0.24951030789928305</v>
      </c>
      <c r="AG18" s="144" t="s">
        <v>120</v>
      </c>
      <c r="AH18" s="114"/>
      <c r="AI18" s="115"/>
    </row>
    <row r="19" spans="1:35" ht="39" customHeight="1" x14ac:dyDescent="0.15">
      <c r="A19" s="130" t="s">
        <v>116</v>
      </c>
      <c r="B19" s="131" t="s">
        <v>129</v>
      </c>
      <c r="C19" s="132" t="s">
        <v>130</v>
      </c>
      <c r="D19" s="133" t="s">
        <v>119</v>
      </c>
      <c r="E19" s="145"/>
      <c r="F19" s="146"/>
      <c r="G19" s="136">
        <f t="shared" si="11"/>
        <v>0</v>
      </c>
      <c r="H19" s="145"/>
      <c r="I19" s="146"/>
      <c r="J19" s="137">
        <f t="shared" si="4"/>
        <v>0</v>
      </c>
      <c r="K19" s="145">
        <v>1</v>
      </c>
      <c r="L19" s="146">
        <v>4547.08</v>
      </c>
      <c r="M19" s="137">
        <f t="shared" si="5"/>
        <v>4547.08</v>
      </c>
      <c r="N19" s="147">
        <v>1</v>
      </c>
      <c r="O19" s="148">
        <v>4220.34</v>
      </c>
      <c r="P19" s="137">
        <f t="shared" si="6"/>
        <v>4220.34</v>
      </c>
      <c r="Q19" s="145"/>
      <c r="R19" s="146"/>
      <c r="S19" s="137">
        <f t="shared" si="7"/>
        <v>0</v>
      </c>
      <c r="T19" s="145"/>
      <c r="U19" s="146"/>
      <c r="V19" s="137">
        <f t="shared" si="8"/>
        <v>0</v>
      </c>
      <c r="W19" s="145"/>
      <c r="X19" s="146"/>
      <c r="Y19" s="136"/>
      <c r="Z19" s="145"/>
      <c r="AA19" s="146"/>
      <c r="AB19" s="136"/>
      <c r="AC19" s="140">
        <f t="shared" si="0"/>
        <v>4547.08</v>
      </c>
      <c r="AD19" s="141">
        <f t="shared" si="1"/>
        <v>4220.34</v>
      </c>
      <c r="AE19" s="142">
        <f t="shared" si="2"/>
        <v>326.73999999999978</v>
      </c>
      <c r="AF19" s="143">
        <f t="shared" si="3"/>
        <v>7.1857103899645433E-2</v>
      </c>
      <c r="AG19" s="144" t="s">
        <v>120</v>
      </c>
      <c r="AH19" s="114"/>
      <c r="AI19" s="115"/>
    </row>
    <row r="20" spans="1:35" ht="89.25" customHeight="1" x14ac:dyDescent="0.15">
      <c r="A20" s="130" t="s">
        <v>116</v>
      </c>
      <c r="B20" s="131" t="s">
        <v>131</v>
      </c>
      <c r="C20" s="150" t="s">
        <v>132</v>
      </c>
      <c r="D20" s="133" t="s">
        <v>119</v>
      </c>
      <c r="E20" s="145"/>
      <c r="F20" s="146"/>
      <c r="G20" s="136">
        <f t="shared" si="11"/>
        <v>0</v>
      </c>
      <c r="H20" s="145"/>
      <c r="I20" s="146"/>
      <c r="J20" s="137">
        <f t="shared" si="4"/>
        <v>0</v>
      </c>
      <c r="K20" s="145">
        <v>2</v>
      </c>
      <c r="L20" s="146">
        <v>10550.85</v>
      </c>
      <c r="M20" s="137">
        <f t="shared" si="5"/>
        <v>21101.7</v>
      </c>
      <c r="N20" s="147">
        <v>2</v>
      </c>
      <c r="O20" s="148">
        <v>11530.67</v>
      </c>
      <c r="P20" s="137">
        <f t="shared" si="6"/>
        <v>23061.34</v>
      </c>
      <c r="Q20" s="145"/>
      <c r="R20" s="146"/>
      <c r="S20" s="137">
        <f t="shared" si="7"/>
        <v>0</v>
      </c>
      <c r="T20" s="145"/>
      <c r="U20" s="146"/>
      <c r="V20" s="137">
        <f t="shared" si="8"/>
        <v>0</v>
      </c>
      <c r="W20" s="145"/>
      <c r="X20" s="146"/>
      <c r="Y20" s="136"/>
      <c r="Z20" s="145"/>
      <c r="AA20" s="146"/>
      <c r="AB20" s="136"/>
      <c r="AC20" s="140">
        <f t="shared" si="0"/>
        <v>21101.7</v>
      </c>
      <c r="AD20" s="141">
        <f t="shared" si="1"/>
        <v>23061.34</v>
      </c>
      <c r="AE20" s="142">
        <f t="shared" si="2"/>
        <v>-1959.6399999999994</v>
      </c>
      <c r="AF20" s="143">
        <f t="shared" si="3"/>
        <v>-9.2866451518124102E-2</v>
      </c>
      <c r="AG20" s="151" t="s">
        <v>133</v>
      </c>
      <c r="AH20" s="114"/>
      <c r="AI20" s="115"/>
    </row>
    <row r="21" spans="1:35" ht="99.5" customHeight="1" x14ac:dyDescent="0.15">
      <c r="A21" s="130" t="s">
        <v>116</v>
      </c>
      <c r="B21" s="131" t="s">
        <v>134</v>
      </c>
      <c r="C21" s="150" t="s">
        <v>135</v>
      </c>
      <c r="D21" s="133" t="s">
        <v>119</v>
      </c>
      <c r="E21" s="145"/>
      <c r="F21" s="146"/>
      <c r="G21" s="136">
        <f t="shared" si="11"/>
        <v>0</v>
      </c>
      <c r="H21" s="145"/>
      <c r="I21" s="146"/>
      <c r="J21" s="137">
        <f t="shared" si="4"/>
        <v>0</v>
      </c>
      <c r="K21" s="145">
        <v>1</v>
      </c>
      <c r="L21" s="146">
        <v>15554.8</v>
      </c>
      <c r="M21" s="137">
        <f t="shared" si="5"/>
        <v>15554.8</v>
      </c>
      <c r="N21" s="147">
        <v>1</v>
      </c>
      <c r="O21" s="148">
        <v>15575</v>
      </c>
      <c r="P21" s="137">
        <f t="shared" si="6"/>
        <v>15575</v>
      </c>
      <c r="Q21" s="145"/>
      <c r="R21" s="146"/>
      <c r="S21" s="137">
        <f t="shared" si="7"/>
        <v>0</v>
      </c>
      <c r="T21" s="145"/>
      <c r="U21" s="146"/>
      <c r="V21" s="137">
        <f t="shared" si="8"/>
        <v>0</v>
      </c>
      <c r="W21" s="145"/>
      <c r="X21" s="146"/>
      <c r="Y21" s="136"/>
      <c r="Z21" s="145"/>
      <c r="AA21" s="146"/>
      <c r="AB21" s="136"/>
      <c r="AC21" s="140">
        <f t="shared" si="0"/>
        <v>15554.8</v>
      </c>
      <c r="AD21" s="141">
        <f t="shared" si="1"/>
        <v>15575</v>
      </c>
      <c r="AE21" s="142">
        <f t="shared" si="2"/>
        <v>-20.200000000000728</v>
      </c>
      <c r="AF21" s="143">
        <f t="shared" si="3"/>
        <v>-1.2986345051045805E-3</v>
      </c>
      <c r="AG21" s="151" t="s">
        <v>136</v>
      </c>
      <c r="AH21" s="114"/>
      <c r="AI21" s="115"/>
    </row>
    <row r="22" spans="1:35" ht="50.25" customHeight="1" x14ac:dyDescent="0.15">
      <c r="A22" s="130" t="s">
        <v>116</v>
      </c>
      <c r="B22" s="131" t="s">
        <v>137</v>
      </c>
      <c r="C22" s="152" t="s">
        <v>138</v>
      </c>
      <c r="D22" s="133" t="s">
        <v>119</v>
      </c>
      <c r="E22" s="145"/>
      <c r="F22" s="146"/>
      <c r="G22" s="136">
        <f t="shared" si="11"/>
        <v>0</v>
      </c>
      <c r="H22" s="145"/>
      <c r="I22" s="146"/>
      <c r="J22" s="137">
        <f t="shared" si="4"/>
        <v>0</v>
      </c>
      <c r="K22" s="153"/>
      <c r="L22" s="154"/>
      <c r="M22" s="155">
        <f t="shared" si="5"/>
        <v>0</v>
      </c>
      <c r="N22" s="153"/>
      <c r="O22" s="154"/>
      <c r="P22" s="137">
        <f t="shared" si="6"/>
        <v>0</v>
      </c>
      <c r="Q22" s="145">
        <v>3</v>
      </c>
      <c r="R22" s="154">
        <v>10550.85</v>
      </c>
      <c r="S22" s="136">
        <f t="shared" si="7"/>
        <v>31652.550000000003</v>
      </c>
      <c r="T22" s="156">
        <v>3</v>
      </c>
      <c r="U22" s="157">
        <v>9553.14</v>
      </c>
      <c r="V22" s="136">
        <f t="shared" si="8"/>
        <v>28659.42</v>
      </c>
      <c r="W22" s="145"/>
      <c r="X22" s="146"/>
      <c r="Y22" s="136"/>
      <c r="Z22" s="145"/>
      <c r="AA22" s="146"/>
      <c r="AB22" s="136"/>
      <c r="AC22" s="140">
        <f t="shared" si="0"/>
        <v>31652.550000000003</v>
      </c>
      <c r="AD22" s="141">
        <f t="shared" si="1"/>
        <v>28659.42</v>
      </c>
      <c r="AE22" s="142">
        <f t="shared" si="2"/>
        <v>2993.1300000000047</v>
      </c>
      <c r="AF22" s="143">
        <f t="shared" si="3"/>
        <v>9.4562049503120735E-2</v>
      </c>
      <c r="AG22" s="151" t="s">
        <v>120</v>
      </c>
      <c r="AH22" s="114"/>
      <c r="AI22" s="115"/>
    </row>
    <row r="23" spans="1:35" ht="72" customHeight="1" x14ac:dyDescent="0.15">
      <c r="A23" s="130" t="s">
        <v>116</v>
      </c>
      <c r="B23" s="131" t="s">
        <v>139</v>
      </c>
      <c r="C23" s="152" t="s">
        <v>140</v>
      </c>
      <c r="D23" s="133" t="s">
        <v>119</v>
      </c>
      <c r="E23" s="145"/>
      <c r="F23" s="146"/>
      <c r="G23" s="136">
        <f t="shared" si="11"/>
        <v>0</v>
      </c>
      <c r="H23" s="145"/>
      <c r="I23" s="146"/>
      <c r="J23" s="137">
        <f t="shared" si="4"/>
        <v>0</v>
      </c>
      <c r="K23" s="145">
        <v>2</v>
      </c>
      <c r="L23" s="146">
        <v>10741.44</v>
      </c>
      <c r="M23" s="137">
        <f t="shared" si="5"/>
        <v>21482.880000000001</v>
      </c>
      <c r="N23" s="158">
        <v>2</v>
      </c>
      <c r="O23" s="159">
        <v>6504.36</v>
      </c>
      <c r="P23" s="137">
        <f t="shared" si="6"/>
        <v>13008.72</v>
      </c>
      <c r="Q23" s="145"/>
      <c r="R23" s="146"/>
      <c r="S23" s="160">
        <v>0</v>
      </c>
      <c r="T23" s="145"/>
      <c r="U23" s="146"/>
      <c r="V23" s="136"/>
      <c r="W23" s="145"/>
      <c r="X23" s="146"/>
      <c r="Y23" s="136"/>
      <c r="Z23" s="145"/>
      <c r="AA23" s="146"/>
      <c r="AB23" s="136"/>
      <c r="AC23" s="140">
        <f t="shared" si="0"/>
        <v>21482.880000000001</v>
      </c>
      <c r="AD23" s="141">
        <f t="shared" si="1"/>
        <v>13008.72</v>
      </c>
      <c r="AE23" s="142">
        <f t="shared" si="2"/>
        <v>8474.1600000000017</v>
      </c>
      <c r="AF23" s="143">
        <f t="shared" si="3"/>
        <v>0.39446107784431145</v>
      </c>
      <c r="AG23" s="151" t="s">
        <v>120</v>
      </c>
      <c r="AH23" s="114"/>
      <c r="AI23" s="115"/>
    </row>
    <row r="24" spans="1:35" ht="72.75" customHeight="1" x14ac:dyDescent="0.15">
      <c r="A24" s="130" t="s">
        <v>116</v>
      </c>
      <c r="B24" s="131" t="s">
        <v>141</v>
      </c>
      <c r="C24" s="152" t="s">
        <v>142</v>
      </c>
      <c r="D24" s="133" t="s">
        <v>119</v>
      </c>
      <c r="E24" s="145"/>
      <c r="F24" s="146"/>
      <c r="G24" s="136">
        <f t="shared" si="11"/>
        <v>0</v>
      </c>
      <c r="H24" s="145"/>
      <c r="I24" s="146"/>
      <c r="J24" s="137">
        <f t="shared" si="4"/>
        <v>0</v>
      </c>
      <c r="K24" s="153"/>
      <c r="L24" s="154"/>
      <c r="M24" s="155">
        <f t="shared" si="5"/>
        <v>0</v>
      </c>
      <c r="N24" s="153"/>
      <c r="O24" s="154"/>
      <c r="P24" s="137">
        <f t="shared" si="6"/>
        <v>0</v>
      </c>
      <c r="Q24" s="145">
        <v>2</v>
      </c>
      <c r="R24" s="154">
        <v>6330.51</v>
      </c>
      <c r="S24" s="136">
        <f t="shared" ref="S24:S34" si="12">Q24*R24</f>
        <v>12661.02</v>
      </c>
      <c r="T24" s="156">
        <v>2</v>
      </c>
      <c r="U24" s="157">
        <v>7781.4</v>
      </c>
      <c r="V24" s="136">
        <f>U24*T24</f>
        <v>15562.8</v>
      </c>
      <c r="W24" s="145"/>
      <c r="X24" s="146"/>
      <c r="Y24" s="136"/>
      <c r="Z24" s="145"/>
      <c r="AA24" s="146"/>
      <c r="AB24" s="136"/>
      <c r="AC24" s="140">
        <f t="shared" si="0"/>
        <v>12661.02</v>
      </c>
      <c r="AD24" s="141">
        <f t="shared" si="1"/>
        <v>15562.8</v>
      </c>
      <c r="AE24" s="142">
        <f t="shared" si="2"/>
        <v>-2901.7799999999988</v>
      </c>
      <c r="AF24" s="143">
        <f t="shared" si="3"/>
        <v>-0.22919006525540586</v>
      </c>
      <c r="AG24" s="151" t="s">
        <v>120</v>
      </c>
      <c r="AH24" s="114"/>
      <c r="AI24" s="115"/>
    </row>
    <row r="25" spans="1:35" ht="51" customHeight="1" x14ac:dyDescent="0.15">
      <c r="A25" s="130" t="s">
        <v>116</v>
      </c>
      <c r="B25" s="131" t="s">
        <v>143</v>
      </c>
      <c r="C25" s="152" t="s">
        <v>144</v>
      </c>
      <c r="D25" s="133" t="s">
        <v>119</v>
      </c>
      <c r="E25" s="145"/>
      <c r="F25" s="146"/>
      <c r="G25" s="136">
        <f t="shared" si="11"/>
        <v>0</v>
      </c>
      <c r="H25" s="145"/>
      <c r="I25" s="146"/>
      <c r="J25" s="137">
        <f t="shared" si="4"/>
        <v>0</v>
      </c>
      <c r="K25" s="145">
        <v>2</v>
      </c>
      <c r="L25" s="146">
        <v>11367.69</v>
      </c>
      <c r="M25" s="137">
        <f t="shared" si="5"/>
        <v>22735.38</v>
      </c>
      <c r="N25" s="147">
        <v>2</v>
      </c>
      <c r="O25" s="148">
        <v>13329.25</v>
      </c>
      <c r="P25" s="137">
        <f t="shared" si="6"/>
        <v>26658.5</v>
      </c>
      <c r="Q25" s="156"/>
      <c r="R25" s="157"/>
      <c r="S25" s="136">
        <f t="shared" si="12"/>
        <v>0</v>
      </c>
      <c r="T25" s="145"/>
      <c r="U25" s="146"/>
      <c r="V25" s="160">
        <v>0</v>
      </c>
      <c r="W25" s="145"/>
      <c r="X25" s="146"/>
      <c r="Y25" s="136"/>
      <c r="Z25" s="145"/>
      <c r="AA25" s="146"/>
      <c r="AB25" s="136"/>
      <c r="AC25" s="140">
        <f t="shared" si="0"/>
        <v>22735.38</v>
      </c>
      <c r="AD25" s="141">
        <f t="shared" si="1"/>
        <v>26658.5</v>
      </c>
      <c r="AE25" s="142">
        <f t="shared" si="2"/>
        <v>-3923.119999999999</v>
      </c>
      <c r="AF25" s="143">
        <f t="shared" si="3"/>
        <v>-0.17255572592144924</v>
      </c>
      <c r="AG25" s="151" t="s">
        <v>120</v>
      </c>
      <c r="AH25" s="114"/>
      <c r="AI25" s="115"/>
    </row>
    <row r="26" spans="1:35" ht="52.5" customHeight="1" x14ac:dyDescent="0.15">
      <c r="A26" s="130" t="s">
        <v>116</v>
      </c>
      <c r="B26" s="131" t="s">
        <v>145</v>
      </c>
      <c r="C26" s="152" t="s">
        <v>146</v>
      </c>
      <c r="D26" s="133" t="s">
        <v>119</v>
      </c>
      <c r="E26" s="145"/>
      <c r="F26" s="146"/>
      <c r="G26" s="136">
        <f t="shared" si="11"/>
        <v>0</v>
      </c>
      <c r="H26" s="145"/>
      <c r="I26" s="146"/>
      <c r="J26" s="137">
        <f t="shared" si="4"/>
        <v>0</v>
      </c>
      <c r="K26" s="145">
        <v>2</v>
      </c>
      <c r="L26" s="146">
        <v>9332.8799999999992</v>
      </c>
      <c r="M26" s="137">
        <f t="shared" si="5"/>
        <v>18665.759999999998</v>
      </c>
      <c r="N26" s="147">
        <v>2</v>
      </c>
      <c r="O26" s="148">
        <v>9658.42</v>
      </c>
      <c r="P26" s="137">
        <f t="shared" si="6"/>
        <v>19316.84</v>
      </c>
      <c r="Q26" s="145"/>
      <c r="R26" s="146"/>
      <c r="S26" s="136">
        <f t="shared" si="12"/>
        <v>0</v>
      </c>
      <c r="T26" s="145"/>
      <c r="U26" s="146"/>
      <c r="V26" s="160">
        <v>0</v>
      </c>
      <c r="W26" s="145"/>
      <c r="X26" s="146"/>
      <c r="Y26" s="136"/>
      <c r="Z26" s="145"/>
      <c r="AA26" s="146"/>
      <c r="AB26" s="136"/>
      <c r="AC26" s="140">
        <f t="shared" si="0"/>
        <v>18665.759999999998</v>
      </c>
      <c r="AD26" s="141">
        <f t="shared" si="1"/>
        <v>19316.84</v>
      </c>
      <c r="AE26" s="142">
        <f t="shared" si="2"/>
        <v>-651.08000000000175</v>
      </c>
      <c r="AF26" s="143">
        <f t="shared" si="3"/>
        <v>-3.4880979933311143E-2</v>
      </c>
      <c r="AG26" s="151" t="s">
        <v>120</v>
      </c>
      <c r="AH26" s="114"/>
      <c r="AI26" s="115"/>
    </row>
    <row r="27" spans="1:35" ht="51" customHeight="1" x14ac:dyDescent="0.15">
      <c r="A27" s="130" t="s">
        <v>116</v>
      </c>
      <c r="B27" s="131" t="s">
        <v>147</v>
      </c>
      <c r="C27" s="152" t="s">
        <v>148</v>
      </c>
      <c r="D27" s="133" t="s">
        <v>119</v>
      </c>
      <c r="E27" s="145"/>
      <c r="F27" s="146"/>
      <c r="G27" s="136">
        <f t="shared" si="11"/>
        <v>0</v>
      </c>
      <c r="H27" s="145"/>
      <c r="I27" s="146"/>
      <c r="J27" s="137">
        <f t="shared" si="4"/>
        <v>0</v>
      </c>
      <c r="K27" s="145">
        <v>3</v>
      </c>
      <c r="L27" s="146">
        <v>5275.43</v>
      </c>
      <c r="M27" s="137">
        <f t="shared" si="5"/>
        <v>15826.29</v>
      </c>
      <c r="N27" s="147">
        <v>3</v>
      </c>
      <c r="O27" s="148">
        <v>12077.4</v>
      </c>
      <c r="P27" s="137">
        <f t="shared" si="6"/>
        <v>36232.199999999997</v>
      </c>
      <c r="Q27" s="145"/>
      <c r="R27" s="146"/>
      <c r="S27" s="136">
        <f t="shared" si="12"/>
        <v>0</v>
      </c>
      <c r="T27" s="145"/>
      <c r="U27" s="146"/>
      <c r="V27" s="160">
        <v>0</v>
      </c>
      <c r="W27" s="145"/>
      <c r="X27" s="146"/>
      <c r="Y27" s="136"/>
      <c r="Z27" s="145"/>
      <c r="AA27" s="146"/>
      <c r="AB27" s="136"/>
      <c r="AC27" s="140">
        <f t="shared" si="0"/>
        <v>15826.29</v>
      </c>
      <c r="AD27" s="141">
        <f t="shared" si="1"/>
        <v>36232.199999999997</v>
      </c>
      <c r="AE27" s="142">
        <f t="shared" si="2"/>
        <v>-20405.909999999996</v>
      </c>
      <c r="AF27" s="143">
        <f t="shared" si="3"/>
        <v>-1.289367880912077</v>
      </c>
      <c r="AG27" s="151" t="s">
        <v>120</v>
      </c>
      <c r="AH27" s="114"/>
      <c r="AI27" s="115"/>
    </row>
    <row r="28" spans="1:35" ht="56" x14ac:dyDescent="0.15">
      <c r="A28" s="130" t="s">
        <v>116</v>
      </c>
      <c r="B28" s="131" t="s">
        <v>149</v>
      </c>
      <c r="C28" s="132" t="s">
        <v>150</v>
      </c>
      <c r="D28" s="133" t="s">
        <v>119</v>
      </c>
      <c r="E28" s="145"/>
      <c r="F28" s="146"/>
      <c r="G28" s="136">
        <f t="shared" si="11"/>
        <v>0</v>
      </c>
      <c r="H28" s="145"/>
      <c r="I28" s="146"/>
      <c r="J28" s="137">
        <f t="shared" si="4"/>
        <v>0</v>
      </c>
      <c r="K28" s="145">
        <v>3</v>
      </c>
      <c r="L28" s="146">
        <v>8658.4500000000007</v>
      </c>
      <c r="M28" s="137">
        <f t="shared" si="5"/>
        <v>25975.350000000002</v>
      </c>
      <c r="N28" s="147">
        <v>3</v>
      </c>
      <c r="O28" s="148">
        <v>6089.3</v>
      </c>
      <c r="P28" s="137">
        <f t="shared" si="6"/>
        <v>18267.900000000001</v>
      </c>
      <c r="Q28" s="145"/>
      <c r="R28" s="146"/>
      <c r="S28" s="136">
        <f t="shared" si="12"/>
        <v>0</v>
      </c>
      <c r="T28" s="145"/>
      <c r="U28" s="146"/>
      <c r="V28" s="160">
        <v>0</v>
      </c>
      <c r="W28" s="145"/>
      <c r="X28" s="146"/>
      <c r="Y28" s="136"/>
      <c r="Z28" s="145"/>
      <c r="AA28" s="146"/>
      <c r="AB28" s="136"/>
      <c r="AC28" s="140">
        <f t="shared" si="0"/>
        <v>25975.350000000002</v>
      </c>
      <c r="AD28" s="141">
        <f t="shared" si="1"/>
        <v>18267.900000000001</v>
      </c>
      <c r="AE28" s="142">
        <f t="shared" si="2"/>
        <v>7707.4500000000007</v>
      </c>
      <c r="AF28" s="143">
        <f t="shared" si="3"/>
        <v>0.2967216996113623</v>
      </c>
      <c r="AG28" s="151" t="s">
        <v>120</v>
      </c>
      <c r="AH28" s="114"/>
      <c r="AI28" s="115"/>
    </row>
    <row r="29" spans="1:35" ht="51.75" customHeight="1" x14ac:dyDescent="0.15">
      <c r="A29" s="130" t="s">
        <v>116</v>
      </c>
      <c r="B29" s="131" t="s">
        <v>151</v>
      </c>
      <c r="C29" s="132" t="s">
        <v>152</v>
      </c>
      <c r="D29" s="133" t="s">
        <v>119</v>
      </c>
      <c r="E29" s="145"/>
      <c r="F29" s="146"/>
      <c r="G29" s="136">
        <f t="shared" si="11"/>
        <v>0</v>
      </c>
      <c r="H29" s="145"/>
      <c r="I29" s="146"/>
      <c r="J29" s="137">
        <f t="shared" si="4"/>
        <v>0</v>
      </c>
      <c r="K29" s="145">
        <v>3</v>
      </c>
      <c r="L29" s="146">
        <v>6820.62</v>
      </c>
      <c r="M29" s="137">
        <f t="shared" si="5"/>
        <v>20461.86</v>
      </c>
      <c r="N29" s="147">
        <v>3</v>
      </c>
      <c r="O29" s="148">
        <v>7441.87</v>
      </c>
      <c r="P29" s="137">
        <f t="shared" si="6"/>
        <v>22325.61</v>
      </c>
      <c r="Q29" s="145"/>
      <c r="R29" s="146"/>
      <c r="S29" s="136">
        <f t="shared" si="12"/>
        <v>0</v>
      </c>
      <c r="T29" s="145"/>
      <c r="U29" s="146"/>
      <c r="V29" s="160">
        <v>0</v>
      </c>
      <c r="W29" s="145"/>
      <c r="X29" s="146"/>
      <c r="Y29" s="136"/>
      <c r="Z29" s="145"/>
      <c r="AA29" s="146"/>
      <c r="AB29" s="136"/>
      <c r="AC29" s="140">
        <f t="shared" si="0"/>
        <v>20461.86</v>
      </c>
      <c r="AD29" s="141">
        <f t="shared" si="1"/>
        <v>22325.61</v>
      </c>
      <c r="AE29" s="142">
        <f t="shared" si="2"/>
        <v>-1863.75</v>
      </c>
      <c r="AF29" s="143">
        <f t="shared" si="3"/>
        <v>-9.1084094994296705E-2</v>
      </c>
      <c r="AG29" s="151" t="s">
        <v>120</v>
      </c>
      <c r="AH29" s="114"/>
      <c r="AI29" s="115"/>
    </row>
    <row r="30" spans="1:35" ht="51" customHeight="1" x14ac:dyDescent="0.15">
      <c r="A30" s="130" t="s">
        <v>116</v>
      </c>
      <c r="B30" s="131" t="s">
        <v>153</v>
      </c>
      <c r="C30" s="132" t="s">
        <v>154</v>
      </c>
      <c r="D30" s="133" t="s">
        <v>119</v>
      </c>
      <c r="E30" s="145"/>
      <c r="F30" s="146"/>
      <c r="G30" s="136">
        <f t="shared" si="11"/>
        <v>0</v>
      </c>
      <c r="H30" s="145"/>
      <c r="I30" s="146"/>
      <c r="J30" s="137">
        <f t="shared" si="4"/>
        <v>0</v>
      </c>
      <c r="K30" s="145">
        <v>3</v>
      </c>
      <c r="L30" s="146">
        <v>4547.08</v>
      </c>
      <c r="M30" s="137">
        <f t="shared" si="5"/>
        <v>13641.24</v>
      </c>
      <c r="N30" s="147">
        <v>3</v>
      </c>
      <c r="O30" s="148">
        <v>4350.63</v>
      </c>
      <c r="P30" s="137">
        <f t="shared" si="6"/>
        <v>13051.89</v>
      </c>
      <c r="Q30" s="145"/>
      <c r="R30" s="146"/>
      <c r="S30" s="136">
        <f t="shared" si="12"/>
        <v>0</v>
      </c>
      <c r="T30" s="145"/>
      <c r="U30" s="146"/>
      <c r="V30" s="160">
        <v>0</v>
      </c>
      <c r="W30" s="145"/>
      <c r="X30" s="146"/>
      <c r="Y30" s="136"/>
      <c r="Z30" s="145"/>
      <c r="AA30" s="146"/>
      <c r="AB30" s="136"/>
      <c r="AC30" s="140">
        <f t="shared" si="0"/>
        <v>13641.24</v>
      </c>
      <c r="AD30" s="141">
        <f t="shared" si="1"/>
        <v>13051.89</v>
      </c>
      <c r="AE30" s="142">
        <f t="shared" si="2"/>
        <v>589.35000000000036</v>
      </c>
      <c r="AF30" s="143">
        <f t="shared" si="3"/>
        <v>4.3203550410373277E-2</v>
      </c>
      <c r="AG30" s="151" t="s">
        <v>120</v>
      </c>
      <c r="AH30" s="114"/>
      <c r="AI30" s="115"/>
    </row>
    <row r="31" spans="1:35" ht="77.25" customHeight="1" x14ac:dyDescent="0.15">
      <c r="A31" s="130" t="s">
        <v>116</v>
      </c>
      <c r="B31" s="131" t="s">
        <v>155</v>
      </c>
      <c r="C31" s="132" t="s">
        <v>156</v>
      </c>
      <c r="D31" s="133" t="s">
        <v>119</v>
      </c>
      <c r="E31" s="145"/>
      <c r="F31" s="146"/>
      <c r="G31" s="136">
        <f t="shared" si="11"/>
        <v>0</v>
      </c>
      <c r="H31" s="145"/>
      <c r="I31" s="146"/>
      <c r="J31" s="137">
        <f t="shared" si="4"/>
        <v>0</v>
      </c>
      <c r="K31" s="145">
        <v>2</v>
      </c>
      <c r="L31" s="146">
        <v>9332.8799999999992</v>
      </c>
      <c r="M31" s="137">
        <f t="shared" si="5"/>
        <v>18665.759999999998</v>
      </c>
      <c r="N31" s="147">
        <v>2</v>
      </c>
      <c r="O31" s="148">
        <v>9585.1200000000008</v>
      </c>
      <c r="P31" s="137">
        <f t="shared" si="6"/>
        <v>19170.240000000002</v>
      </c>
      <c r="Q31" s="145"/>
      <c r="R31" s="146"/>
      <c r="S31" s="136">
        <f t="shared" si="12"/>
        <v>0</v>
      </c>
      <c r="T31" s="145"/>
      <c r="U31" s="146"/>
      <c r="V31" s="160">
        <v>0</v>
      </c>
      <c r="W31" s="145"/>
      <c r="X31" s="146"/>
      <c r="Y31" s="136"/>
      <c r="Z31" s="145"/>
      <c r="AA31" s="146"/>
      <c r="AB31" s="136"/>
      <c r="AC31" s="140">
        <f t="shared" si="0"/>
        <v>18665.759999999998</v>
      </c>
      <c r="AD31" s="141">
        <f t="shared" si="1"/>
        <v>19170.240000000002</v>
      </c>
      <c r="AE31" s="142">
        <f t="shared" si="2"/>
        <v>-504.4800000000032</v>
      </c>
      <c r="AF31" s="143">
        <f t="shared" si="3"/>
        <v>-2.7027027027027202E-2</v>
      </c>
      <c r="AG31" s="151" t="s">
        <v>120</v>
      </c>
      <c r="AH31" s="114"/>
      <c r="AI31" s="115"/>
    </row>
    <row r="32" spans="1:35" ht="51" customHeight="1" x14ac:dyDescent="0.15">
      <c r="A32" s="130" t="s">
        <v>116</v>
      </c>
      <c r="B32" s="131" t="s">
        <v>157</v>
      </c>
      <c r="C32" s="132" t="s">
        <v>158</v>
      </c>
      <c r="D32" s="133" t="s">
        <v>119</v>
      </c>
      <c r="E32" s="145"/>
      <c r="F32" s="146"/>
      <c r="G32" s="136">
        <f t="shared" si="11"/>
        <v>0</v>
      </c>
      <c r="H32" s="145"/>
      <c r="I32" s="146"/>
      <c r="J32" s="137">
        <f t="shared" si="4"/>
        <v>0</v>
      </c>
      <c r="K32" s="145">
        <v>1</v>
      </c>
      <c r="L32" s="146">
        <v>5456.23</v>
      </c>
      <c r="M32" s="137">
        <f t="shared" si="5"/>
        <v>5456.23</v>
      </c>
      <c r="N32" s="147">
        <v>1</v>
      </c>
      <c r="O32" s="148">
        <v>5064.16</v>
      </c>
      <c r="P32" s="137">
        <f t="shared" si="6"/>
        <v>5064.16</v>
      </c>
      <c r="Q32" s="145"/>
      <c r="R32" s="146"/>
      <c r="S32" s="136">
        <f t="shared" si="12"/>
        <v>0</v>
      </c>
      <c r="T32" s="145"/>
      <c r="U32" s="146"/>
      <c r="V32" s="160">
        <v>0</v>
      </c>
      <c r="W32" s="145"/>
      <c r="X32" s="146"/>
      <c r="Y32" s="136"/>
      <c r="Z32" s="145"/>
      <c r="AA32" s="146"/>
      <c r="AB32" s="136"/>
      <c r="AC32" s="140">
        <f t="shared" si="0"/>
        <v>5456.23</v>
      </c>
      <c r="AD32" s="141">
        <f t="shared" si="1"/>
        <v>5064.16</v>
      </c>
      <c r="AE32" s="142">
        <f t="shared" si="2"/>
        <v>392.06999999999971</v>
      </c>
      <c r="AF32" s="143">
        <f t="shared" si="3"/>
        <v>7.1857308068024942E-2</v>
      </c>
      <c r="AG32" s="151" t="s">
        <v>120</v>
      </c>
      <c r="AH32" s="114"/>
      <c r="AI32" s="115"/>
    </row>
    <row r="33" spans="1:35" ht="40.5" customHeight="1" x14ac:dyDescent="0.15">
      <c r="A33" s="130" t="s">
        <v>116</v>
      </c>
      <c r="B33" s="131" t="s">
        <v>159</v>
      </c>
      <c r="C33" s="152" t="s">
        <v>160</v>
      </c>
      <c r="D33" s="133" t="s">
        <v>119</v>
      </c>
      <c r="E33" s="145"/>
      <c r="F33" s="146"/>
      <c r="G33" s="136">
        <f t="shared" si="11"/>
        <v>0</v>
      </c>
      <c r="H33" s="145"/>
      <c r="I33" s="146"/>
      <c r="J33" s="137">
        <f t="shared" si="4"/>
        <v>0</v>
      </c>
      <c r="K33" s="145">
        <v>1.5</v>
      </c>
      <c r="L33" s="135">
        <v>11014.49</v>
      </c>
      <c r="M33" s="137">
        <f t="shared" si="5"/>
        <v>16521.735000000001</v>
      </c>
      <c r="N33" s="147">
        <v>1.5</v>
      </c>
      <c r="O33" s="148">
        <v>14161.5</v>
      </c>
      <c r="P33" s="137">
        <f t="shared" si="6"/>
        <v>21242.25</v>
      </c>
      <c r="Q33" s="145"/>
      <c r="R33" s="146"/>
      <c r="S33" s="136">
        <f t="shared" si="12"/>
        <v>0</v>
      </c>
      <c r="T33" s="145"/>
      <c r="U33" s="146"/>
      <c r="V33" s="160">
        <v>0</v>
      </c>
      <c r="W33" s="145"/>
      <c r="X33" s="146"/>
      <c r="Y33" s="136"/>
      <c r="Z33" s="145"/>
      <c r="AA33" s="146"/>
      <c r="AB33" s="136"/>
      <c r="AC33" s="140">
        <f t="shared" si="0"/>
        <v>16521.735000000001</v>
      </c>
      <c r="AD33" s="141">
        <f t="shared" si="1"/>
        <v>21242.25</v>
      </c>
      <c r="AE33" s="142">
        <f t="shared" si="2"/>
        <v>-4720.5149999999994</v>
      </c>
      <c r="AF33" s="143">
        <f t="shared" si="3"/>
        <v>-0.28571545300781059</v>
      </c>
      <c r="AG33" s="151" t="s">
        <v>161</v>
      </c>
      <c r="AH33" s="114"/>
      <c r="AI33" s="115"/>
    </row>
    <row r="34" spans="1:35" ht="42" customHeight="1" x14ac:dyDescent="0.2">
      <c r="A34" s="130" t="s">
        <v>116</v>
      </c>
      <c r="B34" s="149" t="s">
        <v>162</v>
      </c>
      <c r="C34" s="152" t="s">
        <v>163</v>
      </c>
      <c r="D34" s="133" t="s">
        <v>119</v>
      </c>
      <c r="E34" s="145"/>
      <c r="F34" s="146"/>
      <c r="G34" s="136">
        <f t="shared" si="11"/>
        <v>0</v>
      </c>
      <c r="H34" s="145"/>
      <c r="I34" s="146"/>
      <c r="J34" s="137">
        <f t="shared" si="4"/>
        <v>0</v>
      </c>
      <c r="K34" s="153"/>
      <c r="L34" s="161"/>
      <c r="M34" s="137">
        <f t="shared" si="5"/>
        <v>0</v>
      </c>
      <c r="N34" s="153"/>
      <c r="O34" s="154"/>
      <c r="P34" s="137">
        <f t="shared" si="6"/>
        <v>0</v>
      </c>
      <c r="Q34" s="145">
        <v>1</v>
      </c>
      <c r="R34" s="154">
        <v>11304.35</v>
      </c>
      <c r="S34" s="136">
        <f t="shared" si="12"/>
        <v>11304.35</v>
      </c>
      <c r="T34" s="156">
        <v>0</v>
      </c>
      <c r="U34" s="159">
        <v>0</v>
      </c>
      <c r="V34" s="160">
        <v>0</v>
      </c>
      <c r="W34" s="145"/>
      <c r="X34" s="146"/>
      <c r="Y34" s="136"/>
      <c r="Z34" s="145"/>
      <c r="AA34" s="146"/>
      <c r="AB34" s="136"/>
      <c r="AC34" s="140">
        <f t="shared" si="0"/>
        <v>11304.35</v>
      </c>
      <c r="AD34" s="141">
        <f t="shared" si="1"/>
        <v>0</v>
      </c>
      <c r="AE34" s="142">
        <f t="shared" si="2"/>
        <v>11304.35</v>
      </c>
      <c r="AF34" s="143">
        <f t="shared" si="3"/>
        <v>1</v>
      </c>
      <c r="AG34" s="151" t="s">
        <v>164</v>
      </c>
      <c r="AH34" s="114"/>
      <c r="AI34" s="115"/>
    </row>
    <row r="35" spans="1:35" ht="53.25" customHeight="1" x14ac:dyDescent="0.15">
      <c r="A35" s="130" t="s">
        <v>116</v>
      </c>
      <c r="B35" s="149" t="s">
        <v>165</v>
      </c>
      <c r="C35" s="152" t="s">
        <v>166</v>
      </c>
      <c r="D35" s="133" t="s">
        <v>119</v>
      </c>
      <c r="E35" s="145"/>
      <c r="F35" s="146"/>
      <c r="G35" s="136">
        <f t="shared" si="11"/>
        <v>0</v>
      </c>
      <c r="H35" s="145"/>
      <c r="I35" s="146"/>
      <c r="J35" s="137">
        <f t="shared" si="4"/>
        <v>0</v>
      </c>
      <c r="K35" s="145">
        <v>1.5</v>
      </c>
      <c r="L35" s="135">
        <v>11014.49</v>
      </c>
      <c r="M35" s="137">
        <f t="shared" si="5"/>
        <v>16521.735000000001</v>
      </c>
      <c r="N35" s="158">
        <v>1.5</v>
      </c>
      <c r="O35" s="159">
        <v>18846.87</v>
      </c>
      <c r="P35" s="137">
        <f t="shared" si="6"/>
        <v>28270.305</v>
      </c>
      <c r="Q35" s="145"/>
      <c r="R35" s="146"/>
      <c r="S35" s="160">
        <v>0</v>
      </c>
      <c r="T35" s="145"/>
      <c r="U35" s="146"/>
      <c r="V35" s="160">
        <v>0</v>
      </c>
      <c r="W35" s="145"/>
      <c r="X35" s="146"/>
      <c r="Y35" s="136"/>
      <c r="Z35" s="145"/>
      <c r="AA35" s="146"/>
      <c r="AB35" s="136"/>
      <c r="AC35" s="140">
        <f t="shared" si="0"/>
        <v>16521.735000000001</v>
      </c>
      <c r="AD35" s="141">
        <f t="shared" si="1"/>
        <v>28270.305</v>
      </c>
      <c r="AE35" s="142">
        <f t="shared" si="2"/>
        <v>-11748.57</v>
      </c>
      <c r="AF35" s="143">
        <f t="shared" si="3"/>
        <v>-0.71109783566919571</v>
      </c>
      <c r="AG35" s="151" t="s">
        <v>167</v>
      </c>
      <c r="AH35" s="114"/>
      <c r="AI35" s="115"/>
    </row>
    <row r="36" spans="1:35" ht="81.5" customHeight="1" x14ac:dyDescent="0.2">
      <c r="A36" s="162" t="s">
        <v>116</v>
      </c>
      <c r="B36" s="149" t="s">
        <v>168</v>
      </c>
      <c r="C36" s="163" t="s">
        <v>169</v>
      </c>
      <c r="D36" s="164" t="s">
        <v>170</v>
      </c>
      <c r="E36" s="145"/>
      <c r="F36" s="146"/>
      <c r="G36" s="136">
        <f t="shared" si="11"/>
        <v>0</v>
      </c>
      <c r="H36" s="145"/>
      <c r="I36" s="146"/>
      <c r="J36" s="137">
        <f t="shared" si="4"/>
        <v>0</v>
      </c>
      <c r="K36" s="153"/>
      <c r="L36" s="161"/>
      <c r="M36" s="137">
        <f t="shared" si="5"/>
        <v>0</v>
      </c>
      <c r="N36" s="153"/>
      <c r="O36" s="154"/>
      <c r="P36" s="137">
        <f t="shared" si="6"/>
        <v>0</v>
      </c>
      <c r="Q36" s="145">
        <v>3</v>
      </c>
      <c r="R36" s="154">
        <v>16521.740000000002</v>
      </c>
      <c r="S36" s="136">
        <f>Q36*R36</f>
        <v>49565.22</v>
      </c>
      <c r="T36" s="156">
        <v>2</v>
      </c>
      <c r="U36" s="157">
        <v>12352.4</v>
      </c>
      <c r="V36" s="136">
        <f>T36*U36</f>
        <v>24704.799999999999</v>
      </c>
      <c r="W36" s="145"/>
      <c r="X36" s="146"/>
      <c r="Y36" s="136">
        <f>W36*X36</f>
        <v>0</v>
      </c>
      <c r="Z36" s="145"/>
      <c r="AA36" s="146"/>
      <c r="AB36" s="136">
        <f>Z36*AA36</f>
        <v>0</v>
      </c>
      <c r="AC36" s="165">
        <f t="shared" si="0"/>
        <v>49565.22</v>
      </c>
      <c r="AD36" s="166">
        <f t="shared" si="1"/>
        <v>24704.799999999999</v>
      </c>
      <c r="AE36" s="167">
        <f t="shared" si="2"/>
        <v>24860.420000000002</v>
      </c>
      <c r="AF36" s="168">
        <f t="shared" si="3"/>
        <v>0.50156985079456928</v>
      </c>
      <c r="AG36" s="169" t="s">
        <v>171</v>
      </c>
      <c r="AH36" s="114"/>
      <c r="AI36" s="115"/>
    </row>
    <row r="37" spans="1:35" ht="30" customHeight="1" x14ac:dyDescent="0.15">
      <c r="A37" s="116" t="s">
        <v>113</v>
      </c>
      <c r="B37" s="117" t="s">
        <v>172</v>
      </c>
      <c r="C37" s="118" t="s">
        <v>173</v>
      </c>
      <c r="D37" s="119"/>
      <c r="E37" s="120"/>
      <c r="F37" s="121"/>
      <c r="G37" s="122">
        <f>SUM(G38:G40)</f>
        <v>0</v>
      </c>
      <c r="H37" s="120"/>
      <c r="I37" s="121"/>
      <c r="J37" s="122">
        <f>SUM(J38:J40)</f>
        <v>0</v>
      </c>
      <c r="K37" s="120"/>
      <c r="L37" s="120"/>
      <c r="M37" s="122">
        <f>SUM(M38:M40)</f>
        <v>0</v>
      </c>
      <c r="N37" s="120"/>
      <c r="O37" s="121"/>
      <c r="P37" s="170">
        <v>0</v>
      </c>
      <c r="Q37" s="120"/>
      <c r="R37" s="121"/>
      <c r="S37" s="122">
        <f>SUM(S38:S40)</f>
        <v>0</v>
      </c>
      <c r="T37" s="120"/>
      <c r="U37" s="121"/>
      <c r="V37" s="170">
        <v>0</v>
      </c>
      <c r="W37" s="120"/>
      <c r="X37" s="121"/>
      <c r="Y37" s="122">
        <f>SUM(Y38:Y40)</f>
        <v>0</v>
      </c>
      <c r="Z37" s="120"/>
      <c r="AA37" s="121"/>
      <c r="AB37" s="170">
        <v>0</v>
      </c>
      <c r="AC37" s="123">
        <f t="shared" si="0"/>
        <v>0</v>
      </c>
      <c r="AD37" s="124">
        <f t="shared" si="1"/>
        <v>0</v>
      </c>
      <c r="AE37" s="125">
        <f t="shared" si="2"/>
        <v>0</v>
      </c>
      <c r="AF37" s="126" t="e">
        <f t="shared" si="3"/>
        <v>#DIV/0!</v>
      </c>
      <c r="AG37" s="127"/>
      <c r="AH37" s="128"/>
      <c r="AI37" s="129"/>
    </row>
    <row r="38" spans="1:35" ht="30" customHeight="1" x14ac:dyDescent="0.15">
      <c r="A38" s="171" t="s">
        <v>116</v>
      </c>
      <c r="B38" s="172" t="s">
        <v>117</v>
      </c>
      <c r="C38" s="173" t="s">
        <v>174</v>
      </c>
      <c r="D38" s="174" t="s">
        <v>119</v>
      </c>
      <c r="E38" s="134"/>
      <c r="F38" s="135"/>
      <c r="G38" s="137">
        <f t="shared" ref="G38:G40" si="13">E38*F38</f>
        <v>0</v>
      </c>
      <c r="H38" s="134"/>
      <c r="I38" s="135"/>
      <c r="J38" s="137">
        <f t="shared" ref="J38:J40" si="14">H38*I38</f>
        <v>0</v>
      </c>
      <c r="K38" s="134"/>
      <c r="L38" s="135"/>
      <c r="M38" s="137">
        <f t="shared" ref="M38:M40" si="15">K38*L38</f>
        <v>0</v>
      </c>
      <c r="N38" s="134"/>
      <c r="O38" s="135"/>
      <c r="P38" s="175">
        <v>0</v>
      </c>
      <c r="Q38" s="134"/>
      <c r="R38" s="135"/>
      <c r="S38" s="137">
        <f t="shared" ref="S38:S40" si="16">Q38*R38</f>
        <v>0</v>
      </c>
      <c r="T38" s="134"/>
      <c r="U38" s="135"/>
      <c r="V38" s="175">
        <v>0</v>
      </c>
      <c r="W38" s="134"/>
      <c r="X38" s="135"/>
      <c r="Y38" s="137">
        <f t="shared" ref="Y38:Y40" si="17">W38*X38</f>
        <v>0</v>
      </c>
      <c r="Z38" s="134"/>
      <c r="AA38" s="135"/>
      <c r="AB38" s="175">
        <v>0</v>
      </c>
      <c r="AC38" s="140">
        <f t="shared" si="0"/>
        <v>0</v>
      </c>
      <c r="AD38" s="141">
        <f t="shared" si="1"/>
        <v>0</v>
      </c>
      <c r="AE38" s="142">
        <f t="shared" si="2"/>
        <v>0</v>
      </c>
      <c r="AF38" s="143" t="e">
        <f t="shared" si="3"/>
        <v>#DIV/0!</v>
      </c>
      <c r="AG38" s="176"/>
      <c r="AH38" s="114"/>
      <c r="AI38" s="115"/>
    </row>
    <row r="39" spans="1:35" ht="30" customHeight="1" x14ac:dyDescent="0.15">
      <c r="A39" s="171" t="s">
        <v>116</v>
      </c>
      <c r="B39" s="172" t="s">
        <v>121</v>
      </c>
      <c r="C39" s="173" t="s">
        <v>174</v>
      </c>
      <c r="D39" s="174" t="s">
        <v>119</v>
      </c>
      <c r="E39" s="134"/>
      <c r="F39" s="135"/>
      <c r="G39" s="137">
        <f t="shared" si="13"/>
        <v>0</v>
      </c>
      <c r="H39" s="134"/>
      <c r="I39" s="135"/>
      <c r="J39" s="137">
        <f t="shared" si="14"/>
        <v>0</v>
      </c>
      <c r="K39" s="134"/>
      <c r="L39" s="135"/>
      <c r="M39" s="137">
        <f t="shared" si="15"/>
        <v>0</v>
      </c>
      <c r="N39" s="134"/>
      <c r="O39" s="135"/>
      <c r="P39" s="175">
        <v>0</v>
      </c>
      <c r="Q39" s="134"/>
      <c r="R39" s="135"/>
      <c r="S39" s="137">
        <f t="shared" si="16"/>
        <v>0</v>
      </c>
      <c r="T39" s="134"/>
      <c r="U39" s="135"/>
      <c r="V39" s="175">
        <v>0</v>
      </c>
      <c r="W39" s="134"/>
      <c r="X39" s="135"/>
      <c r="Y39" s="137">
        <f t="shared" si="17"/>
        <v>0</v>
      </c>
      <c r="Z39" s="134"/>
      <c r="AA39" s="135"/>
      <c r="AB39" s="175">
        <v>0</v>
      </c>
      <c r="AC39" s="140">
        <f t="shared" si="0"/>
        <v>0</v>
      </c>
      <c r="AD39" s="141">
        <f t="shared" si="1"/>
        <v>0</v>
      </c>
      <c r="AE39" s="142">
        <f t="shared" si="2"/>
        <v>0</v>
      </c>
      <c r="AF39" s="143" t="e">
        <f t="shared" si="3"/>
        <v>#DIV/0!</v>
      </c>
      <c r="AG39" s="176"/>
      <c r="AH39" s="114"/>
      <c r="AI39" s="115"/>
    </row>
    <row r="40" spans="1:35" ht="30" customHeight="1" x14ac:dyDescent="0.15">
      <c r="A40" s="177" t="s">
        <v>116</v>
      </c>
      <c r="B40" s="178" t="s">
        <v>123</v>
      </c>
      <c r="C40" s="179" t="s">
        <v>174</v>
      </c>
      <c r="D40" s="180" t="s">
        <v>119</v>
      </c>
      <c r="E40" s="181"/>
      <c r="F40" s="182"/>
      <c r="G40" s="183">
        <f t="shared" si="13"/>
        <v>0</v>
      </c>
      <c r="H40" s="181"/>
      <c r="I40" s="182"/>
      <c r="J40" s="183">
        <f t="shared" si="14"/>
        <v>0</v>
      </c>
      <c r="K40" s="181"/>
      <c r="L40" s="182"/>
      <c r="M40" s="183">
        <f t="shared" si="15"/>
        <v>0</v>
      </c>
      <c r="N40" s="181"/>
      <c r="O40" s="182"/>
      <c r="P40" s="184">
        <v>0</v>
      </c>
      <c r="Q40" s="181"/>
      <c r="R40" s="182"/>
      <c r="S40" s="183">
        <f t="shared" si="16"/>
        <v>0</v>
      </c>
      <c r="T40" s="181"/>
      <c r="U40" s="182"/>
      <c r="V40" s="184">
        <v>0</v>
      </c>
      <c r="W40" s="181"/>
      <c r="X40" s="182"/>
      <c r="Y40" s="183">
        <f t="shared" si="17"/>
        <v>0</v>
      </c>
      <c r="Z40" s="181"/>
      <c r="AA40" s="182"/>
      <c r="AB40" s="184">
        <v>0</v>
      </c>
      <c r="AC40" s="165">
        <f t="shared" si="0"/>
        <v>0</v>
      </c>
      <c r="AD40" s="166">
        <f t="shared" si="1"/>
        <v>0</v>
      </c>
      <c r="AE40" s="167">
        <f t="shared" si="2"/>
        <v>0</v>
      </c>
      <c r="AF40" s="143" t="e">
        <f t="shared" si="3"/>
        <v>#DIV/0!</v>
      </c>
      <c r="AG40" s="176"/>
      <c r="AH40" s="114"/>
      <c r="AI40" s="115"/>
    </row>
    <row r="41" spans="1:35" ht="30" customHeight="1" x14ac:dyDescent="0.15">
      <c r="A41" s="116" t="s">
        <v>113</v>
      </c>
      <c r="B41" s="117" t="s">
        <v>175</v>
      </c>
      <c r="C41" s="118" t="s">
        <v>176</v>
      </c>
      <c r="D41" s="119"/>
      <c r="E41" s="120"/>
      <c r="F41" s="121"/>
      <c r="G41" s="122">
        <f>SUM(G42:G48)</f>
        <v>102745.30000000002</v>
      </c>
      <c r="H41" s="120"/>
      <c r="I41" s="121"/>
      <c r="J41" s="122">
        <f>SUM(J42:J48)</f>
        <v>98245.300000000017</v>
      </c>
      <c r="K41" s="120"/>
      <c r="L41" s="121"/>
      <c r="M41" s="122">
        <f>SUM(M42:M48)</f>
        <v>0</v>
      </c>
      <c r="N41" s="120"/>
      <c r="O41" s="121"/>
      <c r="P41" s="170">
        <f>SUM(P42:P48)</f>
        <v>0</v>
      </c>
      <c r="Q41" s="120"/>
      <c r="R41" s="121"/>
      <c r="S41" s="122">
        <f>SUM(S42:S48)</f>
        <v>0</v>
      </c>
      <c r="T41" s="120"/>
      <c r="U41" s="121"/>
      <c r="V41" s="170">
        <f>SUM(V42:V48)</f>
        <v>3726.71</v>
      </c>
      <c r="W41" s="120"/>
      <c r="X41" s="121"/>
      <c r="Y41" s="122">
        <f>SUM(Y42:Y48)</f>
        <v>0</v>
      </c>
      <c r="Z41" s="120"/>
      <c r="AA41" s="121"/>
      <c r="AB41" s="170">
        <f>SUM(AB42:AB48)</f>
        <v>0</v>
      </c>
      <c r="AC41" s="123">
        <f t="shared" si="0"/>
        <v>102745.30000000002</v>
      </c>
      <c r="AD41" s="124">
        <f t="shared" si="1"/>
        <v>101972.01000000002</v>
      </c>
      <c r="AE41" s="125">
        <f t="shared" si="2"/>
        <v>773.2899999999936</v>
      </c>
      <c r="AF41" s="185">
        <f t="shared" si="3"/>
        <v>7.5262810075010095E-3</v>
      </c>
      <c r="AG41" s="186"/>
      <c r="AH41" s="128"/>
      <c r="AI41" s="129"/>
    </row>
    <row r="42" spans="1:35" ht="74.25" customHeight="1" x14ac:dyDescent="0.15">
      <c r="A42" s="130" t="s">
        <v>116</v>
      </c>
      <c r="B42" s="131" t="s">
        <v>117</v>
      </c>
      <c r="C42" s="132" t="s">
        <v>177</v>
      </c>
      <c r="D42" s="133" t="s">
        <v>178</v>
      </c>
      <c r="E42" s="187">
        <v>10</v>
      </c>
      <c r="F42" s="188">
        <v>621.11</v>
      </c>
      <c r="G42" s="189">
        <f t="shared" ref="G42:G48" si="18">E42*F42</f>
        <v>6211.1</v>
      </c>
      <c r="H42" s="190">
        <v>5</v>
      </c>
      <c r="I42" s="135">
        <f>J42/5</f>
        <v>1242.22</v>
      </c>
      <c r="J42" s="191">
        <v>6211.1</v>
      </c>
      <c r="K42" s="134"/>
      <c r="L42" s="135"/>
      <c r="M42" s="137">
        <f>K42*L42</f>
        <v>0</v>
      </c>
      <c r="N42" s="134"/>
      <c r="O42" s="135"/>
      <c r="P42" s="175">
        <f>N42*O42</f>
        <v>0</v>
      </c>
      <c r="Q42" s="134"/>
      <c r="R42" s="135"/>
      <c r="S42" s="137">
        <f>Q42*R42</f>
        <v>0</v>
      </c>
      <c r="T42" s="134"/>
      <c r="U42" s="135"/>
      <c r="V42" s="175">
        <f>T42*U42</f>
        <v>0</v>
      </c>
      <c r="W42" s="134"/>
      <c r="X42" s="135"/>
      <c r="Y42" s="137">
        <f>W42*X42</f>
        <v>0</v>
      </c>
      <c r="Z42" s="134"/>
      <c r="AA42" s="135"/>
      <c r="AB42" s="175">
        <f>Z42*AA42</f>
        <v>0</v>
      </c>
      <c r="AC42" s="140">
        <f t="shared" si="0"/>
        <v>6211.1</v>
      </c>
      <c r="AD42" s="141">
        <f t="shared" si="1"/>
        <v>6211.1</v>
      </c>
      <c r="AE42" s="142">
        <f t="shared" si="2"/>
        <v>0</v>
      </c>
      <c r="AF42" s="143">
        <f t="shared" si="3"/>
        <v>0</v>
      </c>
      <c r="AG42" s="144" t="s">
        <v>179</v>
      </c>
      <c r="AH42" s="114"/>
      <c r="AI42" s="115"/>
    </row>
    <row r="43" spans="1:35" ht="138.5" customHeight="1" x14ac:dyDescent="0.15">
      <c r="A43" s="130" t="s">
        <v>116</v>
      </c>
      <c r="B43" s="131" t="s">
        <v>121</v>
      </c>
      <c r="C43" s="132" t="s">
        <v>180</v>
      </c>
      <c r="D43" s="133" t="s">
        <v>178</v>
      </c>
      <c r="E43" s="187">
        <v>35</v>
      </c>
      <c r="F43" s="188">
        <v>62.11</v>
      </c>
      <c r="G43" s="189">
        <f t="shared" si="18"/>
        <v>2173.85</v>
      </c>
      <c r="H43" s="190">
        <v>20.5</v>
      </c>
      <c r="I43" s="135">
        <f>J43/H43</f>
        <v>169.67317073170733</v>
      </c>
      <c r="J43" s="191">
        <v>3478.3</v>
      </c>
      <c r="K43" s="134"/>
      <c r="L43" s="135"/>
      <c r="M43" s="137"/>
      <c r="N43" s="134"/>
      <c r="O43" s="135"/>
      <c r="P43" s="175"/>
      <c r="Q43" s="134"/>
      <c r="R43" s="135"/>
      <c r="S43" s="137"/>
      <c r="T43" s="134"/>
      <c r="U43" s="135"/>
      <c r="V43" s="175"/>
      <c r="W43" s="134"/>
      <c r="X43" s="135"/>
      <c r="Y43" s="137"/>
      <c r="Z43" s="134"/>
      <c r="AA43" s="135"/>
      <c r="AB43" s="175"/>
      <c r="AC43" s="140">
        <f t="shared" si="0"/>
        <v>2173.85</v>
      </c>
      <c r="AD43" s="141">
        <f t="shared" si="1"/>
        <v>3478.3</v>
      </c>
      <c r="AE43" s="142">
        <f t="shared" si="2"/>
        <v>-1304.4500000000003</v>
      </c>
      <c r="AF43" s="143">
        <f t="shared" si="3"/>
        <v>-0.60006440186765431</v>
      </c>
      <c r="AG43" s="144" t="s">
        <v>181</v>
      </c>
      <c r="AH43" s="114"/>
      <c r="AI43" s="115"/>
    </row>
    <row r="44" spans="1:35" ht="42.75" customHeight="1" x14ac:dyDescent="0.15">
      <c r="A44" s="130" t="s">
        <v>116</v>
      </c>
      <c r="B44" s="149" t="s">
        <v>123</v>
      </c>
      <c r="C44" s="192" t="s">
        <v>182</v>
      </c>
      <c r="D44" s="164" t="s">
        <v>178</v>
      </c>
      <c r="E44" s="193">
        <v>35</v>
      </c>
      <c r="F44" s="194">
        <v>37.270000000000003</v>
      </c>
      <c r="G44" s="137">
        <f t="shared" si="18"/>
        <v>1304.45</v>
      </c>
      <c r="H44" s="190">
        <v>0</v>
      </c>
      <c r="I44" s="195">
        <v>0</v>
      </c>
      <c r="J44" s="191">
        <v>0</v>
      </c>
      <c r="K44" s="134"/>
      <c r="L44" s="135"/>
      <c r="M44" s="137"/>
      <c r="N44" s="134"/>
      <c r="O44" s="135"/>
      <c r="P44" s="175"/>
      <c r="Q44" s="134"/>
      <c r="R44" s="135"/>
      <c r="S44" s="137"/>
      <c r="T44" s="134"/>
      <c r="U44" s="135"/>
      <c r="V44" s="175"/>
      <c r="W44" s="134"/>
      <c r="X44" s="135"/>
      <c r="Y44" s="137"/>
      <c r="Z44" s="134"/>
      <c r="AA44" s="135"/>
      <c r="AB44" s="175"/>
      <c r="AC44" s="140">
        <f t="shared" si="0"/>
        <v>1304.45</v>
      </c>
      <c r="AD44" s="141">
        <f t="shared" si="1"/>
        <v>0</v>
      </c>
      <c r="AE44" s="142">
        <f t="shared" si="2"/>
        <v>1304.45</v>
      </c>
      <c r="AF44" s="143">
        <f t="shared" si="3"/>
        <v>1</v>
      </c>
      <c r="AG44" s="144" t="s">
        <v>183</v>
      </c>
      <c r="AH44" s="114"/>
      <c r="AI44" s="115"/>
    </row>
    <row r="45" spans="1:35" ht="89.25" customHeight="1" x14ac:dyDescent="0.15">
      <c r="A45" s="130" t="s">
        <v>116</v>
      </c>
      <c r="B45" s="149" t="s">
        <v>125</v>
      </c>
      <c r="C45" s="192" t="s">
        <v>184</v>
      </c>
      <c r="D45" s="164" t="s">
        <v>119</v>
      </c>
      <c r="E45" s="193">
        <v>2</v>
      </c>
      <c r="F45" s="194">
        <v>25000</v>
      </c>
      <c r="G45" s="137">
        <f t="shared" si="18"/>
        <v>50000</v>
      </c>
      <c r="H45" s="190">
        <v>2</v>
      </c>
      <c r="I45" s="195">
        <v>25000</v>
      </c>
      <c r="J45" s="191">
        <v>50000</v>
      </c>
      <c r="K45" s="134"/>
      <c r="L45" s="135"/>
      <c r="M45" s="137"/>
      <c r="N45" s="134"/>
      <c r="O45" s="135"/>
      <c r="P45" s="175"/>
      <c r="Q45" s="134"/>
      <c r="R45" s="135"/>
      <c r="S45" s="137"/>
      <c r="T45" s="134"/>
      <c r="U45" s="135"/>
      <c r="V45" s="175"/>
      <c r="W45" s="134"/>
      <c r="X45" s="135"/>
      <c r="Y45" s="137"/>
      <c r="Z45" s="134"/>
      <c r="AA45" s="135"/>
      <c r="AB45" s="175"/>
      <c r="AC45" s="140">
        <f t="shared" si="0"/>
        <v>50000</v>
      </c>
      <c r="AD45" s="141">
        <f t="shared" si="1"/>
        <v>50000</v>
      </c>
      <c r="AE45" s="142">
        <f t="shared" si="2"/>
        <v>0</v>
      </c>
      <c r="AF45" s="143">
        <f t="shared" si="3"/>
        <v>0</v>
      </c>
      <c r="AG45" s="176"/>
      <c r="AH45" s="114"/>
      <c r="AI45" s="115"/>
    </row>
    <row r="46" spans="1:35" ht="84" customHeight="1" x14ac:dyDescent="0.15">
      <c r="A46" s="130" t="s">
        <v>116</v>
      </c>
      <c r="B46" s="149" t="s">
        <v>127</v>
      </c>
      <c r="C46" s="163" t="s">
        <v>185</v>
      </c>
      <c r="D46" s="196" t="s">
        <v>119</v>
      </c>
      <c r="E46" s="197">
        <v>1</v>
      </c>
      <c r="F46" s="198">
        <f>F47*2</f>
        <v>12422.36</v>
      </c>
      <c r="G46" s="137">
        <f t="shared" si="18"/>
        <v>12422.36</v>
      </c>
      <c r="H46" s="197">
        <v>1</v>
      </c>
      <c r="I46" s="199">
        <v>12422.36</v>
      </c>
      <c r="J46" s="191">
        <v>12422.36</v>
      </c>
      <c r="K46" s="134"/>
      <c r="L46" s="135"/>
      <c r="M46" s="137"/>
      <c r="N46" s="134"/>
      <c r="O46" s="135"/>
      <c r="P46" s="175"/>
      <c r="Q46" s="190">
        <v>0</v>
      </c>
      <c r="R46" s="195">
        <v>0</v>
      </c>
      <c r="S46" s="191">
        <v>0</v>
      </c>
      <c r="T46" s="190">
        <v>1</v>
      </c>
      <c r="U46" s="195">
        <v>3726.71</v>
      </c>
      <c r="V46" s="175">
        <f t="shared" ref="V46:V48" si="19">T46*U46</f>
        <v>3726.71</v>
      </c>
      <c r="W46" s="134"/>
      <c r="X46" s="135"/>
      <c r="Y46" s="137"/>
      <c r="Z46" s="134"/>
      <c r="AA46" s="135"/>
      <c r="AB46" s="175"/>
      <c r="AC46" s="140">
        <f t="shared" si="0"/>
        <v>12422.36</v>
      </c>
      <c r="AD46" s="141">
        <f t="shared" si="1"/>
        <v>16149.07</v>
      </c>
      <c r="AE46" s="142">
        <f t="shared" si="2"/>
        <v>-3726.7099999999991</v>
      </c>
      <c r="AF46" s="143">
        <f t="shared" si="3"/>
        <v>-0.30000016100000315</v>
      </c>
      <c r="AG46" s="144" t="s">
        <v>186</v>
      </c>
      <c r="AH46" s="114"/>
      <c r="AI46" s="115"/>
    </row>
    <row r="47" spans="1:35" ht="78" customHeight="1" x14ac:dyDescent="0.15">
      <c r="A47" s="130" t="s">
        <v>116</v>
      </c>
      <c r="B47" s="149" t="s">
        <v>129</v>
      </c>
      <c r="C47" s="163" t="s">
        <v>187</v>
      </c>
      <c r="D47" s="196" t="s">
        <v>170</v>
      </c>
      <c r="E47" s="197">
        <v>3</v>
      </c>
      <c r="F47" s="198">
        <v>6211.18</v>
      </c>
      <c r="G47" s="137">
        <f t="shared" si="18"/>
        <v>18633.54</v>
      </c>
      <c r="H47" s="190">
        <v>3</v>
      </c>
      <c r="I47" s="195">
        <v>6211.18</v>
      </c>
      <c r="J47" s="191">
        <v>18633.54</v>
      </c>
      <c r="K47" s="134"/>
      <c r="L47" s="135"/>
      <c r="M47" s="137">
        <f t="shared" ref="M47:M48" si="20">K47*L47</f>
        <v>0</v>
      </c>
      <c r="N47" s="134"/>
      <c r="O47" s="135"/>
      <c r="P47" s="175">
        <f t="shared" ref="P47:P48" si="21">N47*O47</f>
        <v>0</v>
      </c>
      <c r="Q47" s="134"/>
      <c r="R47" s="135"/>
      <c r="S47" s="137">
        <f t="shared" ref="S47:S48" si="22">Q47*R47</f>
        <v>0</v>
      </c>
      <c r="T47" s="134"/>
      <c r="U47" s="135"/>
      <c r="V47" s="175">
        <f t="shared" si="19"/>
        <v>0</v>
      </c>
      <c r="W47" s="134"/>
      <c r="X47" s="135"/>
      <c r="Y47" s="137">
        <f t="shared" ref="Y47:Y48" si="23">W47*X47</f>
        <v>0</v>
      </c>
      <c r="Z47" s="134"/>
      <c r="AA47" s="135"/>
      <c r="AB47" s="175">
        <f t="shared" ref="AB47:AB48" si="24">Z47*AA47</f>
        <v>0</v>
      </c>
      <c r="AC47" s="140">
        <f t="shared" si="0"/>
        <v>18633.54</v>
      </c>
      <c r="AD47" s="141">
        <f t="shared" si="1"/>
        <v>18633.54</v>
      </c>
      <c r="AE47" s="142">
        <f t="shared" si="2"/>
        <v>0</v>
      </c>
      <c r="AF47" s="143">
        <f t="shared" si="3"/>
        <v>0</v>
      </c>
      <c r="AG47" s="176"/>
      <c r="AH47" s="114"/>
      <c r="AI47" s="115"/>
    </row>
    <row r="48" spans="1:35" ht="257.5" customHeight="1" x14ac:dyDescent="0.15">
      <c r="A48" s="130" t="s">
        <v>116</v>
      </c>
      <c r="B48" s="149" t="s">
        <v>131</v>
      </c>
      <c r="C48" s="163" t="s">
        <v>188</v>
      </c>
      <c r="D48" s="164" t="s">
        <v>170</v>
      </c>
      <c r="E48" s="193">
        <v>8</v>
      </c>
      <c r="F48" s="194">
        <v>1500</v>
      </c>
      <c r="G48" s="137">
        <f t="shared" si="18"/>
        <v>12000</v>
      </c>
      <c r="H48" s="200">
        <v>5</v>
      </c>
      <c r="I48" s="201">
        <v>1500</v>
      </c>
      <c r="J48" s="202">
        <v>7500</v>
      </c>
      <c r="K48" s="181"/>
      <c r="L48" s="182"/>
      <c r="M48" s="183">
        <f t="shared" si="20"/>
        <v>0</v>
      </c>
      <c r="N48" s="181"/>
      <c r="O48" s="182"/>
      <c r="P48" s="184">
        <f t="shared" si="21"/>
        <v>0</v>
      </c>
      <c r="Q48" s="181"/>
      <c r="R48" s="182"/>
      <c r="S48" s="183">
        <f t="shared" si="22"/>
        <v>0</v>
      </c>
      <c r="T48" s="181"/>
      <c r="U48" s="182"/>
      <c r="V48" s="184">
        <f t="shared" si="19"/>
        <v>0</v>
      </c>
      <c r="W48" s="181"/>
      <c r="X48" s="182"/>
      <c r="Y48" s="183">
        <f t="shared" si="23"/>
        <v>0</v>
      </c>
      <c r="Z48" s="181"/>
      <c r="AA48" s="182"/>
      <c r="AB48" s="184">
        <f t="shared" si="24"/>
        <v>0</v>
      </c>
      <c r="AC48" s="165">
        <f t="shared" si="0"/>
        <v>12000</v>
      </c>
      <c r="AD48" s="166">
        <f t="shared" si="1"/>
        <v>7500</v>
      </c>
      <c r="AE48" s="167">
        <f t="shared" si="2"/>
        <v>4500</v>
      </c>
      <c r="AF48" s="203">
        <f t="shared" si="3"/>
        <v>0.375</v>
      </c>
      <c r="AG48" s="151" t="s">
        <v>189</v>
      </c>
      <c r="AH48" s="114"/>
      <c r="AI48" s="115"/>
    </row>
    <row r="49" spans="1:35" ht="15.75" customHeight="1" x14ac:dyDescent="0.15">
      <c r="A49" s="204" t="s">
        <v>190</v>
      </c>
      <c r="B49" s="205"/>
      <c r="C49" s="206"/>
      <c r="D49" s="207"/>
      <c r="E49" s="208"/>
      <c r="F49" s="208"/>
      <c r="G49" s="209">
        <f>G41+G37+G13</f>
        <v>102745.30000000002</v>
      </c>
      <c r="H49" s="208"/>
      <c r="I49" s="210"/>
      <c r="J49" s="211">
        <f>J41+J37+J13</f>
        <v>98245.300000000017</v>
      </c>
      <c r="K49" s="212"/>
      <c r="L49" s="208"/>
      <c r="M49" s="209">
        <f>M41+M37+M13</f>
        <v>417599.6999999999</v>
      </c>
      <c r="N49" s="208"/>
      <c r="O49" s="208"/>
      <c r="P49" s="211">
        <f>P41+P37+P13</f>
        <v>448125.48499999999</v>
      </c>
      <c r="Q49" s="212"/>
      <c r="R49" s="208"/>
      <c r="S49" s="209">
        <f>S41+S37+S13</f>
        <v>105183.14000000001</v>
      </c>
      <c r="T49" s="208"/>
      <c r="U49" s="208"/>
      <c r="V49" s="211">
        <f>V41+V37+V13</f>
        <v>72653.73000000001</v>
      </c>
      <c r="W49" s="212"/>
      <c r="X49" s="208"/>
      <c r="Y49" s="209">
        <f>Y41+Y37+Y13</f>
        <v>0</v>
      </c>
      <c r="Z49" s="208"/>
      <c r="AA49" s="208"/>
      <c r="AB49" s="211">
        <f t="shared" ref="AB49:AD49" si="25">AB41+AB37+AB13</f>
        <v>0</v>
      </c>
      <c r="AC49" s="211">
        <f t="shared" si="25"/>
        <v>625528.1399999999</v>
      </c>
      <c r="AD49" s="213">
        <f t="shared" si="25"/>
        <v>619024.51500000001</v>
      </c>
      <c r="AE49" s="210">
        <f t="shared" si="2"/>
        <v>6503.6249999998836</v>
      </c>
      <c r="AF49" s="214">
        <f t="shared" si="3"/>
        <v>1.0397014273410441E-2</v>
      </c>
      <c r="AG49" s="215"/>
      <c r="AH49" s="114"/>
      <c r="AI49" s="115"/>
    </row>
    <row r="50" spans="1:35" ht="30" customHeight="1" x14ac:dyDescent="0.15">
      <c r="A50" s="216" t="s">
        <v>111</v>
      </c>
      <c r="B50" s="217">
        <v>2</v>
      </c>
      <c r="C50" s="218" t="s">
        <v>191</v>
      </c>
      <c r="D50" s="219"/>
      <c r="E50" s="220"/>
      <c r="F50" s="220"/>
      <c r="G50" s="220"/>
      <c r="H50" s="221"/>
      <c r="I50" s="220"/>
      <c r="J50" s="220"/>
      <c r="K50" s="220"/>
      <c r="L50" s="220"/>
      <c r="M50" s="222"/>
      <c r="N50" s="221"/>
      <c r="O50" s="220"/>
      <c r="P50" s="222"/>
      <c r="Q50" s="223"/>
      <c r="R50" s="223"/>
      <c r="S50" s="224"/>
      <c r="T50" s="225"/>
      <c r="U50" s="223"/>
      <c r="V50" s="224"/>
      <c r="W50" s="223"/>
      <c r="X50" s="223"/>
      <c r="Y50" s="224"/>
      <c r="Z50" s="225"/>
      <c r="AA50" s="223"/>
      <c r="AB50" s="223"/>
      <c r="AC50" s="110"/>
      <c r="AD50" s="111"/>
      <c r="AE50" s="111"/>
      <c r="AF50" s="112"/>
      <c r="AG50" s="113"/>
      <c r="AH50" s="114"/>
      <c r="AI50" s="115"/>
    </row>
    <row r="51" spans="1:35" ht="30" customHeight="1" x14ac:dyDescent="0.15">
      <c r="A51" s="116" t="s">
        <v>113</v>
      </c>
      <c r="B51" s="117" t="s">
        <v>192</v>
      </c>
      <c r="C51" s="226" t="s">
        <v>193</v>
      </c>
      <c r="D51" s="227"/>
      <c r="E51" s="120"/>
      <c r="F51" s="121"/>
      <c r="G51" s="122">
        <f>SUM(G52:G81)</f>
        <v>22603.966</v>
      </c>
      <c r="H51" s="120"/>
      <c r="I51" s="121"/>
      <c r="J51" s="228">
        <v>21613.96</v>
      </c>
      <c r="K51" s="229"/>
      <c r="L51" s="230"/>
      <c r="M51" s="231">
        <f>SUM(M52:M81)</f>
        <v>91871.934000000023</v>
      </c>
      <c r="N51" s="120"/>
      <c r="O51" s="121"/>
      <c r="P51" s="232">
        <f>SUM(P52:P81)</f>
        <v>98587.606699999989</v>
      </c>
      <c r="Q51" s="120"/>
      <c r="R51" s="121"/>
      <c r="S51" s="233">
        <f>SUM(S52:S81)</f>
        <v>23140.290800000002</v>
      </c>
      <c r="T51" s="120"/>
      <c r="U51" s="121"/>
      <c r="V51" s="121">
        <f>SUM(V52:V81)</f>
        <v>15983.820600000001</v>
      </c>
      <c r="W51" s="234"/>
      <c r="X51" s="121"/>
      <c r="Y51" s="122">
        <f>Y81</f>
        <v>0</v>
      </c>
      <c r="Z51" s="120"/>
      <c r="AA51" s="121"/>
      <c r="AB51" s="170">
        <f>AB81</f>
        <v>0</v>
      </c>
      <c r="AC51" s="123">
        <f t="shared" ref="AC51:AC81" si="26">G51+M51+S51+Y51</f>
        <v>137616.19080000004</v>
      </c>
      <c r="AD51" s="124">
        <f t="shared" ref="AD51:AD81" si="27">J51+P51+V51+AB51</f>
        <v>136185.3873</v>
      </c>
      <c r="AE51" s="123">
        <f t="shared" ref="AE51:AE81" si="28">AC51-AD51</f>
        <v>1430.8035000000382</v>
      </c>
      <c r="AF51" s="235">
        <f t="shared" ref="AF51:AF82" si="29">AE51/AC51</f>
        <v>1.0397057872931895E-2</v>
      </c>
      <c r="AG51" s="236"/>
      <c r="AH51" s="128"/>
      <c r="AI51" s="129"/>
    </row>
    <row r="52" spans="1:35" ht="48.75" customHeight="1" x14ac:dyDescent="0.15">
      <c r="A52" s="237" t="s">
        <v>116</v>
      </c>
      <c r="B52" s="238" t="s">
        <v>117</v>
      </c>
      <c r="C52" s="239" t="s">
        <v>118</v>
      </c>
      <c r="D52" s="240" t="s">
        <v>119</v>
      </c>
      <c r="E52" s="241"/>
      <c r="F52" s="242"/>
      <c r="G52" s="243"/>
      <c r="H52" s="241"/>
      <c r="I52" s="242"/>
      <c r="J52" s="243"/>
      <c r="K52" s="244">
        <v>2</v>
      </c>
      <c r="L52" s="245">
        <f t="shared" ref="L52:L59" si="30">L14*22%</f>
        <v>5133.0839999999998</v>
      </c>
      <c r="M52" s="189">
        <f t="shared" ref="M52:M71" si="31">K52*L52</f>
        <v>10266.168</v>
      </c>
      <c r="N52" s="244">
        <f t="shared" ref="N52:N74" si="32">N14</f>
        <v>2</v>
      </c>
      <c r="O52" s="245">
        <f t="shared" ref="O52:O73" si="33">O14*22%</f>
        <v>5402.8810000000003</v>
      </c>
      <c r="P52" s="189">
        <f t="shared" ref="P52:P73" si="34">N52*O52</f>
        <v>10805.762000000001</v>
      </c>
      <c r="Q52" s="241"/>
      <c r="R52" s="245"/>
      <c r="S52" s="189"/>
      <c r="T52" s="244"/>
      <c r="U52" s="245"/>
      <c r="V52" s="245"/>
      <c r="W52" s="246"/>
      <c r="X52" s="242"/>
      <c r="Y52" s="247"/>
      <c r="Z52" s="241"/>
      <c r="AA52" s="242"/>
      <c r="AB52" s="248"/>
      <c r="AC52" s="140">
        <f t="shared" si="26"/>
        <v>10266.168</v>
      </c>
      <c r="AD52" s="249">
        <f t="shared" si="27"/>
        <v>10805.762000000001</v>
      </c>
      <c r="AE52" s="140">
        <f t="shared" si="28"/>
        <v>-539.59400000000096</v>
      </c>
      <c r="AF52" s="143">
        <f t="shared" si="29"/>
        <v>-5.2560410077060984E-2</v>
      </c>
      <c r="AG52" s="250"/>
      <c r="AH52" s="114"/>
      <c r="AI52" s="115"/>
    </row>
    <row r="53" spans="1:35" ht="58.5" customHeight="1" x14ac:dyDescent="0.15">
      <c r="A53" s="251" t="s">
        <v>116</v>
      </c>
      <c r="B53" s="172" t="s">
        <v>121</v>
      </c>
      <c r="C53" s="252" t="s">
        <v>122</v>
      </c>
      <c r="D53" s="253" t="s">
        <v>119</v>
      </c>
      <c r="E53" s="134"/>
      <c r="F53" s="135"/>
      <c r="G53" s="137"/>
      <c r="H53" s="134"/>
      <c r="I53" s="135"/>
      <c r="J53" s="137"/>
      <c r="K53" s="134">
        <v>2</v>
      </c>
      <c r="L53" s="245">
        <f t="shared" si="30"/>
        <v>3750.1684000000005</v>
      </c>
      <c r="M53" s="189">
        <f t="shared" si="31"/>
        <v>7500.3368000000009</v>
      </c>
      <c r="N53" s="244">
        <f t="shared" si="32"/>
        <v>2</v>
      </c>
      <c r="O53" s="245">
        <f t="shared" si="33"/>
        <v>4198.8715999999995</v>
      </c>
      <c r="P53" s="189">
        <f t="shared" si="34"/>
        <v>8397.743199999999</v>
      </c>
      <c r="Q53" s="134"/>
      <c r="R53" s="135"/>
      <c r="S53" s="137"/>
      <c r="T53" s="134"/>
      <c r="U53" s="135"/>
      <c r="V53" s="135"/>
      <c r="W53" s="135"/>
      <c r="X53" s="135"/>
      <c r="Y53" s="135"/>
      <c r="Z53" s="135"/>
      <c r="AA53" s="135"/>
      <c r="AB53" s="137">
        <f>AB48*22%</f>
        <v>0</v>
      </c>
      <c r="AC53" s="140">
        <f t="shared" si="26"/>
        <v>7500.3368000000009</v>
      </c>
      <c r="AD53" s="249">
        <f t="shared" si="27"/>
        <v>8397.743199999999</v>
      </c>
      <c r="AE53" s="140">
        <f t="shared" si="28"/>
        <v>-897.40639999999803</v>
      </c>
      <c r="AF53" s="143">
        <f t="shared" si="29"/>
        <v>-0.11964881363727532</v>
      </c>
      <c r="AG53" s="254"/>
      <c r="AH53" s="114"/>
      <c r="AI53" s="115"/>
    </row>
    <row r="54" spans="1:35" ht="75" customHeight="1" x14ac:dyDescent="0.15">
      <c r="A54" s="251" t="s">
        <v>116</v>
      </c>
      <c r="B54" s="172" t="s">
        <v>123</v>
      </c>
      <c r="C54" s="252" t="s">
        <v>124</v>
      </c>
      <c r="D54" s="253" t="s">
        <v>119</v>
      </c>
      <c r="E54" s="134"/>
      <c r="F54" s="135"/>
      <c r="G54" s="137"/>
      <c r="H54" s="134"/>
      <c r="I54" s="135"/>
      <c r="J54" s="137"/>
      <c r="K54" s="134">
        <v>3</v>
      </c>
      <c r="L54" s="245">
        <f t="shared" si="30"/>
        <v>3751.3365999999996</v>
      </c>
      <c r="M54" s="189">
        <f t="shared" si="31"/>
        <v>11254.0098</v>
      </c>
      <c r="N54" s="244">
        <f t="shared" si="32"/>
        <v>3</v>
      </c>
      <c r="O54" s="245">
        <f t="shared" si="33"/>
        <v>3236.3804</v>
      </c>
      <c r="P54" s="189">
        <f t="shared" si="34"/>
        <v>9709.1412</v>
      </c>
      <c r="Q54" s="134"/>
      <c r="R54" s="135"/>
      <c r="S54" s="137"/>
      <c r="T54" s="134"/>
      <c r="U54" s="135"/>
      <c r="V54" s="135"/>
      <c r="W54" s="135"/>
      <c r="X54" s="135"/>
      <c r="Y54" s="135"/>
      <c r="Z54" s="135"/>
      <c r="AA54" s="135"/>
      <c r="AB54" s="137"/>
      <c r="AC54" s="140">
        <f t="shared" si="26"/>
        <v>11254.0098</v>
      </c>
      <c r="AD54" s="249">
        <f t="shared" si="27"/>
        <v>9709.1412</v>
      </c>
      <c r="AE54" s="140">
        <f t="shared" si="28"/>
        <v>1544.8685999999998</v>
      </c>
      <c r="AF54" s="143">
        <f t="shared" si="29"/>
        <v>0.13727272567329735</v>
      </c>
      <c r="AG54" s="254"/>
      <c r="AH54" s="114"/>
      <c r="AI54" s="115"/>
    </row>
    <row r="55" spans="1:35" ht="65.25" customHeight="1" x14ac:dyDescent="0.15">
      <c r="A55" s="251" t="s">
        <v>116</v>
      </c>
      <c r="B55" s="172" t="s">
        <v>125</v>
      </c>
      <c r="C55" s="252" t="s">
        <v>126</v>
      </c>
      <c r="D55" s="253" t="s">
        <v>119</v>
      </c>
      <c r="E55" s="134"/>
      <c r="F55" s="135"/>
      <c r="G55" s="137"/>
      <c r="H55" s="134"/>
      <c r="I55" s="135"/>
      <c r="J55" s="137"/>
      <c r="K55" s="134">
        <v>3</v>
      </c>
      <c r="L55" s="245">
        <f t="shared" si="30"/>
        <v>2023.923</v>
      </c>
      <c r="M55" s="189">
        <f t="shared" si="31"/>
        <v>6071.7690000000002</v>
      </c>
      <c r="N55" s="244">
        <f t="shared" si="32"/>
        <v>3</v>
      </c>
      <c r="O55" s="245">
        <f t="shared" si="33"/>
        <v>1839.5608</v>
      </c>
      <c r="P55" s="189">
        <f t="shared" si="34"/>
        <v>5518.6823999999997</v>
      </c>
      <c r="Q55" s="134"/>
      <c r="R55" s="135"/>
      <c r="S55" s="137"/>
      <c r="T55" s="134"/>
      <c r="U55" s="135"/>
      <c r="V55" s="135"/>
      <c r="W55" s="135"/>
      <c r="X55" s="135"/>
      <c r="Y55" s="135"/>
      <c r="Z55" s="135"/>
      <c r="AA55" s="135"/>
      <c r="AB55" s="137"/>
      <c r="AC55" s="140">
        <f t="shared" si="26"/>
        <v>6071.7690000000002</v>
      </c>
      <c r="AD55" s="249">
        <f t="shared" si="27"/>
        <v>5518.6823999999997</v>
      </c>
      <c r="AE55" s="140">
        <f t="shared" si="28"/>
        <v>553.08660000000054</v>
      </c>
      <c r="AF55" s="143">
        <f t="shared" si="29"/>
        <v>9.1091508916100156E-2</v>
      </c>
      <c r="AG55" s="254"/>
      <c r="AH55" s="114"/>
      <c r="AI55" s="115"/>
    </row>
    <row r="56" spans="1:35" ht="52.5" customHeight="1" x14ac:dyDescent="0.15">
      <c r="A56" s="251" t="s">
        <v>116</v>
      </c>
      <c r="B56" s="172" t="s">
        <v>127</v>
      </c>
      <c r="C56" s="252" t="s">
        <v>128</v>
      </c>
      <c r="D56" s="253" t="s">
        <v>119</v>
      </c>
      <c r="E56" s="134"/>
      <c r="F56" s="135"/>
      <c r="G56" s="137"/>
      <c r="H56" s="134"/>
      <c r="I56" s="135"/>
      <c r="J56" s="137"/>
      <c r="K56" s="134">
        <v>1</v>
      </c>
      <c r="L56" s="245">
        <f t="shared" si="30"/>
        <v>4604.9344000000001</v>
      </c>
      <c r="M56" s="189">
        <f t="shared" si="31"/>
        <v>4604.9344000000001</v>
      </c>
      <c r="N56" s="244">
        <f t="shared" si="32"/>
        <v>1</v>
      </c>
      <c r="O56" s="245">
        <f t="shared" si="33"/>
        <v>5753.9130000000005</v>
      </c>
      <c r="P56" s="189">
        <f t="shared" si="34"/>
        <v>5753.9130000000005</v>
      </c>
      <c r="Q56" s="134"/>
      <c r="R56" s="135"/>
      <c r="S56" s="137"/>
      <c r="T56" s="134"/>
      <c r="U56" s="135"/>
      <c r="V56" s="135"/>
      <c r="W56" s="135"/>
      <c r="X56" s="135"/>
      <c r="Y56" s="135"/>
      <c r="Z56" s="135"/>
      <c r="AA56" s="135"/>
      <c r="AB56" s="137"/>
      <c r="AC56" s="140">
        <f t="shared" si="26"/>
        <v>4604.9344000000001</v>
      </c>
      <c r="AD56" s="249">
        <f t="shared" si="27"/>
        <v>5753.9130000000005</v>
      </c>
      <c r="AE56" s="140">
        <f t="shared" si="28"/>
        <v>-1148.9786000000004</v>
      </c>
      <c r="AF56" s="143">
        <f t="shared" si="29"/>
        <v>-0.24951030789928308</v>
      </c>
      <c r="AG56" s="254"/>
      <c r="AH56" s="114"/>
      <c r="AI56" s="115"/>
    </row>
    <row r="57" spans="1:35" ht="51.75" customHeight="1" x14ac:dyDescent="0.15">
      <c r="A57" s="251" t="s">
        <v>116</v>
      </c>
      <c r="B57" s="172" t="s">
        <v>129</v>
      </c>
      <c r="C57" s="252" t="s">
        <v>130</v>
      </c>
      <c r="D57" s="253" t="s">
        <v>119</v>
      </c>
      <c r="E57" s="134"/>
      <c r="F57" s="135"/>
      <c r="G57" s="137"/>
      <c r="H57" s="134"/>
      <c r="I57" s="135"/>
      <c r="J57" s="137"/>
      <c r="K57" s="134">
        <v>1</v>
      </c>
      <c r="L57" s="245">
        <f t="shared" si="30"/>
        <v>1000.3575999999999</v>
      </c>
      <c r="M57" s="189">
        <f t="shared" si="31"/>
        <v>1000.3575999999999</v>
      </c>
      <c r="N57" s="244">
        <f t="shared" si="32"/>
        <v>1</v>
      </c>
      <c r="O57" s="245">
        <f t="shared" si="33"/>
        <v>928.47480000000007</v>
      </c>
      <c r="P57" s="189">
        <f t="shared" si="34"/>
        <v>928.47480000000007</v>
      </c>
      <c r="Q57" s="134"/>
      <c r="R57" s="135"/>
      <c r="S57" s="137"/>
      <c r="T57" s="134"/>
      <c r="U57" s="135"/>
      <c r="V57" s="135"/>
      <c r="W57" s="135"/>
      <c r="X57" s="135"/>
      <c r="Y57" s="135"/>
      <c r="Z57" s="135"/>
      <c r="AA57" s="135"/>
      <c r="AB57" s="137"/>
      <c r="AC57" s="140">
        <f t="shared" si="26"/>
        <v>1000.3575999999999</v>
      </c>
      <c r="AD57" s="249">
        <f t="shared" si="27"/>
        <v>928.47480000000007</v>
      </c>
      <c r="AE57" s="140">
        <f t="shared" si="28"/>
        <v>71.882799999999861</v>
      </c>
      <c r="AF57" s="143">
        <f t="shared" si="29"/>
        <v>7.185710389964535E-2</v>
      </c>
      <c r="AG57" s="254"/>
      <c r="AH57" s="114"/>
      <c r="AI57" s="115"/>
    </row>
    <row r="58" spans="1:35" ht="47.25" customHeight="1" x14ac:dyDescent="0.15">
      <c r="A58" s="251" t="s">
        <v>116</v>
      </c>
      <c r="B58" s="172" t="s">
        <v>131</v>
      </c>
      <c r="C58" s="255" t="s">
        <v>132</v>
      </c>
      <c r="D58" s="253" t="s">
        <v>119</v>
      </c>
      <c r="E58" s="134"/>
      <c r="F58" s="135"/>
      <c r="G58" s="137"/>
      <c r="H58" s="134"/>
      <c r="I58" s="135"/>
      <c r="J58" s="137"/>
      <c r="K58" s="134">
        <v>2</v>
      </c>
      <c r="L58" s="245">
        <f t="shared" si="30"/>
        <v>2321.1869999999999</v>
      </c>
      <c r="M58" s="189">
        <f t="shared" si="31"/>
        <v>4642.3739999999998</v>
      </c>
      <c r="N58" s="244">
        <f t="shared" si="32"/>
        <v>2</v>
      </c>
      <c r="O58" s="245">
        <f t="shared" si="33"/>
        <v>2536.7474000000002</v>
      </c>
      <c r="P58" s="189">
        <f t="shared" si="34"/>
        <v>5073.4948000000004</v>
      </c>
      <c r="Q58" s="134"/>
      <c r="R58" s="135"/>
      <c r="S58" s="137"/>
      <c r="T58" s="134"/>
      <c r="U58" s="135"/>
      <c r="V58" s="135"/>
      <c r="W58" s="135"/>
      <c r="X58" s="135"/>
      <c r="Y58" s="135"/>
      <c r="Z58" s="135"/>
      <c r="AA58" s="135"/>
      <c r="AB58" s="137"/>
      <c r="AC58" s="140">
        <f t="shared" si="26"/>
        <v>4642.3739999999998</v>
      </c>
      <c r="AD58" s="249">
        <f t="shared" si="27"/>
        <v>5073.4948000000004</v>
      </c>
      <c r="AE58" s="140">
        <f t="shared" si="28"/>
        <v>-431.1208000000006</v>
      </c>
      <c r="AF58" s="143">
        <f t="shared" si="29"/>
        <v>-9.2866451518124268E-2</v>
      </c>
      <c r="AG58" s="254"/>
      <c r="AH58" s="114"/>
      <c r="AI58" s="115"/>
    </row>
    <row r="59" spans="1:35" ht="51.75" customHeight="1" x14ac:dyDescent="0.15">
      <c r="A59" s="251" t="s">
        <v>116</v>
      </c>
      <c r="B59" s="172" t="s">
        <v>134</v>
      </c>
      <c r="C59" s="255" t="s">
        <v>135</v>
      </c>
      <c r="D59" s="253" t="s">
        <v>119</v>
      </c>
      <c r="E59" s="134"/>
      <c r="F59" s="135"/>
      <c r="G59" s="137"/>
      <c r="H59" s="134"/>
      <c r="I59" s="135"/>
      <c r="J59" s="137"/>
      <c r="K59" s="134">
        <v>1</v>
      </c>
      <c r="L59" s="245">
        <f t="shared" si="30"/>
        <v>3422.056</v>
      </c>
      <c r="M59" s="189">
        <f t="shared" si="31"/>
        <v>3422.056</v>
      </c>
      <c r="N59" s="244">
        <f t="shared" si="32"/>
        <v>1</v>
      </c>
      <c r="O59" s="245">
        <f t="shared" si="33"/>
        <v>3426.5</v>
      </c>
      <c r="P59" s="189">
        <f t="shared" si="34"/>
        <v>3426.5</v>
      </c>
      <c r="Q59" s="134"/>
      <c r="R59" s="135"/>
      <c r="S59" s="137"/>
      <c r="T59" s="134"/>
      <c r="U59" s="135"/>
      <c r="V59" s="135"/>
      <c r="W59" s="135"/>
      <c r="X59" s="135"/>
      <c r="Y59" s="135"/>
      <c r="Z59" s="135"/>
      <c r="AA59" s="135"/>
      <c r="AB59" s="137"/>
      <c r="AC59" s="140">
        <f t="shared" si="26"/>
        <v>3422.056</v>
      </c>
      <c r="AD59" s="249">
        <f t="shared" si="27"/>
        <v>3426.5</v>
      </c>
      <c r="AE59" s="140">
        <f t="shared" si="28"/>
        <v>-4.44399999999996</v>
      </c>
      <c r="AF59" s="143">
        <f t="shared" si="29"/>
        <v>-1.2986345051045219E-3</v>
      </c>
      <c r="AG59" s="254"/>
      <c r="AH59" s="114"/>
      <c r="AI59" s="115"/>
    </row>
    <row r="60" spans="1:35" ht="63.75" customHeight="1" x14ac:dyDescent="0.15">
      <c r="A60" s="251" t="s">
        <v>116</v>
      </c>
      <c r="B60" s="172" t="s">
        <v>137</v>
      </c>
      <c r="C60" s="252" t="s">
        <v>194</v>
      </c>
      <c r="D60" s="253" t="s">
        <v>119</v>
      </c>
      <c r="E60" s="134"/>
      <c r="F60" s="135"/>
      <c r="G60" s="137"/>
      <c r="H60" s="134"/>
      <c r="I60" s="135"/>
      <c r="J60" s="137"/>
      <c r="K60" s="134"/>
      <c r="L60" s="245"/>
      <c r="M60" s="189">
        <f t="shared" si="31"/>
        <v>0</v>
      </c>
      <c r="N60" s="244">
        <f t="shared" si="32"/>
        <v>0</v>
      </c>
      <c r="O60" s="245">
        <f t="shared" si="33"/>
        <v>0</v>
      </c>
      <c r="P60" s="189">
        <f t="shared" si="34"/>
        <v>0</v>
      </c>
      <c r="Q60" s="134">
        <v>3</v>
      </c>
      <c r="R60" s="135">
        <f>R22*22%</f>
        <v>2321.1869999999999</v>
      </c>
      <c r="S60" s="137">
        <f>Q60*R60</f>
        <v>6963.5609999999997</v>
      </c>
      <c r="T60" s="134">
        <v>3</v>
      </c>
      <c r="U60" s="135">
        <f>U22*22%</f>
        <v>2101.6907999999999</v>
      </c>
      <c r="V60" s="135">
        <f>T60*U60</f>
        <v>6305.0723999999991</v>
      </c>
      <c r="W60" s="135"/>
      <c r="X60" s="135"/>
      <c r="Y60" s="135"/>
      <c r="Z60" s="135"/>
      <c r="AA60" s="135"/>
      <c r="AB60" s="137"/>
      <c r="AC60" s="140">
        <f t="shared" si="26"/>
        <v>6963.5609999999997</v>
      </c>
      <c r="AD60" s="249">
        <f t="shared" si="27"/>
        <v>6305.0723999999991</v>
      </c>
      <c r="AE60" s="140">
        <f t="shared" si="28"/>
        <v>658.48860000000059</v>
      </c>
      <c r="AF60" s="143">
        <f t="shared" si="29"/>
        <v>9.4562049503120693E-2</v>
      </c>
      <c r="AG60" s="254"/>
      <c r="AH60" s="114"/>
      <c r="AI60" s="115"/>
    </row>
    <row r="61" spans="1:35" ht="71.25" customHeight="1" x14ac:dyDescent="0.15">
      <c r="A61" s="251" t="s">
        <v>116</v>
      </c>
      <c r="B61" s="172" t="s">
        <v>139</v>
      </c>
      <c r="C61" s="252" t="s">
        <v>140</v>
      </c>
      <c r="D61" s="253" t="s">
        <v>119</v>
      </c>
      <c r="E61" s="134"/>
      <c r="F61" s="135"/>
      <c r="G61" s="137"/>
      <c r="H61" s="134"/>
      <c r="I61" s="135"/>
      <c r="J61" s="137"/>
      <c r="K61" s="134">
        <v>2</v>
      </c>
      <c r="L61" s="245">
        <f>L23*22%</f>
        <v>2363.1168000000002</v>
      </c>
      <c r="M61" s="189">
        <f t="shared" si="31"/>
        <v>4726.2336000000005</v>
      </c>
      <c r="N61" s="244">
        <f t="shared" si="32"/>
        <v>2</v>
      </c>
      <c r="O61" s="245">
        <f t="shared" si="33"/>
        <v>1430.9592</v>
      </c>
      <c r="P61" s="189">
        <f t="shared" si="34"/>
        <v>2861.9184</v>
      </c>
      <c r="Q61" s="134"/>
      <c r="R61" s="135"/>
      <c r="S61" s="137"/>
      <c r="T61" s="134"/>
      <c r="U61" s="135"/>
      <c r="V61" s="135"/>
      <c r="W61" s="135"/>
      <c r="X61" s="135"/>
      <c r="Y61" s="135"/>
      <c r="Z61" s="135"/>
      <c r="AA61" s="135"/>
      <c r="AB61" s="137"/>
      <c r="AC61" s="140">
        <f t="shared" si="26"/>
        <v>4726.2336000000005</v>
      </c>
      <c r="AD61" s="249">
        <f t="shared" si="27"/>
        <v>2861.9184</v>
      </c>
      <c r="AE61" s="140">
        <f t="shared" si="28"/>
        <v>1864.3152000000005</v>
      </c>
      <c r="AF61" s="143">
        <f t="shared" si="29"/>
        <v>0.39446107784431145</v>
      </c>
      <c r="AG61" s="254"/>
      <c r="AH61" s="114"/>
      <c r="AI61" s="115"/>
    </row>
    <row r="62" spans="1:35" ht="72.75" customHeight="1" x14ac:dyDescent="0.15">
      <c r="A62" s="251" t="s">
        <v>116</v>
      </c>
      <c r="B62" s="172" t="s">
        <v>141</v>
      </c>
      <c r="C62" s="252" t="s">
        <v>142</v>
      </c>
      <c r="D62" s="253" t="s">
        <v>119</v>
      </c>
      <c r="E62" s="134"/>
      <c r="F62" s="135"/>
      <c r="G62" s="137"/>
      <c r="H62" s="134"/>
      <c r="I62" s="135"/>
      <c r="J62" s="137"/>
      <c r="K62" s="134"/>
      <c r="L62" s="245"/>
      <c r="M62" s="189">
        <f t="shared" si="31"/>
        <v>0</v>
      </c>
      <c r="N62" s="244">
        <f t="shared" si="32"/>
        <v>0</v>
      </c>
      <c r="O62" s="245">
        <f t="shared" si="33"/>
        <v>0</v>
      </c>
      <c r="P62" s="189">
        <f t="shared" si="34"/>
        <v>0</v>
      </c>
      <c r="Q62" s="134">
        <v>2</v>
      </c>
      <c r="R62" s="135">
        <f>R24*22%</f>
        <v>1392.7122000000002</v>
      </c>
      <c r="S62" s="137">
        <f>Q62*R62</f>
        <v>2785.4244000000003</v>
      </c>
      <c r="T62" s="134">
        <v>2</v>
      </c>
      <c r="U62" s="135">
        <f>U24*22%</f>
        <v>1711.9079999999999</v>
      </c>
      <c r="V62" s="135">
        <f>T62*U62</f>
        <v>3423.8159999999998</v>
      </c>
      <c r="W62" s="135"/>
      <c r="X62" s="135"/>
      <c r="Y62" s="135"/>
      <c r="Z62" s="135"/>
      <c r="AA62" s="135"/>
      <c r="AB62" s="137"/>
      <c r="AC62" s="140">
        <f t="shared" si="26"/>
        <v>2785.4244000000003</v>
      </c>
      <c r="AD62" s="249">
        <f t="shared" si="27"/>
        <v>3423.8159999999998</v>
      </c>
      <c r="AE62" s="140">
        <f t="shared" si="28"/>
        <v>-638.39159999999947</v>
      </c>
      <c r="AF62" s="143">
        <f t="shared" si="29"/>
        <v>-0.22919006525540575</v>
      </c>
      <c r="AG62" s="254"/>
      <c r="AH62" s="114"/>
      <c r="AI62" s="115"/>
    </row>
    <row r="63" spans="1:35" ht="54" customHeight="1" x14ac:dyDescent="0.15">
      <c r="A63" s="251" t="s">
        <v>116</v>
      </c>
      <c r="B63" s="172" t="s">
        <v>143</v>
      </c>
      <c r="C63" s="252" t="s">
        <v>144</v>
      </c>
      <c r="D63" s="253" t="s">
        <v>119</v>
      </c>
      <c r="E63" s="134"/>
      <c r="F63" s="135"/>
      <c r="G63" s="137"/>
      <c r="H63" s="134"/>
      <c r="I63" s="135"/>
      <c r="J63" s="137"/>
      <c r="K63" s="134">
        <v>2</v>
      </c>
      <c r="L63" s="245">
        <f t="shared" ref="L63:L71" si="35">L25*22%</f>
        <v>2500.8918000000003</v>
      </c>
      <c r="M63" s="189">
        <f t="shared" si="31"/>
        <v>5001.7836000000007</v>
      </c>
      <c r="N63" s="244">
        <f t="shared" si="32"/>
        <v>2</v>
      </c>
      <c r="O63" s="245">
        <f t="shared" si="33"/>
        <v>2932.4349999999999</v>
      </c>
      <c r="P63" s="189">
        <f t="shared" si="34"/>
        <v>5864.87</v>
      </c>
      <c r="Q63" s="134"/>
      <c r="R63" s="135"/>
      <c r="S63" s="137"/>
      <c r="T63" s="134"/>
      <c r="U63" s="135"/>
      <c r="V63" s="135"/>
      <c r="W63" s="135"/>
      <c r="X63" s="135"/>
      <c r="Y63" s="135"/>
      <c r="Z63" s="135"/>
      <c r="AA63" s="135"/>
      <c r="AB63" s="137"/>
      <c r="AC63" s="140">
        <f t="shared" si="26"/>
        <v>5001.7836000000007</v>
      </c>
      <c r="AD63" s="249">
        <f t="shared" si="27"/>
        <v>5864.87</v>
      </c>
      <c r="AE63" s="140">
        <f t="shared" si="28"/>
        <v>-863.08639999999923</v>
      </c>
      <c r="AF63" s="143">
        <f t="shared" si="29"/>
        <v>-0.17255572592144913</v>
      </c>
      <c r="AG63" s="254"/>
      <c r="AH63" s="114"/>
      <c r="AI63" s="115"/>
    </row>
    <row r="64" spans="1:35" ht="50.25" customHeight="1" x14ac:dyDescent="0.15">
      <c r="A64" s="251" t="s">
        <v>116</v>
      </c>
      <c r="B64" s="172" t="s">
        <v>145</v>
      </c>
      <c r="C64" s="252" t="s">
        <v>146</v>
      </c>
      <c r="D64" s="253" t="s">
        <v>119</v>
      </c>
      <c r="E64" s="134"/>
      <c r="F64" s="135"/>
      <c r="G64" s="137"/>
      <c r="H64" s="134"/>
      <c r="I64" s="135"/>
      <c r="J64" s="137"/>
      <c r="K64" s="134">
        <v>2</v>
      </c>
      <c r="L64" s="245">
        <f t="shared" si="35"/>
        <v>2053.2336</v>
      </c>
      <c r="M64" s="189">
        <f t="shared" si="31"/>
        <v>4106.4672</v>
      </c>
      <c r="N64" s="244">
        <f t="shared" si="32"/>
        <v>2</v>
      </c>
      <c r="O64" s="245">
        <f t="shared" si="33"/>
        <v>2124.8524000000002</v>
      </c>
      <c r="P64" s="189">
        <f t="shared" si="34"/>
        <v>4249.7048000000004</v>
      </c>
      <c r="Q64" s="134"/>
      <c r="R64" s="135"/>
      <c r="S64" s="137"/>
      <c r="T64" s="134"/>
      <c r="U64" s="135"/>
      <c r="V64" s="135"/>
      <c r="W64" s="135"/>
      <c r="X64" s="135"/>
      <c r="Y64" s="135"/>
      <c r="Z64" s="135"/>
      <c r="AA64" s="135"/>
      <c r="AB64" s="137"/>
      <c r="AC64" s="140">
        <f t="shared" si="26"/>
        <v>4106.4672</v>
      </c>
      <c r="AD64" s="249">
        <f t="shared" si="27"/>
        <v>4249.7048000000004</v>
      </c>
      <c r="AE64" s="140">
        <f t="shared" si="28"/>
        <v>-143.23760000000038</v>
      </c>
      <c r="AF64" s="143">
        <f t="shared" si="29"/>
        <v>-3.4880979933311143E-2</v>
      </c>
      <c r="AG64" s="254"/>
      <c r="AH64" s="114"/>
      <c r="AI64" s="115"/>
    </row>
    <row r="65" spans="1:35" ht="51.75" customHeight="1" x14ac:dyDescent="0.15">
      <c r="A65" s="251" t="s">
        <v>116</v>
      </c>
      <c r="B65" s="172" t="s">
        <v>147</v>
      </c>
      <c r="C65" s="252" t="s">
        <v>148</v>
      </c>
      <c r="D65" s="253" t="s">
        <v>119</v>
      </c>
      <c r="E65" s="134"/>
      <c r="F65" s="135"/>
      <c r="G65" s="137"/>
      <c r="H65" s="134"/>
      <c r="I65" s="135"/>
      <c r="J65" s="137"/>
      <c r="K65" s="134">
        <v>3</v>
      </c>
      <c r="L65" s="245">
        <f t="shared" si="35"/>
        <v>1160.5946000000001</v>
      </c>
      <c r="M65" s="189">
        <f t="shared" si="31"/>
        <v>3481.7838000000002</v>
      </c>
      <c r="N65" s="244">
        <f t="shared" si="32"/>
        <v>3</v>
      </c>
      <c r="O65" s="245">
        <f t="shared" si="33"/>
        <v>2657.0279999999998</v>
      </c>
      <c r="P65" s="189">
        <f t="shared" si="34"/>
        <v>7971.0839999999989</v>
      </c>
      <c r="Q65" s="134"/>
      <c r="R65" s="135"/>
      <c r="S65" s="137"/>
      <c r="T65" s="134"/>
      <c r="U65" s="135"/>
      <c r="V65" s="135"/>
      <c r="W65" s="135"/>
      <c r="X65" s="135"/>
      <c r="Y65" s="135"/>
      <c r="Z65" s="135"/>
      <c r="AA65" s="135"/>
      <c r="AB65" s="137"/>
      <c r="AC65" s="140">
        <f t="shared" si="26"/>
        <v>3481.7838000000002</v>
      </c>
      <c r="AD65" s="249">
        <f t="shared" si="27"/>
        <v>7971.0839999999989</v>
      </c>
      <c r="AE65" s="140">
        <f t="shared" si="28"/>
        <v>-4489.3001999999988</v>
      </c>
      <c r="AF65" s="143">
        <f t="shared" si="29"/>
        <v>-1.289367880912077</v>
      </c>
      <c r="AG65" s="254"/>
      <c r="AH65" s="114"/>
      <c r="AI65" s="115"/>
    </row>
    <row r="66" spans="1:35" ht="42" customHeight="1" x14ac:dyDescent="0.15">
      <c r="A66" s="251" t="s">
        <v>116</v>
      </c>
      <c r="B66" s="172" t="s">
        <v>149</v>
      </c>
      <c r="C66" s="252" t="s">
        <v>150</v>
      </c>
      <c r="D66" s="253" t="s">
        <v>119</v>
      </c>
      <c r="E66" s="134"/>
      <c r="F66" s="135"/>
      <c r="G66" s="137"/>
      <c r="H66" s="134"/>
      <c r="I66" s="135"/>
      <c r="J66" s="137"/>
      <c r="K66" s="134">
        <v>3</v>
      </c>
      <c r="L66" s="245">
        <f t="shared" si="35"/>
        <v>1904.8590000000002</v>
      </c>
      <c r="M66" s="189">
        <f t="shared" si="31"/>
        <v>5714.5770000000002</v>
      </c>
      <c r="N66" s="244">
        <f t="shared" si="32"/>
        <v>3</v>
      </c>
      <c r="O66" s="245">
        <f t="shared" si="33"/>
        <v>1339.646</v>
      </c>
      <c r="P66" s="189">
        <f t="shared" si="34"/>
        <v>4018.9380000000001</v>
      </c>
      <c r="Q66" s="134"/>
      <c r="R66" s="135"/>
      <c r="S66" s="137"/>
      <c r="T66" s="134"/>
      <c r="U66" s="135"/>
      <c r="V66" s="135"/>
      <c r="W66" s="135"/>
      <c r="X66" s="135"/>
      <c r="Y66" s="135"/>
      <c r="Z66" s="135"/>
      <c r="AA66" s="135"/>
      <c r="AB66" s="137"/>
      <c r="AC66" s="140">
        <f t="shared" si="26"/>
        <v>5714.5770000000002</v>
      </c>
      <c r="AD66" s="249">
        <f t="shared" si="27"/>
        <v>4018.9380000000001</v>
      </c>
      <c r="AE66" s="140">
        <f t="shared" si="28"/>
        <v>1695.6390000000001</v>
      </c>
      <c r="AF66" s="143">
        <f t="shared" si="29"/>
        <v>0.2967216996113623</v>
      </c>
      <c r="AG66" s="254"/>
      <c r="AH66" s="114"/>
      <c r="AI66" s="115"/>
    </row>
    <row r="67" spans="1:35" ht="52.5" customHeight="1" x14ac:dyDescent="0.15">
      <c r="A67" s="251" t="s">
        <v>116</v>
      </c>
      <c r="B67" s="172" t="s">
        <v>151</v>
      </c>
      <c r="C67" s="252" t="s">
        <v>152</v>
      </c>
      <c r="D67" s="253" t="s">
        <v>119</v>
      </c>
      <c r="E67" s="134"/>
      <c r="F67" s="135"/>
      <c r="G67" s="137"/>
      <c r="H67" s="134"/>
      <c r="I67" s="135"/>
      <c r="J67" s="137"/>
      <c r="K67" s="134">
        <v>3</v>
      </c>
      <c r="L67" s="245">
        <f t="shared" si="35"/>
        <v>1500.5364</v>
      </c>
      <c r="M67" s="189">
        <f t="shared" si="31"/>
        <v>4501.6091999999999</v>
      </c>
      <c r="N67" s="244">
        <f t="shared" si="32"/>
        <v>3</v>
      </c>
      <c r="O67" s="245">
        <f t="shared" si="33"/>
        <v>1637.2113999999999</v>
      </c>
      <c r="P67" s="189">
        <f t="shared" si="34"/>
        <v>4911.6341999999995</v>
      </c>
      <c r="Q67" s="134"/>
      <c r="R67" s="135"/>
      <c r="S67" s="137"/>
      <c r="T67" s="134"/>
      <c r="U67" s="135"/>
      <c r="V67" s="135"/>
      <c r="W67" s="135"/>
      <c r="X67" s="135"/>
      <c r="Y67" s="135"/>
      <c r="Z67" s="135"/>
      <c r="AA67" s="135"/>
      <c r="AB67" s="137"/>
      <c r="AC67" s="140">
        <f t="shared" si="26"/>
        <v>4501.6091999999999</v>
      </c>
      <c r="AD67" s="249">
        <f t="shared" si="27"/>
        <v>4911.6341999999995</v>
      </c>
      <c r="AE67" s="140">
        <f t="shared" si="28"/>
        <v>-410.02499999999964</v>
      </c>
      <c r="AF67" s="143">
        <f t="shared" si="29"/>
        <v>-9.1084094994296622E-2</v>
      </c>
      <c r="AG67" s="254"/>
      <c r="AH67" s="114"/>
      <c r="AI67" s="115"/>
    </row>
    <row r="68" spans="1:35" ht="38.25" customHeight="1" x14ac:dyDescent="0.15">
      <c r="A68" s="251" t="s">
        <v>116</v>
      </c>
      <c r="B68" s="172" t="s">
        <v>153</v>
      </c>
      <c r="C68" s="252" t="s">
        <v>154</v>
      </c>
      <c r="D68" s="253" t="s">
        <v>119</v>
      </c>
      <c r="E68" s="134"/>
      <c r="F68" s="135"/>
      <c r="G68" s="137"/>
      <c r="H68" s="134"/>
      <c r="I68" s="135"/>
      <c r="J68" s="137"/>
      <c r="K68" s="134">
        <v>3</v>
      </c>
      <c r="L68" s="245">
        <f t="shared" si="35"/>
        <v>1000.3575999999999</v>
      </c>
      <c r="M68" s="189">
        <f t="shared" si="31"/>
        <v>3001.0727999999999</v>
      </c>
      <c r="N68" s="244">
        <f t="shared" si="32"/>
        <v>3</v>
      </c>
      <c r="O68" s="245">
        <f t="shared" si="33"/>
        <v>957.1386</v>
      </c>
      <c r="P68" s="189">
        <f t="shared" si="34"/>
        <v>2871.4157999999998</v>
      </c>
      <c r="Q68" s="134"/>
      <c r="R68" s="135"/>
      <c r="S68" s="137"/>
      <c r="T68" s="134"/>
      <c r="U68" s="135"/>
      <c r="V68" s="135"/>
      <c r="W68" s="135"/>
      <c r="X68" s="135"/>
      <c r="Y68" s="135"/>
      <c r="Z68" s="135"/>
      <c r="AA68" s="135"/>
      <c r="AB68" s="137"/>
      <c r="AC68" s="140">
        <f t="shared" si="26"/>
        <v>3001.0727999999999</v>
      </c>
      <c r="AD68" s="249">
        <f t="shared" si="27"/>
        <v>2871.4157999999998</v>
      </c>
      <c r="AE68" s="140">
        <f t="shared" si="28"/>
        <v>129.65700000000015</v>
      </c>
      <c r="AF68" s="143">
        <f t="shared" si="29"/>
        <v>4.3203550410373305E-2</v>
      </c>
      <c r="AG68" s="254"/>
      <c r="AH68" s="114"/>
      <c r="AI68" s="115"/>
    </row>
    <row r="69" spans="1:35" ht="76.5" customHeight="1" x14ac:dyDescent="0.15">
      <c r="A69" s="251" t="s">
        <v>116</v>
      </c>
      <c r="B69" s="172" t="s">
        <v>155</v>
      </c>
      <c r="C69" s="252" t="s">
        <v>156</v>
      </c>
      <c r="D69" s="253" t="s">
        <v>119</v>
      </c>
      <c r="E69" s="134"/>
      <c r="F69" s="135"/>
      <c r="G69" s="137"/>
      <c r="H69" s="134"/>
      <c r="I69" s="135"/>
      <c r="J69" s="137"/>
      <c r="K69" s="134">
        <v>2</v>
      </c>
      <c r="L69" s="245">
        <f t="shared" si="35"/>
        <v>2053.2336</v>
      </c>
      <c r="M69" s="189">
        <f t="shared" si="31"/>
        <v>4106.4672</v>
      </c>
      <c r="N69" s="244">
        <f t="shared" si="32"/>
        <v>2</v>
      </c>
      <c r="O69" s="245">
        <f t="shared" si="33"/>
        <v>2108.7264</v>
      </c>
      <c r="P69" s="189">
        <f t="shared" si="34"/>
        <v>4217.4528</v>
      </c>
      <c r="Q69" s="134"/>
      <c r="R69" s="135"/>
      <c r="S69" s="137"/>
      <c r="T69" s="134"/>
      <c r="U69" s="135"/>
      <c r="V69" s="135"/>
      <c r="W69" s="135"/>
      <c r="X69" s="135"/>
      <c r="Y69" s="135"/>
      <c r="Z69" s="135"/>
      <c r="AA69" s="135"/>
      <c r="AB69" s="137"/>
      <c r="AC69" s="140">
        <f t="shared" si="26"/>
        <v>4106.4672</v>
      </c>
      <c r="AD69" s="249">
        <f t="shared" si="27"/>
        <v>4217.4528</v>
      </c>
      <c r="AE69" s="140">
        <f t="shared" si="28"/>
        <v>-110.98559999999998</v>
      </c>
      <c r="AF69" s="143">
        <f t="shared" si="29"/>
        <v>-2.7027027027027022E-2</v>
      </c>
      <c r="AG69" s="254"/>
      <c r="AH69" s="114"/>
      <c r="AI69" s="115"/>
    </row>
    <row r="70" spans="1:35" ht="54.5" customHeight="1" x14ac:dyDescent="0.15">
      <c r="A70" s="251" t="s">
        <v>116</v>
      </c>
      <c r="B70" s="172" t="s">
        <v>157</v>
      </c>
      <c r="C70" s="252" t="s">
        <v>158</v>
      </c>
      <c r="D70" s="253" t="s">
        <v>119</v>
      </c>
      <c r="E70" s="134"/>
      <c r="F70" s="135"/>
      <c r="G70" s="137"/>
      <c r="H70" s="134"/>
      <c r="I70" s="135"/>
      <c r="J70" s="137"/>
      <c r="K70" s="134">
        <v>1</v>
      </c>
      <c r="L70" s="245">
        <f t="shared" si="35"/>
        <v>1200.3706</v>
      </c>
      <c r="M70" s="189">
        <f t="shared" si="31"/>
        <v>1200.3706</v>
      </c>
      <c r="N70" s="244">
        <f t="shared" si="32"/>
        <v>1</v>
      </c>
      <c r="O70" s="245">
        <f t="shared" si="33"/>
        <v>1114.1152</v>
      </c>
      <c r="P70" s="189">
        <f t="shared" si="34"/>
        <v>1114.1152</v>
      </c>
      <c r="Q70" s="134"/>
      <c r="R70" s="135"/>
      <c r="S70" s="137"/>
      <c r="T70" s="134"/>
      <c r="U70" s="135"/>
      <c r="V70" s="135"/>
      <c r="W70" s="135"/>
      <c r="X70" s="135"/>
      <c r="Y70" s="135"/>
      <c r="Z70" s="135"/>
      <c r="AA70" s="135"/>
      <c r="AB70" s="137"/>
      <c r="AC70" s="140">
        <f t="shared" si="26"/>
        <v>1200.3706</v>
      </c>
      <c r="AD70" s="249">
        <f t="shared" si="27"/>
        <v>1114.1152</v>
      </c>
      <c r="AE70" s="140">
        <f t="shared" si="28"/>
        <v>86.255400000000009</v>
      </c>
      <c r="AF70" s="143">
        <f t="shared" si="29"/>
        <v>7.1857308068024997E-2</v>
      </c>
      <c r="AG70" s="254"/>
      <c r="AH70" s="114"/>
      <c r="AI70" s="115"/>
    </row>
    <row r="71" spans="1:35" ht="40.25" customHeight="1" x14ac:dyDescent="0.15">
      <c r="A71" s="251" t="s">
        <v>116</v>
      </c>
      <c r="B71" s="172" t="s">
        <v>159</v>
      </c>
      <c r="C71" s="252" t="s">
        <v>160</v>
      </c>
      <c r="D71" s="253" t="s">
        <v>119</v>
      </c>
      <c r="E71" s="134"/>
      <c r="F71" s="135"/>
      <c r="G71" s="137"/>
      <c r="H71" s="134"/>
      <c r="I71" s="135"/>
      <c r="J71" s="137"/>
      <c r="K71" s="134">
        <v>1.5</v>
      </c>
      <c r="L71" s="245">
        <f t="shared" si="35"/>
        <v>2423.1878000000002</v>
      </c>
      <c r="M71" s="189">
        <f t="shared" si="31"/>
        <v>3634.7817000000005</v>
      </c>
      <c r="N71" s="244">
        <f t="shared" si="32"/>
        <v>1.5</v>
      </c>
      <c r="O71" s="245">
        <f t="shared" si="33"/>
        <v>3115.53</v>
      </c>
      <c r="P71" s="189">
        <f t="shared" si="34"/>
        <v>4673.2950000000001</v>
      </c>
      <c r="Q71" s="134"/>
      <c r="R71" s="135"/>
      <c r="S71" s="137"/>
      <c r="T71" s="134"/>
      <c r="U71" s="135"/>
      <c r="V71" s="135"/>
      <c r="W71" s="135"/>
      <c r="X71" s="135"/>
      <c r="Y71" s="135"/>
      <c r="Z71" s="135"/>
      <c r="AA71" s="135"/>
      <c r="AB71" s="137"/>
      <c r="AC71" s="140">
        <f t="shared" si="26"/>
        <v>3634.7817000000005</v>
      </c>
      <c r="AD71" s="249">
        <f t="shared" si="27"/>
        <v>4673.2950000000001</v>
      </c>
      <c r="AE71" s="140">
        <f t="shared" si="28"/>
        <v>-1038.5132999999996</v>
      </c>
      <c r="AF71" s="143">
        <f t="shared" si="29"/>
        <v>-0.28571545300781048</v>
      </c>
      <c r="AG71" s="254"/>
      <c r="AH71" s="114"/>
      <c r="AI71" s="115"/>
    </row>
    <row r="72" spans="1:35" ht="29.25" customHeight="1" x14ac:dyDescent="0.15">
      <c r="A72" s="251" t="s">
        <v>116</v>
      </c>
      <c r="B72" s="172" t="s">
        <v>162</v>
      </c>
      <c r="C72" s="252" t="s">
        <v>163</v>
      </c>
      <c r="D72" s="253" t="s">
        <v>119</v>
      </c>
      <c r="E72" s="134"/>
      <c r="F72" s="135"/>
      <c r="G72" s="137"/>
      <c r="H72" s="134"/>
      <c r="I72" s="135"/>
      <c r="J72" s="137"/>
      <c r="K72" s="134"/>
      <c r="L72" s="256"/>
      <c r="M72" s="137"/>
      <c r="N72" s="134">
        <f t="shared" si="32"/>
        <v>0</v>
      </c>
      <c r="O72" s="135">
        <f t="shared" si="33"/>
        <v>0</v>
      </c>
      <c r="P72" s="137">
        <f t="shared" si="34"/>
        <v>0</v>
      </c>
      <c r="Q72" s="134">
        <v>1</v>
      </c>
      <c r="R72" s="135">
        <f>R34*22%</f>
        <v>2486.9569999999999</v>
      </c>
      <c r="S72" s="137">
        <f>Q72*R72</f>
        <v>2486.9569999999999</v>
      </c>
      <c r="T72" s="190">
        <v>0</v>
      </c>
      <c r="U72" s="195">
        <v>0</v>
      </c>
      <c r="V72" s="195">
        <v>0</v>
      </c>
      <c r="W72" s="135"/>
      <c r="X72" s="135"/>
      <c r="Y72" s="135"/>
      <c r="Z72" s="135"/>
      <c r="AA72" s="135"/>
      <c r="AB72" s="137"/>
      <c r="AC72" s="140">
        <f t="shared" si="26"/>
        <v>2486.9569999999999</v>
      </c>
      <c r="AD72" s="249">
        <f t="shared" si="27"/>
        <v>0</v>
      </c>
      <c r="AE72" s="140">
        <f t="shared" si="28"/>
        <v>2486.9569999999999</v>
      </c>
      <c r="AF72" s="143">
        <f t="shared" si="29"/>
        <v>1</v>
      </c>
      <c r="AG72" s="254"/>
      <c r="AH72" s="114"/>
      <c r="AI72" s="115"/>
    </row>
    <row r="73" spans="1:35" ht="60.5" customHeight="1" x14ac:dyDescent="0.15">
      <c r="A73" s="251" t="s">
        <v>116</v>
      </c>
      <c r="B73" s="172" t="s">
        <v>165</v>
      </c>
      <c r="C73" s="252" t="s">
        <v>166</v>
      </c>
      <c r="D73" s="253" t="s">
        <v>119</v>
      </c>
      <c r="E73" s="134"/>
      <c r="F73" s="135"/>
      <c r="G73" s="137"/>
      <c r="H73" s="134"/>
      <c r="I73" s="135"/>
      <c r="J73" s="137"/>
      <c r="K73" s="134">
        <v>1.5</v>
      </c>
      <c r="L73" s="135">
        <f>L35*22%</f>
        <v>2423.1878000000002</v>
      </c>
      <c r="M73" s="137">
        <f>K73*L73</f>
        <v>3634.7817000000005</v>
      </c>
      <c r="N73" s="134">
        <f t="shared" si="32"/>
        <v>1.5</v>
      </c>
      <c r="O73" s="135">
        <f t="shared" si="33"/>
        <v>4146.3113999999996</v>
      </c>
      <c r="P73" s="137">
        <f t="shared" si="34"/>
        <v>6219.4670999999998</v>
      </c>
      <c r="Q73" s="134"/>
      <c r="R73" s="135"/>
      <c r="S73" s="137"/>
      <c r="T73" s="134"/>
      <c r="U73" s="135"/>
      <c r="V73" s="135"/>
      <c r="W73" s="135"/>
      <c r="X73" s="135"/>
      <c r="Y73" s="135"/>
      <c r="Z73" s="135"/>
      <c r="AA73" s="135"/>
      <c r="AB73" s="137"/>
      <c r="AC73" s="140">
        <f t="shared" si="26"/>
        <v>3634.7817000000005</v>
      </c>
      <c r="AD73" s="249">
        <f t="shared" si="27"/>
        <v>6219.4670999999998</v>
      </c>
      <c r="AE73" s="140">
        <f t="shared" si="28"/>
        <v>-2584.6853999999994</v>
      </c>
      <c r="AF73" s="143">
        <f t="shared" si="29"/>
        <v>-0.71109783566919549</v>
      </c>
      <c r="AG73" s="254"/>
      <c r="AH73" s="114"/>
      <c r="AI73" s="115"/>
    </row>
    <row r="74" spans="1:35" ht="81.5" customHeight="1" x14ac:dyDescent="0.15">
      <c r="A74" s="251" t="s">
        <v>116</v>
      </c>
      <c r="B74" s="172" t="s">
        <v>168</v>
      </c>
      <c r="C74" s="257" t="s">
        <v>169</v>
      </c>
      <c r="D74" s="253" t="s">
        <v>170</v>
      </c>
      <c r="E74" s="134"/>
      <c r="F74" s="135"/>
      <c r="G74" s="137"/>
      <c r="H74" s="134"/>
      <c r="I74" s="135"/>
      <c r="J74" s="137"/>
      <c r="K74" s="134"/>
      <c r="L74" s="256"/>
      <c r="M74" s="137"/>
      <c r="N74" s="134">
        <f t="shared" si="32"/>
        <v>0</v>
      </c>
      <c r="O74" s="135"/>
      <c r="P74" s="137"/>
      <c r="Q74" s="134">
        <v>3</v>
      </c>
      <c r="R74" s="135">
        <f>R36*22%</f>
        <v>3634.7828000000004</v>
      </c>
      <c r="S74" s="137">
        <f>Q74*R74</f>
        <v>10904.348400000001</v>
      </c>
      <c r="T74" s="134">
        <f>T36</f>
        <v>2</v>
      </c>
      <c r="U74" s="135">
        <f>U36*22%</f>
        <v>2717.5279999999998</v>
      </c>
      <c r="V74" s="135">
        <f>T74*U74</f>
        <v>5435.0559999999996</v>
      </c>
      <c r="W74" s="135"/>
      <c r="X74" s="135"/>
      <c r="Y74" s="135"/>
      <c r="Z74" s="135"/>
      <c r="AA74" s="135"/>
      <c r="AB74" s="137"/>
      <c r="AC74" s="140">
        <f t="shared" si="26"/>
        <v>10904.348400000001</v>
      </c>
      <c r="AD74" s="249">
        <f t="shared" si="27"/>
        <v>5435.0559999999996</v>
      </c>
      <c r="AE74" s="140">
        <f t="shared" si="28"/>
        <v>5469.2924000000012</v>
      </c>
      <c r="AF74" s="143">
        <f t="shared" si="29"/>
        <v>0.50156985079456928</v>
      </c>
      <c r="AG74" s="254"/>
      <c r="AH74" s="114"/>
      <c r="AI74" s="115"/>
    </row>
    <row r="75" spans="1:35" ht="30" customHeight="1" x14ac:dyDescent="0.15">
      <c r="A75" s="251" t="s">
        <v>116</v>
      </c>
      <c r="B75" s="172" t="s">
        <v>195</v>
      </c>
      <c r="C75" s="252" t="s">
        <v>177</v>
      </c>
      <c r="D75" s="258" t="s">
        <v>178</v>
      </c>
      <c r="E75" s="259">
        <v>10</v>
      </c>
      <c r="F75" s="260">
        <f t="shared" ref="F75:F81" si="36">F42*22%</f>
        <v>136.64420000000001</v>
      </c>
      <c r="G75" s="261">
        <f t="shared" ref="G75:G81" si="37">E75*F75</f>
        <v>1366.442</v>
      </c>
      <c r="H75" s="134">
        <f t="shared" ref="H75:H81" si="38">H42</f>
        <v>5</v>
      </c>
      <c r="I75" s="135">
        <f t="shared" ref="I75:I81" si="39">I42*22%</f>
        <v>273.28840000000002</v>
      </c>
      <c r="J75" s="191">
        <f t="shared" ref="J75:J81" si="40">H75*I75</f>
        <v>1366.442</v>
      </c>
      <c r="K75" s="134"/>
      <c r="L75" s="135"/>
      <c r="M75" s="137"/>
      <c r="N75" s="134"/>
      <c r="O75" s="135"/>
      <c r="P75" s="137"/>
      <c r="Q75" s="134"/>
      <c r="R75" s="135"/>
      <c r="S75" s="137"/>
      <c r="T75" s="134"/>
      <c r="U75" s="135"/>
      <c r="V75" s="135"/>
      <c r="W75" s="135"/>
      <c r="X75" s="135"/>
      <c r="Y75" s="135"/>
      <c r="Z75" s="135"/>
      <c r="AA75" s="135"/>
      <c r="AB75" s="137"/>
      <c r="AC75" s="140">
        <f t="shared" si="26"/>
        <v>1366.442</v>
      </c>
      <c r="AD75" s="249">
        <f t="shared" si="27"/>
        <v>1366.442</v>
      </c>
      <c r="AE75" s="140">
        <f t="shared" si="28"/>
        <v>0</v>
      </c>
      <c r="AF75" s="143">
        <f t="shared" si="29"/>
        <v>0</v>
      </c>
      <c r="AG75" s="254"/>
      <c r="AH75" s="114"/>
      <c r="AI75" s="115"/>
    </row>
    <row r="76" spans="1:35" ht="111.5" customHeight="1" x14ac:dyDescent="0.15">
      <c r="A76" s="251" t="s">
        <v>116</v>
      </c>
      <c r="B76" s="172" t="s">
        <v>196</v>
      </c>
      <c r="C76" s="252" t="s">
        <v>180</v>
      </c>
      <c r="D76" s="258" t="s">
        <v>178</v>
      </c>
      <c r="E76" s="259">
        <v>35</v>
      </c>
      <c r="F76" s="260">
        <f t="shared" si="36"/>
        <v>13.664199999999999</v>
      </c>
      <c r="G76" s="261">
        <f t="shared" si="37"/>
        <v>478.24699999999996</v>
      </c>
      <c r="H76" s="134">
        <f t="shared" si="38"/>
        <v>20.5</v>
      </c>
      <c r="I76" s="135">
        <f t="shared" si="39"/>
        <v>37.328097560975614</v>
      </c>
      <c r="J76" s="191">
        <f t="shared" si="40"/>
        <v>765.22600000000011</v>
      </c>
      <c r="K76" s="134"/>
      <c r="L76" s="135"/>
      <c r="M76" s="137"/>
      <c r="N76" s="134"/>
      <c r="O76" s="135"/>
      <c r="P76" s="137"/>
      <c r="Q76" s="134"/>
      <c r="R76" s="135"/>
      <c r="S76" s="137"/>
      <c r="T76" s="134"/>
      <c r="U76" s="135"/>
      <c r="V76" s="135"/>
      <c r="W76" s="135"/>
      <c r="X76" s="135"/>
      <c r="Y76" s="135"/>
      <c r="Z76" s="135"/>
      <c r="AA76" s="135"/>
      <c r="AB76" s="137"/>
      <c r="AC76" s="140">
        <f t="shared" si="26"/>
        <v>478.24699999999996</v>
      </c>
      <c r="AD76" s="249">
        <f t="shared" si="27"/>
        <v>765.22600000000011</v>
      </c>
      <c r="AE76" s="140">
        <f t="shared" si="28"/>
        <v>-286.97900000000016</v>
      </c>
      <c r="AF76" s="143">
        <f t="shared" si="29"/>
        <v>-0.60006440186765453</v>
      </c>
      <c r="AG76" s="262" t="s">
        <v>197</v>
      </c>
      <c r="AH76" s="114"/>
      <c r="AI76" s="115"/>
    </row>
    <row r="77" spans="1:35" ht="43.25" customHeight="1" x14ac:dyDescent="0.15">
      <c r="A77" s="251" t="s">
        <v>116</v>
      </c>
      <c r="B77" s="172" t="s">
        <v>198</v>
      </c>
      <c r="C77" s="252" t="s">
        <v>182</v>
      </c>
      <c r="D77" s="258" t="s">
        <v>178</v>
      </c>
      <c r="E77" s="193">
        <v>35</v>
      </c>
      <c r="F77" s="260">
        <f t="shared" si="36"/>
        <v>8.1994000000000007</v>
      </c>
      <c r="G77" s="261">
        <f t="shared" si="37"/>
        <v>286.97900000000004</v>
      </c>
      <c r="H77" s="134">
        <f t="shared" si="38"/>
        <v>0</v>
      </c>
      <c r="I77" s="135">
        <f t="shared" si="39"/>
        <v>0</v>
      </c>
      <c r="J77" s="191">
        <f t="shared" si="40"/>
        <v>0</v>
      </c>
      <c r="K77" s="134"/>
      <c r="L77" s="245"/>
      <c r="M77" s="189"/>
      <c r="N77" s="134"/>
      <c r="O77" s="135"/>
      <c r="P77" s="137"/>
      <c r="Q77" s="134"/>
      <c r="R77" s="135"/>
      <c r="S77" s="137"/>
      <c r="T77" s="134"/>
      <c r="U77" s="135"/>
      <c r="V77" s="135"/>
      <c r="W77" s="135"/>
      <c r="X77" s="135"/>
      <c r="Y77" s="135"/>
      <c r="Z77" s="135"/>
      <c r="AA77" s="135"/>
      <c r="AB77" s="137"/>
      <c r="AC77" s="140">
        <f t="shared" si="26"/>
        <v>286.97900000000004</v>
      </c>
      <c r="AD77" s="249">
        <f t="shared" si="27"/>
        <v>0</v>
      </c>
      <c r="AE77" s="140">
        <f t="shared" si="28"/>
        <v>286.97900000000004</v>
      </c>
      <c r="AF77" s="143">
        <f t="shared" si="29"/>
        <v>1</v>
      </c>
      <c r="AG77" s="262" t="s">
        <v>199</v>
      </c>
      <c r="AH77" s="114"/>
      <c r="AI77" s="115"/>
    </row>
    <row r="78" spans="1:35" ht="84.75" customHeight="1" x14ac:dyDescent="0.15">
      <c r="A78" s="251" t="s">
        <v>116</v>
      </c>
      <c r="B78" s="172" t="s">
        <v>200</v>
      </c>
      <c r="C78" s="252" t="s">
        <v>184</v>
      </c>
      <c r="D78" s="258" t="s">
        <v>119</v>
      </c>
      <c r="E78" s="193">
        <v>2</v>
      </c>
      <c r="F78" s="260">
        <f t="shared" si="36"/>
        <v>5500</v>
      </c>
      <c r="G78" s="261">
        <f t="shared" si="37"/>
        <v>11000</v>
      </c>
      <c r="H78" s="134">
        <f t="shared" si="38"/>
        <v>2</v>
      </c>
      <c r="I78" s="135">
        <f t="shared" si="39"/>
        <v>5500</v>
      </c>
      <c r="J78" s="191">
        <f t="shared" si="40"/>
        <v>11000</v>
      </c>
      <c r="K78" s="134"/>
      <c r="L78" s="245"/>
      <c r="M78" s="189"/>
      <c r="N78" s="134"/>
      <c r="O78" s="135"/>
      <c r="P78" s="137"/>
      <c r="Q78" s="134"/>
      <c r="R78" s="135"/>
      <c r="S78" s="137"/>
      <c r="T78" s="134"/>
      <c r="U78" s="135"/>
      <c r="V78" s="135"/>
      <c r="W78" s="135"/>
      <c r="X78" s="135"/>
      <c r="Y78" s="135"/>
      <c r="Z78" s="135"/>
      <c r="AA78" s="135"/>
      <c r="AB78" s="137"/>
      <c r="AC78" s="140">
        <f t="shared" si="26"/>
        <v>11000</v>
      </c>
      <c r="AD78" s="249">
        <f t="shared" si="27"/>
        <v>11000</v>
      </c>
      <c r="AE78" s="140">
        <f t="shared" si="28"/>
        <v>0</v>
      </c>
      <c r="AF78" s="143">
        <f t="shared" si="29"/>
        <v>0</v>
      </c>
      <c r="AG78" s="254"/>
      <c r="AH78" s="114"/>
      <c r="AI78" s="115"/>
    </row>
    <row r="79" spans="1:35" ht="125.5" customHeight="1" x14ac:dyDescent="0.15">
      <c r="A79" s="251" t="s">
        <v>116</v>
      </c>
      <c r="B79" s="172" t="s">
        <v>201</v>
      </c>
      <c r="C79" s="252" t="s">
        <v>185</v>
      </c>
      <c r="D79" s="258" t="s">
        <v>119</v>
      </c>
      <c r="E79" s="197">
        <v>1</v>
      </c>
      <c r="F79" s="260">
        <f t="shared" si="36"/>
        <v>2732.9192000000003</v>
      </c>
      <c r="G79" s="261">
        <f t="shared" si="37"/>
        <v>2732.9192000000003</v>
      </c>
      <c r="H79" s="134">
        <f t="shared" si="38"/>
        <v>1</v>
      </c>
      <c r="I79" s="135">
        <f t="shared" si="39"/>
        <v>2732.9192000000003</v>
      </c>
      <c r="J79" s="191">
        <f t="shared" si="40"/>
        <v>2732.9192000000003</v>
      </c>
      <c r="K79" s="134"/>
      <c r="L79" s="245"/>
      <c r="M79" s="189"/>
      <c r="N79" s="134"/>
      <c r="O79" s="135"/>
      <c r="P79" s="137"/>
      <c r="Q79" s="190">
        <v>0</v>
      </c>
      <c r="R79" s="195">
        <v>0</v>
      </c>
      <c r="S79" s="191">
        <v>0</v>
      </c>
      <c r="T79" s="134">
        <f>T46</f>
        <v>1</v>
      </c>
      <c r="U79" s="135">
        <f>U46*22%</f>
        <v>819.87620000000004</v>
      </c>
      <c r="V79" s="135">
        <f>T79*U79</f>
        <v>819.87620000000004</v>
      </c>
      <c r="W79" s="135"/>
      <c r="X79" s="135"/>
      <c r="Y79" s="135"/>
      <c r="Z79" s="135"/>
      <c r="AA79" s="135"/>
      <c r="AB79" s="137"/>
      <c r="AC79" s="140">
        <f t="shared" si="26"/>
        <v>2732.9192000000003</v>
      </c>
      <c r="AD79" s="249">
        <f t="shared" si="27"/>
        <v>3552.7954000000004</v>
      </c>
      <c r="AE79" s="140">
        <f t="shared" si="28"/>
        <v>-819.87620000000015</v>
      </c>
      <c r="AF79" s="143">
        <f t="shared" si="29"/>
        <v>-0.30000016100000326</v>
      </c>
      <c r="AG79" s="262" t="s">
        <v>202</v>
      </c>
      <c r="AH79" s="114"/>
      <c r="AI79" s="115"/>
    </row>
    <row r="80" spans="1:35" ht="74.25" customHeight="1" x14ac:dyDescent="0.15">
      <c r="A80" s="251" t="s">
        <v>116</v>
      </c>
      <c r="B80" s="172" t="s">
        <v>203</v>
      </c>
      <c r="C80" s="252" t="s">
        <v>187</v>
      </c>
      <c r="D80" s="258" t="s">
        <v>170</v>
      </c>
      <c r="E80" s="197">
        <v>3</v>
      </c>
      <c r="F80" s="260">
        <f t="shared" si="36"/>
        <v>1366.4596000000001</v>
      </c>
      <c r="G80" s="261">
        <f t="shared" si="37"/>
        <v>4099.3788000000004</v>
      </c>
      <c r="H80" s="134">
        <f t="shared" si="38"/>
        <v>3</v>
      </c>
      <c r="I80" s="135">
        <f t="shared" si="39"/>
        <v>1366.4596000000001</v>
      </c>
      <c r="J80" s="191">
        <f t="shared" si="40"/>
        <v>4099.3788000000004</v>
      </c>
      <c r="K80" s="134"/>
      <c r="L80" s="245"/>
      <c r="M80" s="189"/>
      <c r="N80" s="134"/>
      <c r="O80" s="135"/>
      <c r="P80" s="137"/>
      <c r="Q80" s="134"/>
      <c r="R80" s="135"/>
      <c r="S80" s="137"/>
      <c r="T80" s="134"/>
      <c r="U80" s="135"/>
      <c r="V80" s="135"/>
      <c r="W80" s="135"/>
      <c r="X80" s="135"/>
      <c r="Y80" s="135"/>
      <c r="Z80" s="135"/>
      <c r="AA80" s="135"/>
      <c r="AB80" s="137"/>
      <c r="AC80" s="140">
        <f t="shared" si="26"/>
        <v>4099.3788000000004</v>
      </c>
      <c r="AD80" s="249">
        <f t="shared" si="27"/>
        <v>4099.3788000000004</v>
      </c>
      <c r="AE80" s="140">
        <f t="shared" si="28"/>
        <v>0</v>
      </c>
      <c r="AF80" s="143">
        <f t="shared" si="29"/>
        <v>0</v>
      </c>
      <c r="AG80" s="254"/>
      <c r="AH80" s="114"/>
      <c r="AI80" s="115"/>
    </row>
    <row r="81" spans="1:35" ht="148.75" customHeight="1" x14ac:dyDescent="0.15">
      <c r="A81" s="263" t="s">
        <v>116</v>
      </c>
      <c r="B81" s="264" t="s">
        <v>204</v>
      </c>
      <c r="C81" s="265" t="s">
        <v>188</v>
      </c>
      <c r="D81" s="266" t="s">
        <v>170</v>
      </c>
      <c r="E81" s="193">
        <v>8</v>
      </c>
      <c r="F81" s="260">
        <f t="shared" si="36"/>
        <v>330</v>
      </c>
      <c r="G81" s="261">
        <f t="shared" si="37"/>
        <v>2640</v>
      </c>
      <c r="H81" s="134">
        <f t="shared" si="38"/>
        <v>5</v>
      </c>
      <c r="I81" s="135">
        <f t="shared" si="39"/>
        <v>330</v>
      </c>
      <c r="J81" s="191">
        <f t="shared" si="40"/>
        <v>1650</v>
      </c>
      <c r="K81" s="134"/>
      <c r="L81" s="135"/>
      <c r="M81" s="137"/>
      <c r="N81" s="267"/>
      <c r="O81" s="260"/>
      <c r="P81" s="268"/>
      <c r="Q81" s="267"/>
      <c r="R81" s="260"/>
      <c r="S81" s="261"/>
      <c r="T81" s="267"/>
      <c r="U81" s="260"/>
      <c r="V81" s="268"/>
      <c r="W81" s="267"/>
      <c r="X81" s="260"/>
      <c r="Y81" s="261">
        <f>Y49*22%</f>
        <v>0</v>
      </c>
      <c r="Z81" s="267"/>
      <c r="AA81" s="260"/>
      <c r="AB81" s="268">
        <f>AB49*22%</f>
        <v>0</v>
      </c>
      <c r="AC81" s="269">
        <f t="shared" si="26"/>
        <v>2640</v>
      </c>
      <c r="AD81" s="270">
        <f t="shared" si="27"/>
        <v>1650</v>
      </c>
      <c r="AE81" s="269">
        <f t="shared" si="28"/>
        <v>990</v>
      </c>
      <c r="AF81" s="271">
        <f t="shared" si="29"/>
        <v>0.375</v>
      </c>
      <c r="AG81" s="262" t="s">
        <v>205</v>
      </c>
      <c r="AH81" s="114"/>
      <c r="AI81" s="115"/>
    </row>
    <row r="82" spans="1:35" ht="15.75" customHeight="1" x14ac:dyDescent="0.15">
      <c r="A82" s="204" t="s">
        <v>206</v>
      </c>
      <c r="B82" s="205"/>
      <c r="C82" s="272"/>
      <c r="D82" s="273"/>
      <c r="E82" s="208"/>
      <c r="F82" s="208"/>
      <c r="G82" s="211">
        <f>G51</f>
        <v>22603.966</v>
      </c>
      <c r="H82" s="208"/>
      <c r="I82" s="210"/>
      <c r="J82" s="211">
        <f>J51</f>
        <v>21613.96</v>
      </c>
      <c r="K82" s="274"/>
      <c r="L82" s="275"/>
      <c r="M82" s="276">
        <f>M51</f>
        <v>91871.934000000023</v>
      </c>
      <c r="N82" s="208"/>
      <c r="O82" s="208"/>
      <c r="P82" s="276">
        <f>P51</f>
        <v>98587.606699999989</v>
      </c>
      <c r="Q82" s="208"/>
      <c r="R82" s="208"/>
      <c r="S82" s="277">
        <f>S51</f>
        <v>23140.290800000002</v>
      </c>
      <c r="T82" s="208"/>
      <c r="U82" s="208"/>
      <c r="V82" s="211">
        <f>V51</f>
        <v>15983.820600000001</v>
      </c>
      <c r="W82" s="212"/>
      <c r="X82" s="208"/>
      <c r="Y82" s="209">
        <f>Y51</f>
        <v>0</v>
      </c>
      <c r="Z82" s="208"/>
      <c r="AA82" s="208"/>
      <c r="AB82" s="211">
        <f t="shared" ref="AB82:AE82" si="41">AB51</f>
        <v>0</v>
      </c>
      <c r="AC82" s="211">
        <f t="shared" si="41"/>
        <v>137616.19080000004</v>
      </c>
      <c r="AD82" s="213">
        <f t="shared" si="41"/>
        <v>136185.3873</v>
      </c>
      <c r="AE82" s="210">
        <f t="shared" si="41"/>
        <v>1430.8035000000382</v>
      </c>
      <c r="AF82" s="278">
        <f t="shared" si="29"/>
        <v>1.0397057872931895E-2</v>
      </c>
      <c r="AG82" s="279"/>
      <c r="AH82" s="114"/>
      <c r="AI82" s="115"/>
    </row>
    <row r="83" spans="1:35" ht="40.5" customHeight="1" x14ac:dyDescent="0.15">
      <c r="A83" s="216" t="s">
        <v>207</v>
      </c>
      <c r="B83" s="280" t="s">
        <v>26</v>
      </c>
      <c r="C83" s="281" t="s">
        <v>208</v>
      </c>
      <c r="D83" s="282"/>
      <c r="E83" s="283"/>
      <c r="F83" s="284"/>
      <c r="G83" s="284"/>
      <c r="H83" s="104"/>
      <c r="I83" s="105"/>
      <c r="J83" s="109"/>
      <c r="K83" s="105"/>
      <c r="L83" s="105"/>
      <c r="M83" s="109"/>
      <c r="N83" s="104"/>
      <c r="O83" s="105"/>
      <c r="P83" s="109"/>
      <c r="Q83" s="105"/>
      <c r="R83" s="105"/>
      <c r="S83" s="109"/>
      <c r="T83" s="104"/>
      <c r="U83" s="105"/>
      <c r="V83" s="109"/>
      <c r="W83" s="105"/>
      <c r="X83" s="105"/>
      <c r="Y83" s="109"/>
      <c r="Z83" s="104"/>
      <c r="AA83" s="105"/>
      <c r="AB83" s="105"/>
      <c r="AC83" s="110"/>
      <c r="AD83" s="111"/>
      <c r="AE83" s="285"/>
      <c r="AF83" s="112"/>
      <c r="AG83" s="113"/>
      <c r="AH83" s="115"/>
      <c r="AI83" s="115"/>
    </row>
    <row r="84" spans="1:35" ht="29.25" customHeight="1" x14ac:dyDescent="0.15">
      <c r="A84" s="116" t="s">
        <v>113</v>
      </c>
      <c r="B84" s="117" t="s">
        <v>209</v>
      </c>
      <c r="C84" s="226" t="s">
        <v>210</v>
      </c>
      <c r="D84" s="286"/>
      <c r="E84" s="120"/>
      <c r="F84" s="121"/>
      <c r="G84" s="170">
        <f>SUM(G85:G87)</f>
        <v>0</v>
      </c>
      <c r="H84" s="120"/>
      <c r="I84" s="121"/>
      <c r="J84" s="122">
        <f>SUM(J85:J87)</f>
        <v>0</v>
      </c>
      <c r="K84" s="120"/>
      <c r="L84" s="121"/>
      <c r="M84" s="122">
        <f>SUM(M85:M87)</f>
        <v>0</v>
      </c>
      <c r="N84" s="120"/>
      <c r="O84" s="121"/>
      <c r="P84" s="170">
        <f>SUM(P85:P87)</f>
        <v>0</v>
      </c>
      <c r="Q84" s="120"/>
      <c r="R84" s="121"/>
      <c r="S84" s="122">
        <f>SUM(S85:S87)</f>
        <v>0</v>
      </c>
      <c r="T84" s="120"/>
      <c r="U84" s="121"/>
      <c r="V84" s="170">
        <f>SUM(V85:V88)</f>
        <v>3746.6800000000003</v>
      </c>
      <c r="W84" s="120"/>
      <c r="X84" s="121"/>
      <c r="Y84" s="122">
        <f>SUM(Y85:Y87)</f>
        <v>0</v>
      </c>
      <c r="Z84" s="120"/>
      <c r="AA84" s="121"/>
      <c r="AB84" s="170">
        <f>SUM(AB85:AB87)</f>
        <v>0</v>
      </c>
      <c r="AC84" s="123">
        <f t="shared" ref="AC84:AC87" si="42">G84+M84+S84+Y84</f>
        <v>0</v>
      </c>
      <c r="AD84" s="287">
        <f t="shared" ref="AD84:AD87" si="43">J84+P84+V84+AB84</f>
        <v>3746.6800000000003</v>
      </c>
      <c r="AE84" s="288">
        <f t="shared" ref="AE84:AE87" si="44">AC84-AD84</f>
        <v>-3746.6800000000003</v>
      </c>
      <c r="AF84" s="289" t="e">
        <f t="shared" ref="AF84:AF87" si="45">AE84/AC84</f>
        <v>#DIV/0!</v>
      </c>
      <c r="AG84" s="127"/>
      <c r="AH84" s="129"/>
      <c r="AI84" s="129"/>
    </row>
    <row r="85" spans="1:35" ht="180.5" customHeight="1" x14ac:dyDescent="0.15">
      <c r="A85" s="171" t="s">
        <v>116</v>
      </c>
      <c r="B85" s="172" t="s">
        <v>117</v>
      </c>
      <c r="C85" s="290" t="s">
        <v>211</v>
      </c>
      <c r="D85" s="174" t="s">
        <v>212</v>
      </c>
      <c r="E85" s="134"/>
      <c r="F85" s="135"/>
      <c r="G85" s="175">
        <f t="shared" ref="G85:G87" si="46">E85*F85</f>
        <v>0</v>
      </c>
      <c r="H85" s="134"/>
      <c r="I85" s="135"/>
      <c r="J85" s="137">
        <f t="shared" ref="J85:J87" si="47">H85*I85</f>
        <v>0</v>
      </c>
      <c r="K85" s="134"/>
      <c r="L85" s="135"/>
      <c r="M85" s="137">
        <f t="shared" ref="M85:M87" si="48">K85*L85</f>
        <v>0</v>
      </c>
      <c r="N85" s="134"/>
      <c r="O85" s="135"/>
      <c r="P85" s="175">
        <f t="shared" ref="P85:P87" si="49">N85*O85</f>
        <v>0</v>
      </c>
      <c r="Q85" s="190">
        <v>0</v>
      </c>
      <c r="R85" s="195">
        <v>0</v>
      </c>
      <c r="S85" s="137">
        <f t="shared" ref="S85:S87" si="50">Q85*R85</f>
        <v>0</v>
      </c>
      <c r="T85" s="190">
        <v>1</v>
      </c>
      <c r="U85" s="195">
        <v>835.13</v>
      </c>
      <c r="V85" s="291">
        <v>835.13</v>
      </c>
      <c r="W85" s="134"/>
      <c r="X85" s="135"/>
      <c r="Y85" s="137">
        <f t="shared" ref="Y85:Y87" si="51">W85*X85</f>
        <v>0</v>
      </c>
      <c r="Z85" s="134"/>
      <c r="AA85" s="135"/>
      <c r="AB85" s="175">
        <f t="shared" ref="AB85:AB87" si="52">Z85*AA85</f>
        <v>0</v>
      </c>
      <c r="AC85" s="140">
        <f t="shared" si="42"/>
        <v>0</v>
      </c>
      <c r="AD85" s="249">
        <f t="shared" si="43"/>
        <v>835.13</v>
      </c>
      <c r="AE85" s="140">
        <f t="shared" si="44"/>
        <v>-835.13</v>
      </c>
      <c r="AF85" s="292" t="e">
        <f t="shared" si="45"/>
        <v>#DIV/0!</v>
      </c>
      <c r="AG85" s="144" t="s">
        <v>213</v>
      </c>
      <c r="AH85" s="115"/>
      <c r="AI85" s="115"/>
    </row>
    <row r="86" spans="1:35" ht="39.75" customHeight="1" x14ac:dyDescent="0.15">
      <c r="A86" s="171" t="s">
        <v>116</v>
      </c>
      <c r="B86" s="172" t="s">
        <v>121</v>
      </c>
      <c r="C86" s="290" t="s">
        <v>214</v>
      </c>
      <c r="D86" s="174" t="s">
        <v>212</v>
      </c>
      <c r="E86" s="134"/>
      <c r="F86" s="135"/>
      <c r="G86" s="175">
        <f t="shared" si="46"/>
        <v>0</v>
      </c>
      <c r="H86" s="134"/>
      <c r="I86" s="135"/>
      <c r="J86" s="137">
        <f t="shared" si="47"/>
        <v>0</v>
      </c>
      <c r="K86" s="134"/>
      <c r="L86" s="135"/>
      <c r="M86" s="137">
        <f t="shared" si="48"/>
        <v>0</v>
      </c>
      <c r="N86" s="134"/>
      <c r="O86" s="135"/>
      <c r="P86" s="175">
        <f t="shared" si="49"/>
        <v>0</v>
      </c>
      <c r="Q86" s="190">
        <v>0</v>
      </c>
      <c r="R86" s="195">
        <v>0</v>
      </c>
      <c r="S86" s="137">
        <f t="shared" si="50"/>
        <v>0</v>
      </c>
      <c r="T86" s="190">
        <v>1</v>
      </c>
      <c r="U86" s="195">
        <v>1038.21</v>
      </c>
      <c r="V86" s="291">
        <v>1038.21</v>
      </c>
      <c r="W86" s="134"/>
      <c r="X86" s="135"/>
      <c r="Y86" s="137">
        <f t="shared" si="51"/>
        <v>0</v>
      </c>
      <c r="Z86" s="134"/>
      <c r="AA86" s="135"/>
      <c r="AB86" s="175">
        <f t="shared" si="52"/>
        <v>0</v>
      </c>
      <c r="AC86" s="140">
        <f t="shared" si="42"/>
        <v>0</v>
      </c>
      <c r="AD86" s="249">
        <f t="shared" si="43"/>
        <v>1038.21</v>
      </c>
      <c r="AE86" s="140">
        <f t="shared" si="44"/>
        <v>-1038.21</v>
      </c>
      <c r="AF86" s="292" t="e">
        <f t="shared" si="45"/>
        <v>#DIV/0!</v>
      </c>
      <c r="AG86" s="144" t="s">
        <v>215</v>
      </c>
      <c r="AH86" s="115"/>
      <c r="AI86" s="115"/>
    </row>
    <row r="87" spans="1:35" ht="193.75" customHeight="1" x14ac:dyDescent="0.15">
      <c r="A87" s="293" t="s">
        <v>116</v>
      </c>
      <c r="B87" s="294" t="s">
        <v>123</v>
      </c>
      <c r="C87" s="290" t="s">
        <v>216</v>
      </c>
      <c r="D87" s="295" t="s">
        <v>212</v>
      </c>
      <c r="E87" s="145"/>
      <c r="F87" s="146"/>
      <c r="G87" s="296">
        <f t="shared" si="46"/>
        <v>0</v>
      </c>
      <c r="H87" s="145"/>
      <c r="I87" s="146"/>
      <c r="J87" s="136">
        <f t="shared" si="47"/>
        <v>0</v>
      </c>
      <c r="K87" s="145"/>
      <c r="L87" s="146"/>
      <c r="M87" s="136">
        <f t="shared" si="48"/>
        <v>0</v>
      </c>
      <c r="N87" s="145"/>
      <c r="O87" s="146"/>
      <c r="P87" s="296">
        <f t="shared" si="49"/>
        <v>0</v>
      </c>
      <c r="Q87" s="156">
        <v>0</v>
      </c>
      <c r="R87" s="157">
        <v>0</v>
      </c>
      <c r="S87" s="136">
        <f t="shared" si="50"/>
        <v>0</v>
      </c>
      <c r="T87" s="156">
        <v>1</v>
      </c>
      <c r="U87" s="157">
        <v>835.13</v>
      </c>
      <c r="V87" s="291">
        <v>835.13</v>
      </c>
      <c r="W87" s="181"/>
      <c r="X87" s="182"/>
      <c r="Y87" s="183">
        <f t="shared" si="51"/>
        <v>0</v>
      </c>
      <c r="Z87" s="181"/>
      <c r="AA87" s="182"/>
      <c r="AB87" s="183">
        <f t="shared" si="52"/>
        <v>0</v>
      </c>
      <c r="AC87" s="297">
        <f t="shared" si="42"/>
        <v>0</v>
      </c>
      <c r="AD87" s="249">
        <f t="shared" si="43"/>
        <v>835.13</v>
      </c>
      <c r="AE87" s="140">
        <f t="shared" si="44"/>
        <v>-835.13</v>
      </c>
      <c r="AF87" s="292" t="e">
        <f t="shared" si="45"/>
        <v>#DIV/0!</v>
      </c>
      <c r="AG87" s="144" t="s">
        <v>217</v>
      </c>
      <c r="AH87" s="115"/>
      <c r="AI87" s="115"/>
    </row>
    <row r="88" spans="1:35" ht="39.75" customHeight="1" x14ac:dyDescent="0.15">
      <c r="A88" s="298" t="s">
        <v>116</v>
      </c>
      <c r="B88" s="299" t="s">
        <v>125</v>
      </c>
      <c r="C88" s="300" t="s">
        <v>218</v>
      </c>
      <c r="D88" s="301" t="s">
        <v>212</v>
      </c>
      <c r="E88" s="181"/>
      <c r="F88" s="182"/>
      <c r="G88" s="183"/>
      <c r="H88" s="181"/>
      <c r="I88" s="182"/>
      <c r="J88" s="183"/>
      <c r="K88" s="181"/>
      <c r="L88" s="182"/>
      <c r="M88" s="183"/>
      <c r="N88" s="181"/>
      <c r="O88" s="182"/>
      <c r="P88" s="183"/>
      <c r="Q88" s="200">
        <v>0</v>
      </c>
      <c r="R88" s="201">
        <v>0</v>
      </c>
      <c r="S88" s="183"/>
      <c r="T88" s="200">
        <v>1</v>
      </c>
      <c r="U88" s="201">
        <v>1038.21</v>
      </c>
      <c r="V88" s="201">
        <v>1038.21</v>
      </c>
      <c r="W88" s="302"/>
      <c r="X88" s="260"/>
      <c r="Y88" s="261"/>
      <c r="Z88" s="267"/>
      <c r="AA88" s="260"/>
      <c r="AB88" s="261"/>
      <c r="AC88" s="303"/>
      <c r="AD88" s="304"/>
      <c r="AE88" s="303"/>
      <c r="AF88" s="305"/>
      <c r="AG88" s="169" t="s">
        <v>219</v>
      </c>
      <c r="AH88" s="115"/>
      <c r="AI88" s="115"/>
    </row>
    <row r="89" spans="1:35" ht="30" customHeight="1" x14ac:dyDescent="0.15">
      <c r="A89" s="306" t="s">
        <v>113</v>
      </c>
      <c r="B89" s="307" t="s">
        <v>220</v>
      </c>
      <c r="C89" s="308" t="s">
        <v>221</v>
      </c>
      <c r="D89" s="309"/>
      <c r="E89" s="310">
        <f t="shared" ref="E89:AB89" si="53">SUM(E90:E91)</f>
        <v>0</v>
      </c>
      <c r="F89" s="311">
        <f t="shared" si="53"/>
        <v>0</v>
      </c>
      <c r="G89" s="312">
        <f t="shared" si="53"/>
        <v>0</v>
      </c>
      <c r="H89" s="310">
        <f t="shared" si="53"/>
        <v>0</v>
      </c>
      <c r="I89" s="311">
        <f t="shared" si="53"/>
        <v>0</v>
      </c>
      <c r="J89" s="312">
        <f t="shared" si="53"/>
        <v>0</v>
      </c>
      <c r="K89" s="310">
        <f t="shared" si="53"/>
        <v>0</v>
      </c>
      <c r="L89" s="311">
        <f t="shared" si="53"/>
        <v>0</v>
      </c>
      <c r="M89" s="312">
        <f t="shared" si="53"/>
        <v>0</v>
      </c>
      <c r="N89" s="310">
        <f t="shared" si="53"/>
        <v>0</v>
      </c>
      <c r="O89" s="311">
        <f t="shared" si="53"/>
        <v>0</v>
      </c>
      <c r="P89" s="313">
        <f t="shared" si="53"/>
        <v>0</v>
      </c>
      <c r="Q89" s="310">
        <f t="shared" si="53"/>
        <v>0</v>
      </c>
      <c r="R89" s="311">
        <f t="shared" si="53"/>
        <v>0</v>
      </c>
      <c r="S89" s="312">
        <f t="shared" si="53"/>
        <v>0</v>
      </c>
      <c r="T89" s="310">
        <f t="shared" si="53"/>
        <v>6</v>
      </c>
      <c r="U89" s="311">
        <f t="shared" si="53"/>
        <v>1100</v>
      </c>
      <c r="V89" s="313">
        <f t="shared" si="53"/>
        <v>3300</v>
      </c>
      <c r="W89" s="120">
        <f t="shared" si="53"/>
        <v>0</v>
      </c>
      <c r="X89" s="121">
        <f t="shared" si="53"/>
        <v>0</v>
      </c>
      <c r="Y89" s="122">
        <f t="shared" si="53"/>
        <v>0</v>
      </c>
      <c r="Z89" s="120">
        <f t="shared" si="53"/>
        <v>0</v>
      </c>
      <c r="AA89" s="121">
        <f t="shared" si="53"/>
        <v>0</v>
      </c>
      <c r="AB89" s="170">
        <f t="shared" si="53"/>
        <v>0</v>
      </c>
      <c r="AC89" s="314">
        <f t="shared" ref="AC89:AC94" si="54">G89+M89+S89+Y89</f>
        <v>0</v>
      </c>
      <c r="AD89" s="315">
        <f t="shared" ref="AD89:AD94" si="55">J89+P89+V89+AB89</f>
        <v>3300</v>
      </c>
      <c r="AE89" s="315">
        <f t="shared" ref="AE89:AE95" si="56">AC89-AD89</f>
        <v>-3300</v>
      </c>
      <c r="AF89" s="316" t="e">
        <f t="shared" ref="AF89:AF95" si="57">AE89/AC89</f>
        <v>#DIV/0!</v>
      </c>
      <c r="AG89" s="317"/>
      <c r="AH89" s="129"/>
      <c r="AI89" s="129"/>
    </row>
    <row r="90" spans="1:35" ht="39.75" customHeight="1" x14ac:dyDescent="0.15">
      <c r="A90" s="171" t="s">
        <v>116</v>
      </c>
      <c r="B90" s="172" t="s">
        <v>117</v>
      </c>
      <c r="C90" s="290" t="s">
        <v>222</v>
      </c>
      <c r="D90" s="174" t="s">
        <v>223</v>
      </c>
      <c r="E90" s="134"/>
      <c r="F90" s="135"/>
      <c r="G90" s="137">
        <f t="shared" ref="G90:G91" si="58">E90*F90</f>
        <v>0</v>
      </c>
      <c r="H90" s="134"/>
      <c r="I90" s="135"/>
      <c r="J90" s="137">
        <f t="shared" ref="J90:J91" si="59">H90*I90</f>
        <v>0</v>
      </c>
      <c r="K90" s="134"/>
      <c r="L90" s="135"/>
      <c r="M90" s="137">
        <f t="shared" ref="M90:M91" si="60">K90*L90</f>
        <v>0</v>
      </c>
      <c r="N90" s="134"/>
      <c r="O90" s="135"/>
      <c r="P90" s="175">
        <f t="shared" ref="P90:P91" si="61">N90*O90</f>
        <v>0</v>
      </c>
      <c r="Q90" s="190">
        <v>0</v>
      </c>
      <c r="R90" s="195">
        <v>0</v>
      </c>
      <c r="S90" s="137">
        <f t="shared" ref="S90:S91" si="62">Q90*R90</f>
        <v>0</v>
      </c>
      <c r="T90" s="190">
        <v>3</v>
      </c>
      <c r="U90" s="195">
        <v>550</v>
      </c>
      <c r="V90" s="291">
        <v>1650</v>
      </c>
      <c r="W90" s="134"/>
      <c r="X90" s="135"/>
      <c r="Y90" s="137">
        <f t="shared" ref="Y90:Y91" si="63">W90*X90</f>
        <v>0</v>
      </c>
      <c r="Z90" s="134"/>
      <c r="AA90" s="135"/>
      <c r="AB90" s="175">
        <f t="shared" ref="AB90:AB91" si="64">Z90*AA90</f>
        <v>0</v>
      </c>
      <c r="AC90" s="140">
        <f t="shared" si="54"/>
        <v>0</v>
      </c>
      <c r="AD90" s="141">
        <f t="shared" si="55"/>
        <v>1650</v>
      </c>
      <c r="AE90" s="318">
        <f t="shared" si="56"/>
        <v>-1650</v>
      </c>
      <c r="AF90" s="292" t="e">
        <f t="shared" si="57"/>
        <v>#DIV/0!</v>
      </c>
      <c r="AG90" s="144" t="s">
        <v>224</v>
      </c>
      <c r="AH90" s="115"/>
      <c r="AI90" s="115"/>
    </row>
    <row r="91" spans="1:35" ht="39.75" customHeight="1" x14ac:dyDescent="0.15">
      <c r="A91" s="171" t="s">
        <v>116</v>
      </c>
      <c r="B91" s="172" t="s">
        <v>121</v>
      </c>
      <c r="C91" s="290" t="s">
        <v>225</v>
      </c>
      <c r="D91" s="174" t="s">
        <v>223</v>
      </c>
      <c r="E91" s="134"/>
      <c r="F91" s="135"/>
      <c r="G91" s="137">
        <f t="shared" si="58"/>
        <v>0</v>
      </c>
      <c r="H91" s="134"/>
      <c r="I91" s="135"/>
      <c r="J91" s="137">
        <f t="shared" si="59"/>
        <v>0</v>
      </c>
      <c r="K91" s="134"/>
      <c r="L91" s="135"/>
      <c r="M91" s="137">
        <f t="shared" si="60"/>
        <v>0</v>
      </c>
      <c r="N91" s="134"/>
      <c r="O91" s="135"/>
      <c r="P91" s="175">
        <f t="shared" si="61"/>
        <v>0</v>
      </c>
      <c r="Q91" s="190"/>
      <c r="R91" s="195"/>
      <c r="S91" s="137">
        <f t="shared" si="62"/>
        <v>0</v>
      </c>
      <c r="T91" s="190">
        <v>3</v>
      </c>
      <c r="U91" s="195">
        <v>550</v>
      </c>
      <c r="V91" s="291">
        <v>1650</v>
      </c>
      <c r="W91" s="134"/>
      <c r="X91" s="135"/>
      <c r="Y91" s="137">
        <f t="shared" si="63"/>
        <v>0</v>
      </c>
      <c r="Z91" s="134"/>
      <c r="AA91" s="135"/>
      <c r="AB91" s="175">
        <f t="shared" si="64"/>
        <v>0</v>
      </c>
      <c r="AC91" s="140">
        <f t="shared" si="54"/>
        <v>0</v>
      </c>
      <c r="AD91" s="141">
        <f t="shared" si="55"/>
        <v>1650</v>
      </c>
      <c r="AE91" s="318">
        <f t="shared" si="56"/>
        <v>-1650</v>
      </c>
      <c r="AF91" s="292" t="e">
        <f t="shared" si="57"/>
        <v>#DIV/0!</v>
      </c>
      <c r="AG91" s="144" t="s">
        <v>226</v>
      </c>
      <c r="AH91" s="115"/>
      <c r="AI91" s="115"/>
    </row>
    <row r="92" spans="1:35" ht="30" customHeight="1" x14ac:dyDescent="0.15">
      <c r="A92" s="116" t="s">
        <v>113</v>
      </c>
      <c r="B92" s="117" t="s">
        <v>227</v>
      </c>
      <c r="C92" s="118" t="s">
        <v>228</v>
      </c>
      <c r="D92" s="119"/>
      <c r="E92" s="120">
        <f t="shared" ref="E92:AB92" si="65">SUM(E93:E94)</f>
        <v>0</v>
      </c>
      <c r="F92" s="121">
        <f t="shared" si="65"/>
        <v>0</v>
      </c>
      <c r="G92" s="122">
        <f t="shared" si="65"/>
        <v>0</v>
      </c>
      <c r="H92" s="120">
        <f t="shared" si="65"/>
        <v>0</v>
      </c>
      <c r="I92" s="121">
        <f t="shared" si="65"/>
        <v>0</v>
      </c>
      <c r="J92" s="170">
        <f t="shared" si="65"/>
        <v>0</v>
      </c>
      <c r="K92" s="120">
        <f t="shared" si="65"/>
        <v>0</v>
      </c>
      <c r="L92" s="121">
        <f t="shared" si="65"/>
        <v>0</v>
      </c>
      <c r="M92" s="122">
        <f t="shared" si="65"/>
        <v>0</v>
      </c>
      <c r="N92" s="120">
        <f t="shared" si="65"/>
        <v>0</v>
      </c>
      <c r="O92" s="121">
        <f t="shared" si="65"/>
        <v>0</v>
      </c>
      <c r="P92" s="170">
        <f t="shared" si="65"/>
        <v>0</v>
      </c>
      <c r="Q92" s="120">
        <f t="shared" si="65"/>
        <v>0</v>
      </c>
      <c r="R92" s="121">
        <f t="shared" si="65"/>
        <v>0</v>
      </c>
      <c r="S92" s="122">
        <f t="shared" si="65"/>
        <v>0</v>
      </c>
      <c r="T92" s="120">
        <f t="shared" si="65"/>
        <v>8</v>
      </c>
      <c r="U92" s="121">
        <f t="shared" si="65"/>
        <v>120</v>
      </c>
      <c r="V92" s="170">
        <f t="shared" si="65"/>
        <v>480</v>
      </c>
      <c r="W92" s="120">
        <f t="shared" si="65"/>
        <v>0</v>
      </c>
      <c r="X92" s="121">
        <f t="shared" si="65"/>
        <v>0</v>
      </c>
      <c r="Y92" s="122">
        <f t="shared" si="65"/>
        <v>0</v>
      </c>
      <c r="Z92" s="120">
        <f t="shared" si="65"/>
        <v>0</v>
      </c>
      <c r="AA92" s="121">
        <f t="shared" si="65"/>
        <v>0</v>
      </c>
      <c r="AB92" s="170">
        <f t="shared" si="65"/>
        <v>0</v>
      </c>
      <c r="AC92" s="123">
        <f t="shared" si="54"/>
        <v>0</v>
      </c>
      <c r="AD92" s="124">
        <f t="shared" si="55"/>
        <v>480</v>
      </c>
      <c r="AE92" s="124">
        <f t="shared" si="56"/>
        <v>-480</v>
      </c>
      <c r="AF92" s="319" t="e">
        <f t="shared" si="57"/>
        <v>#DIV/0!</v>
      </c>
      <c r="AG92" s="186"/>
      <c r="AH92" s="129"/>
      <c r="AI92" s="129"/>
    </row>
    <row r="93" spans="1:35" ht="34.5" customHeight="1" x14ac:dyDescent="0.15">
      <c r="A93" s="171" t="s">
        <v>116</v>
      </c>
      <c r="B93" s="172" t="s">
        <v>117</v>
      </c>
      <c r="C93" s="300" t="s">
        <v>229</v>
      </c>
      <c r="D93" s="174" t="s">
        <v>223</v>
      </c>
      <c r="E93" s="134"/>
      <c r="F93" s="135"/>
      <c r="G93" s="137">
        <f t="shared" ref="G93:G94" si="66">E93*F93</f>
        <v>0</v>
      </c>
      <c r="H93" s="134"/>
      <c r="I93" s="135"/>
      <c r="J93" s="175">
        <f t="shared" ref="J93:J94" si="67">H93*I93</f>
        <v>0</v>
      </c>
      <c r="K93" s="134"/>
      <c r="L93" s="135"/>
      <c r="M93" s="137">
        <f t="shared" ref="M93:M94" si="68">K93*L93</f>
        <v>0</v>
      </c>
      <c r="N93" s="134"/>
      <c r="O93" s="135"/>
      <c r="P93" s="175">
        <f t="shared" ref="P93:P94" si="69">N93*O93</f>
        <v>0</v>
      </c>
      <c r="Q93" s="190">
        <v>0</v>
      </c>
      <c r="R93" s="195">
        <v>0</v>
      </c>
      <c r="S93" s="137">
        <f t="shared" ref="S93:S94" si="70">Q93*R93</f>
        <v>0</v>
      </c>
      <c r="T93" s="190">
        <v>4</v>
      </c>
      <c r="U93" s="195">
        <v>60</v>
      </c>
      <c r="V93" s="291">
        <v>240</v>
      </c>
      <c r="W93" s="134"/>
      <c r="X93" s="135"/>
      <c r="Y93" s="137">
        <f t="shared" ref="Y93:Y94" si="71">W93*X93</f>
        <v>0</v>
      </c>
      <c r="Z93" s="134"/>
      <c r="AA93" s="135"/>
      <c r="AB93" s="175">
        <f t="shared" ref="AB93:AB94" si="72">Z93*AA93</f>
        <v>0</v>
      </c>
      <c r="AC93" s="140">
        <f t="shared" si="54"/>
        <v>0</v>
      </c>
      <c r="AD93" s="141">
        <f t="shared" si="55"/>
        <v>240</v>
      </c>
      <c r="AE93" s="318">
        <f t="shared" si="56"/>
        <v>-240</v>
      </c>
      <c r="AF93" s="292" t="e">
        <f t="shared" si="57"/>
        <v>#DIV/0!</v>
      </c>
      <c r="AG93" s="144" t="s">
        <v>224</v>
      </c>
      <c r="AH93" s="115"/>
      <c r="AI93" s="115"/>
    </row>
    <row r="94" spans="1:35" ht="34.5" customHeight="1" x14ac:dyDescent="0.15">
      <c r="A94" s="171" t="s">
        <v>116</v>
      </c>
      <c r="B94" s="172" t="s">
        <v>121</v>
      </c>
      <c r="C94" s="300" t="s">
        <v>230</v>
      </c>
      <c r="D94" s="174" t="s">
        <v>223</v>
      </c>
      <c r="E94" s="134"/>
      <c r="F94" s="135"/>
      <c r="G94" s="137">
        <f t="shared" si="66"/>
        <v>0</v>
      </c>
      <c r="H94" s="134"/>
      <c r="I94" s="135"/>
      <c r="J94" s="175">
        <f t="shared" si="67"/>
        <v>0</v>
      </c>
      <c r="K94" s="134"/>
      <c r="L94" s="135"/>
      <c r="M94" s="137">
        <f t="shared" si="68"/>
        <v>0</v>
      </c>
      <c r="N94" s="134"/>
      <c r="O94" s="135"/>
      <c r="P94" s="175">
        <f t="shared" si="69"/>
        <v>0</v>
      </c>
      <c r="Q94" s="190">
        <v>0</v>
      </c>
      <c r="R94" s="195">
        <v>0</v>
      </c>
      <c r="S94" s="137">
        <f t="shared" si="70"/>
        <v>0</v>
      </c>
      <c r="T94" s="190">
        <v>4</v>
      </c>
      <c r="U94" s="195">
        <v>60</v>
      </c>
      <c r="V94" s="291">
        <v>240</v>
      </c>
      <c r="W94" s="134"/>
      <c r="X94" s="135"/>
      <c r="Y94" s="137">
        <f t="shared" si="71"/>
        <v>0</v>
      </c>
      <c r="Z94" s="134"/>
      <c r="AA94" s="135"/>
      <c r="AB94" s="175">
        <f t="shared" si="72"/>
        <v>0</v>
      </c>
      <c r="AC94" s="140">
        <f t="shared" si="54"/>
        <v>0</v>
      </c>
      <c r="AD94" s="141">
        <f t="shared" si="55"/>
        <v>240</v>
      </c>
      <c r="AE94" s="318">
        <f t="shared" si="56"/>
        <v>-240</v>
      </c>
      <c r="AF94" s="292" t="e">
        <f t="shared" si="57"/>
        <v>#DIV/0!</v>
      </c>
      <c r="AG94" s="144" t="s">
        <v>226</v>
      </c>
      <c r="AH94" s="115"/>
      <c r="AI94" s="115"/>
    </row>
    <row r="95" spans="1:35" ht="15" customHeight="1" x14ac:dyDescent="0.15">
      <c r="A95" s="320" t="s">
        <v>231</v>
      </c>
      <c r="B95" s="321"/>
      <c r="C95" s="322"/>
      <c r="D95" s="323"/>
      <c r="E95" s="324"/>
      <c r="F95" s="325"/>
      <c r="G95" s="326">
        <f>G92+G89+G84</f>
        <v>0</v>
      </c>
      <c r="H95" s="208"/>
      <c r="I95" s="210"/>
      <c r="J95" s="326">
        <f>J92+J89+J84</f>
        <v>0</v>
      </c>
      <c r="K95" s="327"/>
      <c r="L95" s="325"/>
      <c r="M95" s="328">
        <f>M92+M89+M84</f>
        <v>0</v>
      </c>
      <c r="N95" s="324"/>
      <c r="O95" s="325"/>
      <c r="P95" s="328">
        <f>P92+P89+P84</f>
        <v>0</v>
      </c>
      <c r="Q95" s="327"/>
      <c r="R95" s="325"/>
      <c r="S95" s="328">
        <f>S92+S89+S84</f>
        <v>0</v>
      </c>
      <c r="T95" s="324"/>
      <c r="U95" s="325"/>
      <c r="V95" s="328">
        <f>V92+V89+V84</f>
        <v>7526.68</v>
      </c>
      <c r="W95" s="327"/>
      <c r="X95" s="325"/>
      <c r="Y95" s="328">
        <f>Y92+Y89+Y84</f>
        <v>0</v>
      </c>
      <c r="Z95" s="324"/>
      <c r="AA95" s="325"/>
      <c r="AB95" s="328">
        <f>AB92+AB89+AB84</f>
        <v>0</v>
      </c>
      <c r="AC95" s="324">
        <f t="shared" ref="AC95:AD95" si="73">AC84+AC89+AC92</f>
        <v>0</v>
      </c>
      <c r="AD95" s="329">
        <f t="shared" si="73"/>
        <v>7526.68</v>
      </c>
      <c r="AE95" s="328">
        <f t="shared" si="56"/>
        <v>-7526.68</v>
      </c>
      <c r="AF95" s="330" t="e">
        <f t="shared" si="57"/>
        <v>#DIV/0!</v>
      </c>
      <c r="AG95" s="331"/>
      <c r="AH95" s="115"/>
      <c r="AI95" s="115"/>
    </row>
    <row r="96" spans="1:35" ht="15.75" customHeight="1" x14ac:dyDescent="0.15">
      <c r="A96" s="332" t="s">
        <v>111</v>
      </c>
      <c r="B96" s="333" t="s">
        <v>27</v>
      </c>
      <c r="C96" s="218" t="s">
        <v>232</v>
      </c>
      <c r="D96" s="334"/>
      <c r="E96" s="104"/>
      <c r="F96" s="105"/>
      <c r="G96" s="105"/>
      <c r="H96" s="104"/>
      <c r="I96" s="105"/>
      <c r="J96" s="109"/>
      <c r="K96" s="105"/>
      <c r="L96" s="105"/>
      <c r="M96" s="109"/>
      <c r="N96" s="104"/>
      <c r="O96" s="105"/>
      <c r="P96" s="109"/>
      <c r="Q96" s="105"/>
      <c r="R96" s="105"/>
      <c r="S96" s="109"/>
      <c r="T96" s="104"/>
      <c r="U96" s="105"/>
      <c r="V96" s="109"/>
      <c r="W96" s="105"/>
      <c r="X96" s="105"/>
      <c r="Y96" s="109"/>
      <c r="Z96" s="104"/>
      <c r="AA96" s="105"/>
      <c r="AB96" s="105"/>
      <c r="AC96" s="110"/>
      <c r="AD96" s="111"/>
      <c r="AE96" s="111"/>
      <c r="AF96" s="112"/>
      <c r="AG96" s="113"/>
      <c r="AH96" s="115"/>
      <c r="AI96" s="115"/>
    </row>
    <row r="97" spans="1:35" ht="66" customHeight="1" x14ac:dyDescent="0.15">
      <c r="A97" s="116" t="s">
        <v>113</v>
      </c>
      <c r="B97" s="117" t="s">
        <v>233</v>
      </c>
      <c r="C97" s="226" t="s">
        <v>234</v>
      </c>
      <c r="D97" s="286"/>
      <c r="E97" s="335">
        <f t="shared" ref="E97:AB97" si="74">SUM(E98:E100)</f>
        <v>0</v>
      </c>
      <c r="F97" s="336">
        <f t="shared" si="74"/>
        <v>0</v>
      </c>
      <c r="G97" s="337">
        <f t="shared" si="74"/>
        <v>0</v>
      </c>
      <c r="H97" s="120">
        <f t="shared" si="74"/>
        <v>0</v>
      </c>
      <c r="I97" s="121">
        <f t="shared" si="74"/>
        <v>0</v>
      </c>
      <c r="J97" s="170">
        <f t="shared" si="74"/>
        <v>0</v>
      </c>
      <c r="K97" s="335">
        <f t="shared" si="74"/>
        <v>0</v>
      </c>
      <c r="L97" s="336">
        <f t="shared" si="74"/>
        <v>0</v>
      </c>
      <c r="M97" s="337">
        <f t="shared" si="74"/>
        <v>0</v>
      </c>
      <c r="N97" s="120">
        <f t="shared" si="74"/>
        <v>0</v>
      </c>
      <c r="O97" s="121">
        <f t="shared" si="74"/>
        <v>0</v>
      </c>
      <c r="P97" s="170">
        <f t="shared" si="74"/>
        <v>0</v>
      </c>
      <c r="Q97" s="335">
        <f t="shared" si="74"/>
        <v>0</v>
      </c>
      <c r="R97" s="336">
        <f t="shared" si="74"/>
        <v>0</v>
      </c>
      <c r="S97" s="337">
        <f t="shared" si="74"/>
        <v>0</v>
      </c>
      <c r="T97" s="120">
        <f t="shared" si="74"/>
        <v>0</v>
      </c>
      <c r="U97" s="121">
        <f t="shared" si="74"/>
        <v>0</v>
      </c>
      <c r="V97" s="170">
        <f t="shared" si="74"/>
        <v>0</v>
      </c>
      <c r="W97" s="335">
        <f t="shared" si="74"/>
        <v>0</v>
      </c>
      <c r="X97" s="336">
        <f t="shared" si="74"/>
        <v>0</v>
      </c>
      <c r="Y97" s="337">
        <f t="shared" si="74"/>
        <v>0</v>
      </c>
      <c r="Z97" s="120">
        <f t="shared" si="74"/>
        <v>0</v>
      </c>
      <c r="AA97" s="121">
        <f t="shared" si="74"/>
        <v>0</v>
      </c>
      <c r="AB97" s="170">
        <f t="shared" si="74"/>
        <v>0</v>
      </c>
      <c r="AC97" s="123">
        <f t="shared" ref="AC97:AC104" si="75">G97+M97+S97+Y97</f>
        <v>0</v>
      </c>
      <c r="AD97" s="124">
        <f t="shared" ref="AD97:AD104" si="76">J97+P97+V97+AB97</f>
        <v>0</v>
      </c>
      <c r="AE97" s="124">
        <f t="shared" ref="AE97:AE105" si="77">AC97-AD97</f>
        <v>0</v>
      </c>
      <c r="AF97" s="126" t="e">
        <f t="shared" ref="AF97:AF105" si="78">AE97/AC97</f>
        <v>#DIV/0!</v>
      </c>
      <c r="AG97" s="127"/>
      <c r="AH97" s="129"/>
      <c r="AI97" s="129"/>
    </row>
    <row r="98" spans="1:35" ht="40.5" customHeight="1" x14ac:dyDescent="0.15">
      <c r="A98" s="171" t="s">
        <v>116</v>
      </c>
      <c r="B98" s="172" t="s">
        <v>117</v>
      </c>
      <c r="C98" s="173" t="s">
        <v>235</v>
      </c>
      <c r="D98" s="174" t="s">
        <v>212</v>
      </c>
      <c r="E98" s="134"/>
      <c r="F98" s="135"/>
      <c r="G98" s="137">
        <f t="shared" ref="G98:G100" si="79">E98*F98</f>
        <v>0</v>
      </c>
      <c r="H98" s="134"/>
      <c r="I98" s="135"/>
      <c r="J98" s="175">
        <f t="shared" ref="J98:J100" si="80">H98*I98</f>
        <v>0</v>
      </c>
      <c r="K98" s="134"/>
      <c r="L98" s="135"/>
      <c r="M98" s="137">
        <f t="shared" ref="M98:M100" si="81">K98*L98</f>
        <v>0</v>
      </c>
      <c r="N98" s="134"/>
      <c r="O98" s="135"/>
      <c r="P98" s="175">
        <f t="shared" ref="P98:P100" si="82">N98*O98</f>
        <v>0</v>
      </c>
      <c r="Q98" s="134"/>
      <c r="R98" s="135"/>
      <c r="S98" s="137">
        <f t="shared" ref="S98:S100" si="83">Q98*R98</f>
        <v>0</v>
      </c>
      <c r="T98" s="134"/>
      <c r="U98" s="135"/>
      <c r="V98" s="175">
        <f t="shared" ref="V98:V100" si="84">T98*U98</f>
        <v>0</v>
      </c>
      <c r="W98" s="134"/>
      <c r="X98" s="135"/>
      <c r="Y98" s="137">
        <f t="shared" ref="Y98:Y100" si="85">W98*X98</f>
        <v>0</v>
      </c>
      <c r="Z98" s="134"/>
      <c r="AA98" s="135"/>
      <c r="AB98" s="175">
        <f t="shared" ref="AB98:AB100" si="86">Z98*AA98</f>
        <v>0</v>
      </c>
      <c r="AC98" s="140">
        <f t="shared" si="75"/>
        <v>0</v>
      </c>
      <c r="AD98" s="141">
        <f t="shared" si="76"/>
        <v>0</v>
      </c>
      <c r="AE98" s="318">
        <f t="shared" si="77"/>
        <v>0</v>
      </c>
      <c r="AF98" s="143" t="e">
        <f t="shared" si="78"/>
        <v>#DIV/0!</v>
      </c>
      <c r="AG98" s="176"/>
      <c r="AH98" s="115"/>
      <c r="AI98" s="115"/>
    </row>
    <row r="99" spans="1:35" ht="41.25" customHeight="1" x14ac:dyDescent="0.15">
      <c r="A99" s="171" t="s">
        <v>116</v>
      </c>
      <c r="B99" s="172" t="s">
        <v>121</v>
      </c>
      <c r="C99" s="173" t="s">
        <v>236</v>
      </c>
      <c r="D99" s="174" t="s">
        <v>212</v>
      </c>
      <c r="E99" s="134"/>
      <c r="F99" s="135"/>
      <c r="G99" s="137">
        <f t="shared" si="79"/>
        <v>0</v>
      </c>
      <c r="H99" s="134"/>
      <c r="I99" s="135"/>
      <c r="J99" s="175">
        <f t="shared" si="80"/>
        <v>0</v>
      </c>
      <c r="K99" s="134"/>
      <c r="L99" s="135"/>
      <c r="M99" s="137">
        <f t="shared" si="81"/>
        <v>0</v>
      </c>
      <c r="N99" s="134"/>
      <c r="O99" s="135"/>
      <c r="P99" s="175">
        <f t="shared" si="82"/>
        <v>0</v>
      </c>
      <c r="Q99" s="134"/>
      <c r="R99" s="135"/>
      <c r="S99" s="137">
        <f t="shared" si="83"/>
        <v>0</v>
      </c>
      <c r="T99" s="134"/>
      <c r="U99" s="135"/>
      <c r="V99" s="175">
        <f t="shared" si="84"/>
        <v>0</v>
      </c>
      <c r="W99" s="134"/>
      <c r="X99" s="135"/>
      <c r="Y99" s="137">
        <f t="shared" si="85"/>
        <v>0</v>
      </c>
      <c r="Z99" s="134"/>
      <c r="AA99" s="135"/>
      <c r="AB99" s="175">
        <f t="shared" si="86"/>
        <v>0</v>
      </c>
      <c r="AC99" s="140">
        <f t="shared" si="75"/>
        <v>0</v>
      </c>
      <c r="AD99" s="141">
        <f t="shared" si="76"/>
        <v>0</v>
      </c>
      <c r="AE99" s="318">
        <f t="shared" si="77"/>
        <v>0</v>
      </c>
      <c r="AF99" s="143" t="e">
        <f t="shared" si="78"/>
        <v>#DIV/0!</v>
      </c>
      <c r="AG99" s="176"/>
      <c r="AH99" s="115"/>
      <c r="AI99" s="115"/>
    </row>
    <row r="100" spans="1:35" ht="34.5" customHeight="1" x14ac:dyDescent="0.15">
      <c r="A100" s="293" t="s">
        <v>116</v>
      </c>
      <c r="B100" s="294" t="s">
        <v>123</v>
      </c>
      <c r="C100" s="338" t="s">
        <v>237</v>
      </c>
      <c r="D100" s="295" t="s">
        <v>212</v>
      </c>
      <c r="E100" s="145"/>
      <c r="F100" s="146"/>
      <c r="G100" s="136">
        <f t="shared" si="79"/>
        <v>0</v>
      </c>
      <c r="H100" s="181"/>
      <c r="I100" s="182"/>
      <c r="J100" s="184">
        <f t="shared" si="80"/>
        <v>0</v>
      </c>
      <c r="K100" s="145"/>
      <c r="L100" s="146"/>
      <c r="M100" s="136">
        <f t="shared" si="81"/>
        <v>0</v>
      </c>
      <c r="N100" s="181"/>
      <c r="O100" s="182"/>
      <c r="P100" s="184">
        <f t="shared" si="82"/>
        <v>0</v>
      </c>
      <c r="Q100" s="145"/>
      <c r="R100" s="146"/>
      <c r="S100" s="136">
        <f t="shared" si="83"/>
        <v>0</v>
      </c>
      <c r="T100" s="181"/>
      <c r="U100" s="182"/>
      <c r="V100" s="184">
        <f t="shared" si="84"/>
        <v>0</v>
      </c>
      <c r="W100" s="145"/>
      <c r="X100" s="146"/>
      <c r="Y100" s="136">
        <f t="shared" si="85"/>
        <v>0</v>
      </c>
      <c r="Z100" s="181"/>
      <c r="AA100" s="182"/>
      <c r="AB100" s="184">
        <f t="shared" si="86"/>
        <v>0</v>
      </c>
      <c r="AC100" s="165">
        <f t="shared" si="75"/>
        <v>0</v>
      </c>
      <c r="AD100" s="166">
        <f t="shared" si="76"/>
        <v>0</v>
      </c>
      <c r="AE100" s="339">
        <f t="shared" si="77"/>
        <v>0</v>
      </c>
      <c r="AF100" s="143" t="e">
        <f t="shared" si="78"/>
        <v>#DIV/0!</v>
      </c>
      <c r="AG100" s="176"/>
      <c r="AH100" s="115"/>
      <c r="AI100" s="115"/>
    </row>
    <row r="101" spans="1:35" ht="56.25" customHeight="1" x14ac:dyDescent="0.15">
      <c r="A101" s="116" t="s">
        <v>113</v>
      </c>
      <c r="B101" s="117" t="s">
        <v>238</v>
      </c>
      <c r="C101" s="118" t="s">
        <v>239</v>
      </c>
      <c r="D101" s="119"/>
      <c r="E101" s="120">
        <f t="shared" ref="E101:AB101" si="87">SUM(E102:E104)</f>
        <v>0</v>
      </c>
      <c r="F101" s="121">
        <f t="shared" si="87"/>
        <v>0</v>
      </c>
      <c r="G101" s="122">
        <f t="shared" si="87"/>
        <v>0</v>
      </c>
      <c r="H101" s="120">
        <f t="shared" si="87"/>
        <v>0</v>
      </c>
      <c r="I101" s="121">
        <f t="shared" si="87"/>
        <v>0</v>
      </c>
      <c r="J101" s="170">
        <f t="shared" si="87"/>
        <v>0</v>
      </c>
      <c r="K101" s="340">
        <f t="shared" si="87"/>
        <v>0</v>
      </c>
      <c r="L101" s="121">
        <f t="shared" si="87"/>
        <v>0</v>
      </c>
      <c r="M101" s="170">
        <f t="shared" si="87"/>
        <v>0</v>
      </c>
      <c r="N101" s="120">
        <f t="shared" si="87"/>
        <v>0</v>
      </c>
      <c r="O101" s="121">
        <f t="shared" si="87"/>
        <v>0</v>
      </c>
      <c r="P101" s="170">
        <f t="shared" si="87"/>
        <v>0</v>
      </c>
      <c r="Q101" s="340">
        <f t="shared" si="87"/>
        <v>0</v>
      </c>
      <c r="R101" s="121">
        <f t="shared" si="87"/>
        <v>0</v>
      </c>
      <c r="S101" s="170">
        <f t="shared" si="87"/>
        <v>0</v>
      </c>
      <c r="T101" s="120">
        <f t="shared" si="87"/>
        <v>0</v>
      </c>
      <c r="U101" s="121">
        <f t="shared" si="87"/>
        <v>0</v>
      </c>
      <c r="V101" s="170">
        <f t="shared" si="87"/>
        <v>0</v>
      </c>
      <c r="W101" s="340">
        <f t="shared" si="87"/>
        <v>0</v>
      </c>
      <c r="X101" s="121">
        <f t="shared" si="87"/>
        <v>0</v>
      </c>
      <c r="Y101" s="170">
        <f t="shared" si="87"/>
        <v>0</v>
      </c>
      <c r="Z101" s="120">
        <f t="shared" si="87"/>
        <v>0</v>
      </c>
      <c r="AA101" s="121">
        <f t="shared" si="87"/>
        <v>0</v>
      </c>
      <c r="AB101" s="170">
        <f t="shared" si="87"/>
        <v>0</v>
      </c>
      <c r="AC101" s="123">
        <f t="shared" si="75"/>
        <v>0</v>
      </c>
      <c r="AD101" s="124">
        <f t="shared" si="76"/>
        <v>0</v>
      </c>
      <c r="AE101" s="124">
        <f t="shared" si="77"/>
        <v>0</v>
      </c>
      <c r="AF101" s="185" t="e">
        <f t="shared" si="78"/>
        <v>#DIV/0!</v>
      </c>
      <c r="AG101" s="186"/>
      <c r="AH101" s="129"/>
      <c r="AI101" s="129"/>
    </row>
    <row r="102" spans="1:35" ht="45" customHeight="1" x14ac:dyDescent="0.15">
      <c r="A102" s="171" t="s">
        <v>116</v>
      </c>
      <c r="B102" s="172" t="s">
        <v>117</v>
      </c>
      <c r="C102" s="173" t="s">
        <v>240</v>
      </c>
      <c r="D102" s="341"/>
      <c r="E102" s="134"/>
      <c r="F102" s="135"/>
      <c r="G102" s="137">
        <f t="shared" ref="G102:G104" si="88">E102*F102</f>
        <v>0</v>
      </c>
      <c r="H102" s="134"/>
      <c r="I102" s="135"/>
      <c r="J102" s="175">
        <f t="shared" ref="J102:J104" si="89">H102*I102</f>
        <v>0</v>
      </c>
      <c r="K102" s="342"/>
      <c r="L102" s="135"/>
      <c r="M102" s="175">
        <f t="shared" ref="M102:M104" si="90">K102*L102</f>
        <v>0</v>
      </c>
      <c r="N102" s="134"/>
      <c r="O102" s="135"/>
      <c r="P102" s="175">
        <f t="shared" ref="P102:P104" si="91">N102*O102</f>
        <v>0</v>
      </c>
      <c r="Q102" s="342"/>
      <c r="R102" s="135"/>
      <c r="S102" s="175">
        <f t="shared" ref="S102:S104" si="92">Q102*R102</f>
        <v>0</v>
      </c>
      <c r="T102" s="134"/>
      <c r="U102" s="135"/>
      <c r="V102" s="175">
        <f t="shared" ref="V102:V104" si="93">T102*U102</f>
        <v>0</v>
      </c>
      <c r="W102" s="342"/>
      <c r="X102" s="135"/>
      <c r="Y102" s="175">
        <f t="shared" ref="Y102:Y104" si="94">W102*X102</f>
        <v>0</v>
      </c>
      <c r="Z102" s="134"/>
      <c r="AA102" s="135"/>
      <c r="AB102" s="175">
        <f t="shared" ref="AB102:AB104" si="95">Z102*AA102</f>
        <v>0</v>
      </c>
      <c r="AC102" s="140">
        <f t="shared" si="75"/>
        <v>0</v>
      </c>
      <c r="AD102" s="141">
        <f t="shared" si="76"/>
        <v>0</v>
      </c>
      <c r="AE102" s="318">
        <f t="shared" si="77"/>
        <v>0</v>
      </c>
      <c r="AF102" s="143" t="e">
        <f t="shared" si="78"/>
        <v>#DIV/0!</v>
      </c>
      <c r="AG102" s="176"/>
      <c r="AH102" s="115"/>
      <c r="AI102" s="115"/>
    </row>
    <row r="103" spans="1:35" ht="24.75" customHeight="1" x14ac:dyDescent="0.15">
      <c r="A103" s="171" t="s">
        <v>116</v>
      </c>
      <c r="B103" s="172" t="s">
        <v>121</v>
      </c>
      <c r="C103" s="173" t="s">
        <v>241</v>
      </c>
      <c r="D103" s="341"/>
      <c r="E103" s="134"/>
      <c r="F103" s="135"/>
      <c r="G103" s="137">
        <f t="shared" si="88"/>
        <v>0</v>
      </c>
      <c r="H103" s="134"/>
      <c r="I103" s="135"/>
      <c r="J103" s="175">
        <f t="shared" si="89"/>
        <v>0</v>
      </c>
      <c r="K103" s="342"/>
      <c r="L103" s="135"/>
      <c r="M103" s="175">
        <f t="shared" si="90"/>
        <v>0</v>
      </c>
      <c r="N103" s="134"/>
      <c r="O103" s="135"/>
      <c r="P103" s="175">
        <f t="shared" si="91"/>
        <v>0</v>
      </c>
      <c r="Q103" s="342"/>
      <c r="R103" s="135"/>
      <c r="S103" s="175">
        <f t="shared" si="92"/>
        <v>0</v>
      </c>
      <c r="T103" s="134"/>
      <c r="U103" s="135"/>
      <c r="V103" s="175">
        <f t="shared" si="93"/>
        <v>0</v>
      </c>
      <c r="W103" s="342"/>
      <c r="X103" s="135"/>
      <c r="Y103" s="175">
        <f t="shared" si="94"/>
        <v>0</v>
      </c>
      <c r="Z103" s="134"/>
      <c r="AA103" s="135"/>
      <c r="AB103" s="175">
        <f t="shared" si="95"/>
        <v>0</v>
      </c>
      <c r="AC103" s="140">
        <f t="shared" si="75"/>
        <v>0</v>
      </c>
      <c r="AD103" s="141">
        <f t="shared" si="76"/>
        <v>0</v>
      </c>
      <c r="AE103" s="318">
        <f t="shared" si="77"/>
        <v>0</v>
      </c>
      <c r="AF103" s="143" t="e">
        <f t="shared" si="78"/>
        <v>#DIV/0!</v>
      </c>
      <c r="AG103" s="176"/>
      <c r="AH103" s="115"/>
      <c r="AI103" s="115"/>
    </row>
    <row r="104" spans="1:35" ht="21" customHeight="1" x14ac:dyDescent="0.15">
      <c r="A104" s="177" t="s">
        <v>116</v>
      </c>
      <c r="B104" s="178" t="s">
        <v>123</v>
      </c>
      <c r="C104" s="179" t="s">
        <v>242</v>
      </c>
      <c r="D104" s="343"/>
      <c r="E104" s="181"/>
      <c r="F104" s="182"/>
      <c r="G104" s="183">
        <f t="shared" si="88"/>
        <v>0</v>
      </c>
      <c r="H104" s="181"/>
      <c r="I104" s="182"/>
      <c r="J104" s="184">
        <f t="shared" si="89"/>
        <v>0</v>
      </c>
      <c r="K104" s="344"/>
      <c r="L104" s="182"/>
      <c r="M104" s="184">
        <f t="shared" si="90"/>
        <v>0</v>
      </c>
      <c r="N104" s="181"/>
      <c r="O104" s="182"/>
      <c r="P104" s="184">
        <f t="shared" si="91"/>
        <v>0</v>
      </c>
      <c r="Q104" s="344"/>
      <c r="R104" s="182"/>
      <c r="S104" s="184">
        <f t="shared" si="92"/>
        <v>0</v>
      </c>
      <c r="T104" s="181"/>
      <c r="U104" s="182"/>
      <c r="V104" s="184">
        <f t="shared" si="93"/>
        <v>0</v>
      </c>
      <c r="W104" s="344"/>
      <c r="X104" s="182"/>
      <c r="Y104" s="184">
        <f t="shared" si="94"/>
        <v>0</v>
      </c>
      <c r="Z104" s="181"/>
      <c r="AA104" s="182"/>
      <c r="AB104" s="184">
        <f t="shared" si="95"/>
        <v>0</v>
      </c>
      <c r="AC104" s="165">
        <f t="shared" si="75"/>
        <v>0</v>
      </c>
      <c r="AD104" s="166">
        <f t="shared" si="76"/>
        <v>0</v>
      </c>
      <c r="AE104" s="339">
        <f t="shared" si="77"/>
        <v>0</v>
      </c>
      <c r="AF104" s="203" t="e">
        <f t="shared" si="78"/>
        <v>#DIV/0!</v>
      </c>
      <c r="AG104" s="345"/>
      <c r="AH104" s="115"/>
      <c r="AI104" s="115"/>
    </row>
    <row r="105" spans="1:35" ht="15" customHeight="1" x14ac:dyDescent="0.15">
      <c r="A105" s="320" t="s">
        <v>243</v>
      </c>
      <c r="B105" s="321"/>
      <c r="C105" s="322"/>
      <c r="D105" s="323"/>
      <c r="E105" s="324">
        <f t="shared" ref="E105:AB105" si="96">E101+E97</f>
        <v>0</v>
      </c>
      <c r="F105" s="325">
        <f t="shared" si="96"/>
        <v>0</v>
      </c>
      <c r="G105" s="326">
        <f t="shared" si="96"/>
        <v>0</v>
      </c>
      <c r="H105" s="208">
        <f t="shared" si="96"/>
        <v>0</v>
      </c>
      <c r="I105" s="210">
        <f t="shared" si="96"/>
        <v>0</v>
      </c>
      <c r="J105" s="346">
        <f t="shared" si="96"/>
        <v>0</v>
      </c>
      <c r="K105" s="327">
        <f t="shared" si="96"/>
        <v>0</v>
      </c>
      <c r="L105" s="325">
        <f t="shared" si="96"/>
        <v>0</v>
      </c>
      <c r="M105" s="328">
        <f t="shared" si="96"/>
        <v>0</v>
      </c>
      <c r="N105" s="324">
        <f t="shared" si="96"/>
        <v>0</v>
      </c>
      <c r="O105" s="325">
        <f t="shared" si="96"/>
        <v>0</v>
      </c>
      <c r="P105" s="328">
        <f t="shared" si="96"/>
        <v>0</v>
      </c>
      <c r="Q105" s="327">
        <f t="shared" si="96"/>
        <v>0</v>
      </c>
      <c r="R105" s="325">
        <f t="shared" si="96"/>
        <v>0</v>
      </c>
      <c r="S105" s="328">
        <f t="shared" si="96"/>
        <v>0</v>
      </c>
      <c r="T105" s="324">
        <f t="shared" si="96"/>
        <v>0</v>
      </c>
      <c r="U105" s="325">
        <f t="shared" si="96"/>
        <v>0</v>
      </c>
      <c r="V105" s="328">
        <f t="shared" si="96"/>
        <v>0</v>
      </c>
      <c r="W105" s="327">
        <f t="shared" si="96"/>
        <v>0</v>
      </c>
      <c r="X105" s="325">
        <f t="shared" si="96"/>
        <v>0</v>
      </c>
      <c r="Y105" s="328">
        <f t="shared" si="96"/>
        <v>0</v>
      </c>
      <c r="Z105" s="324">
        <f t="shared" si="96"/>
        <v>0</v>
      </c>
      <c r="AA105" s="325">
        <f t="shared" si="96"/>
        <v>0</v>
      </c>
      <c r="AB105" s="328">
        <f t="shared" si="96"/>
        <v>0</v>
      </c>
      <c r="AC105" s="327">
        <f t="shared" ref="AC105:AD105" si="97">AC97+AC101</f>
        <v>0</v>
      </c>
      <c r="AD105" s="329">
        <f t="shared" si="97"/>
        <v>0</v>
      </c>
      <c r="AE105" s="324">
        <f t="shared" si="77"/>
        <v>0</v>
      </c>
      <c r="AF105" s="347" t="e">
        <f t="shared" si="78"/>
        <v>#DIV/0!</v>
      </c>
      <c r="AG105" s="348"/>
      <c r="AH105" s="115"/>
      <c r="AI105" s="115"/>
    </row>
    <row r="106" spans="1:35" ht="15" customHeight="1" x14ac:dyDescent="0.15">
      <c r="A106" s="349" t="s">
        <v>111</v>
      </c>
      <c r="B106" s="350" t="s">
        <v>28</v>
      </c>
      <c r="C106" s="218" t="s">
        <v>244</v>
      </c>
      <c r="D106" s="334"/>
      <c r="E106" s="104"/>
      <c r="F106" s="105"/>
      <c r="G106" s="105"/>
      <c r="H106" s="104"/>
      <c r="I106" s="105"/>
      <c r="J106" s="109"/>
      <c r="K106" s="105"/>
      <c r="L106" s="105"/>
      <c r="M106" s="109"/>
      <c r="N106" s="104"/>
      <c r="O106" s="105"/>
      <c r="P106" s="109"/>
      <c r="Q106" s="105"/>
      <c r="R106" s="105"/>
      <c r="S106" s="109"/>
      <c r="T106" s="104"/>
      <c r="U106" s="105"/>
      <c r="V106" s="109"/>
      <c r="W106" s="105"/>
      <c r="X106" s="105"/>
      <c r="Y106" s="109"/>
      <c r="Z106" s="104"/>
      <c r="AA106" s="105"/>
      <c r="AB106" s="105"/>
      <c r="AC106" s="110"/>
      <c r="AD106" s="111"/>
      <c r="AE106" s="111"/>
      <c r="AF106" s="112"/>
      <c r="AG106" s="113"/>
      <c r="AH106" s="115"/>
      <c r="AI106" s="115"/>
    </row>
    <row r="107" spans="1:35" ht="15" customHeight="1" x14ac:dyDescent="0.15">
      <c r="A107" s="116" t="s">
        <v>113</v>
      </c>
      <c r="B107" s="117" t="s">
        <v>245</v>
      </c>
      <c r="C107" s="226" t="s">
        <v>246</v>
      </c>
      <c r="D107" s="286"/>
      <c r="E107" s="335">
        <f t="shared" ref="E107:AB107" si="98">SUM(E108:E110)</f>
        <v>0</v>
      </c>
      <c r="F107" s="336">
        <f t="shared" si="98"/>
        <v>0</v>
      </c>
      <c r="G107" s="337">
        <f t="shared" si="98"/>
        <v>0</v>
      </c>
      <c r="H107" s="120">
        <f t="shared" si="98"/>
        <v>0</v>
      </c>
      <c r="I107" s="121">
        <f t="shared" si="98"/>
        <v>0</v>
      </c>
      <c r="J107" s="170">
        <f t="shared" si="98"/>
        <v>0</v>
      </c>
      <c r="K107" s="351">
        <f t="shared" si="98"/>
        <v>0</v>
      </c>
      <c r="L107" s="336">
        <f t="shared" si="98"/>
        <v>0</v>
      </c>
      <c r="M107" s="352">
        <f t="shared" si="98"/>
        <v>0</v>
      </c>
      <c r="N107" s="335">
        <f t="shared" si="98"/>
        <v>0</v>
      </c>
      <c r="O107" s="336">
        <f t="shared" si="98"/>
        <v>0</v>
      </c>
      <c r="P107" s="352">
        <f t="shared" si="98"/>
        <v>0</v>
      </c>
      <c r="Q107" s="351">
        <f t="shared" si="98"/>
        <v>0</v>
      </c>
      <c r="R107" s="336">
        <f t="shared" si="98"/>
        <v>0</v>
      </c>
      <c r="S107" s="352">
        <f t="shared" si="98"/>
        <v>0</v>
      </c>
      <c r="T107" s="335">
        <f t="shared" si="98"/>
        <v>0</v>
      </c>
      <c r="U107" s="336">
        <f t="shared" si="98"/>
        <v>0</v>
      </c>
      <c r="V107" s="352">
        <f t="shared" si="98"/>
        <v>0</v>
      </c>
      <c r="W107" s="351">
        <f t="shared" si="98"/>
        <v>0</v>
      </c>
      <c r="X107" s="336">
        <f t="shared" si="98"/>
        <v>0</v>
      </c>
      <c r="Y107" s="352">
        <f t="shared" si="98"/>
        <v>0</v>
      </c>
      <c r="Z107" s="335">
        <f t="shared" si="98"/>
        <v>0</v>
      </c>
      <c r="AA107" s="336">
        <f t="shared" si="98"/>
        <v>0</v>
      </c>
      <c r="AB107" s="352">
        <f t="shared" si="98"/>
        <v>0</v>
      </c>
      <c r="AC107" s="123">
        <f t="shared" ref="AC107:AC125" si="99">G107+M107+S107+Y107</f>
        <v>0</v>
      </c>
      <c r="AD107" s="124">
        <f t="shared" ref="AD107:AD125" si="100">J107+P107+V107+AB107</f>
        <v>0</v>
      </c>
      <c r="AE107" s="124">
        <f t="shared" ref="AE107:AE132" si="101">AC107-AD107</f>
        <v>0</v>
      </c>
      <c r="AF107" s="126" t="e">
        <f t="shared" ref="AF107:AF132" si="102">AE107/AC107</f>
        <v>#DIV/0!</v>
      </c>
      <c r="AG107" s="127"/>
      <c r="AH107" s="129"/>
      <c r="AI107" s="129"/>
    </row>
    <row r="108" spans="1:35" ht="34.5" customHeight="1" x14ac:dyDescent="0.15">
      <c r="A108" s="171" t="s">
        <v>116</v>
      </c>
      <c r="B108" s="172" t="s">
        <v>117</v>
      </c>
      <c r="C108" s="173" t="s">
        <v>247</v>
      </c>
      <c r="D108" s="353" t="s">
        <v>248</v>
      </c>
      <c r="E108" s="354"/>
      <c r="F108" s="355"/>
      <c r="G108" s="356">
        <f t="shared" ref="G108:G110" si="103">E108*F108</f>
        <v>0</v>
      </c>
      <c r="H108" s="354"/>
      <c r="I108" s="355"/>
      <c r="J108" s="357">
        <f t="shared" ref="J108:J110" si="104">H108*I108</f>
        <v>0</v>
      </c>
      <c r="K108" s="342"/>
      <c r="L108" s="355"/>
      <c r="M108" s="175">
        <f t="shared" ref="M108:M110" si="105">K108*L108</f>
        <v>0</v>
      </c>
      <c r="N108" s="134"/>
      <c r="O108" s="355"/>
      <c r="P108" s="175">
        <f t="shared" ref="P108:P110" si="106">N108*O108</f>
        <v>0</v>
      </c>
      <c r="Q108" s="342"/>
      <c r="R108" s="355"/>
      <c r="S108" s="175">
        <f t="shared" ref="S108:S110" si="107">Q108*R108</f>
        <v>0</v>
      </c>
      <c r="T108" s="134"/>
      <c r="U108" s="355"/>
      <c r="V108" s="175">
        <f t="shared" ref="V108:V110" si="108">T108*U108</f>
        <v>0</v>
      </c>
      <c r="W108" s="342"/>
      <c r="X108" s="355"/>
      <c r="Y108" s="175">
        <f t="shared" ref="Y108:Y110" si="109">W108*X108</f>
        <v>0</v>
      </c>
      <c r="Z108" s="134"/>
      <c r="AA108" s="355"/>
      <c r="AB108" s="175">
        <f t="shared" ref="AB108:AB110" si="110">Z108*AA108</f>
        <v>0</v>
      </c>
      <c r="AC108" s="140">
        <f t="shared" si="99"/>
        <v>0</v>
      </c>
      <c r="AD108" s="141">
        <f t="shared" si="100"/>
        <v>0</v>
      </c>
      <c r="AE108" s="318">
        <f t="shared" si="101"/>
        <v>0</v>
      </c>
      <c r="AF108" s="143" t="e">
        <f t="shared" si="102"/>
        <v>#DIV/0!</v>
      </c>
      <c r="AG108" s="176"/>
      <c r="AH108" s="115"/>
      <c r="AI108" s="115"/>
    </row>
    <row r="109" spans="1:35" ht="34.5" customHeight="1" x14ac:dyDescent="0.15">
      <c r="A109" s="171" t="s">
        <v>116</v>
      </c>
      <c r="B109" s="172" t="s">
        <v>121</v>
      </c>
      <c r="C109" s="173" t="s">
        <v>247</v>
      </c>
      <c r="D109" s="353" t="s">
        <v>248</v>
      </c>
      <c r="E109" s="354"/>
      <c r="F109" s="355"/>
      <c r="G109" s="356">
        <f t="shared" si="103"/>
        <v>0</v>
      </c>
      <c r="H109" s="354"/>
      <c r="I109" s="355"/>
      <c r="J109" s="357">
        <f t="shared" si="104"/>
        <v>0</v>
      </c>
      <c r="K109" s="342"/>
      <c r="L109" s="355"/>
      <c r="M109" s="175">
        <f t="shared" si="105"/>
        <v>0</v>
      </c>
      <c r="N109" s="134"/>
      <c r="O109" s="355"/>
      <c r="P109" s="175">
        <f t="shared" si="106"/>
        <v>0</v>
      </c>
      <c r="Q109" s="342"/>
      <c r="R109" s="355"/>
      <c r="S109" s="175">
        <f t="shared" si="107"/>
        <v>0</v>
      </c>
      <c r="T109" s="134"/>
      <c r="U109" s="355"/>
      <c r="V109" s="175">
        <f t="shared" si="108"/>
        <v>0</v>
      </c>
      <c r="W109" s="342"/>
      <c r="X109" s="355"/>
      <c r="Y109" s="175">
        <f t="shared" si="109"/>
        <v>0</v>
      </c>
      <c r="Z109" s="134"/>
      <c r="AA109" s="355"/>
      <c r="AB109" s="175">
        <f t="shared" si="110"/>
        <v>0</v>
      </c>
      <c r="AC109" s="140">
        <f t="shared" si="99"/>
        <v>0</v>
      </c>
      <c r="AD109" s="141">
        <f t="shared" si="100"/>
        <v>0</v>
      </c>
      <c r="AE109" s="318">
        <f t="shared" si="101"/>
        <v>0</v>
      </c>
      <c r="AF109" s="143" t="e">
        <f t="shared" si="102"/>
        <v>#DIV/0!</v>
      </c>
      <c r="AG109" s="176"/>
      <c r="AH109" s="115"/>
      <c r="AI109" s="115"/>
    </row>
    <row r="110" spans="1:35" ht="34.5" customHeight="1" x14ac:dyDescent="0.15">
      <c r="A110" s="177" t="s">
        <v>116</v>
      </c>
      <c r="B110" s="294" t="s">
        <v>123</v>
      </c>
      <c r="C110" s="338" t="s">
        <v>247</v>
      </c>
      <c r="D110" s="358" t="s">
        <v>248</v>
      </c>
      <c r="E110" s="359"/>
      <c r="F110" s="360"/>
      <c r="G110" s="361">
        <f t="shared" si="103"/>
        <v>0</v>
      </c>
      <c r="H110" s="362"/>
      <c r="I110" s="363"/>
      <c r="J110" s="364">
        <f t="shared" si="104"/>
        <v>0</v>
      </c>
      <c r="K110" s="365"/>
      <c r="L110" s="360"/>
      <c r="M110" s="296">
        <f t="shared" si="105"/>
        <v>0</v>
      </c>
      <c r="N110" s="145"/>
      <c r="O110" s="360"/>
      <c r="P110" s="296">
        <f t="shared" si="106"/>
        <v>0</v>
      </c>
      <c r="Q110" s="365"/>
      <c r="R110" s="360"/>
      <c r="S110" s="296">
        <f t="shared" si="107"/>
        <v>0</v>
      </c>
      <c r="T110" s="145"/>
      <c r="U110" s="360"/>
      <c r="V110" s="296">
        <f t="shared" si="108"/>
        <v>0</v>
      </c>
      <c r="W110" s="365"/>
      <c r="X110" s="360"/>
      <c r="Y110" s="296">
        <f t="shared" si="109"/>
        <v>0</v>
      </c>
      <c r="Z110" s="145"/>
      <c r="AA110" s="360"/>
      <c r="AB110" s="296">
        <f t="shared" si="110"/>
        <v>0</v>
      </c>
      <c r="AC110" s="165">
        <f t="shared" si="99"/>
        <v>0</v>
      </c>
      <c r="AD110" s="166">
        <f t="shared" si="100"/>
        <v>0</v>
      </c>
      <c r="AE110" s="339">
        <f t="shared" si="101"/>
        <v>0</v>
      </c>
      <c r="AF110" s="203" t="e">
        <f t="shared" si="102"/>
        <v>#DIV/0!</v>
      </c>
      <c r="AG110" s="345"/>
      <c r="AH110" s="115"/>
      <c r="AI110" s="115"/>
    </row>
    <row r="111" spans="1:35" ht="27.75" customHeight="1" x14ac:dyDescent="0.15">
      <c r="A111" s="116" t="s">
        <v>113</v>
      </c>
      <c r="B111" s="117" t="s">
        <v>249</v>
      </c>
      <c r="C111" s="118" t="s">
        <v>250</v>
      </c>
      <c r="D111" s="119"/>
      <c r="E111" s="120">
        <f t="shared" ref="E111:AB111" si="111">SUM(E112:E113)</f>
        <v>88</v>
      </c>
      <c r="F111" s="121">
        <f t="shared" si="111"/>
        <v>4480</v>
      </c>
      <c r="G111" s="122">
        <f t="shared" si="111"/>
        <v>197120</v>
      </c>
      <c r="H111" s="120">
        <f t="shared" si="111"/>
        <v>88</v>
      </c>
      <c r="I111" s="121">
        <f t="shared" si="111"/>
        <v>4480</v>
      </c>
      <c r="J111" s="170">
        <f t="shared" si="111"/>
        <v>197120</v>
      </c>
      <c r="K111" s="340">
        <f t="shared" si="111"/>
        <v>0</v>
      </c>
      <c r="L111" s="121">
        <f t="shared" si="111"/>
        <v>0</v>
      </c>
      <c r="M111" s="170">
        <f t="shared" si="111"/>
        <v>0</v>
      </c>
      <c r="N111" s="120">
        <f t="shared" si="111"/>
        <v>0</v>
      </c>
      <c r="O111" s="121">
        <f t="shared" si="111"/>
        <v>0</v>
      </c>
      <c r="P111" s="170">
        <f t="shared" si="111"/>
        <v>0</v>
      </c>
      <c r="Q111" s="340">
        <f t="shared" si="111"/>
        <v>0</v>
      </c>
      <c r="R111" s="121">
        <f t="shared" si="111"/>
        <v>0</v>
      </c>
      <c r="S111" s="170">
        <f t="shared" si="111"/>
        <v>0</v>
      </c>
      <c r="T111" s="120">
        <f t="shared" si="111"/>
        <v>0</v>
      </c>
      <c r="U111" s="121">
        <f t="shared" si="111"/>
        <v>0</v>
      </c>
      <c r="V111" s="170">
        <f t="shared" si="111"/>
        <v>0</v>
      </c>
      <c r="W111" s="340">
        <f t="shared" si="111"/>
        <v>0</v>
      </c>
      <c r="X111" s="121">
        <f t="shared" si="111"/>
        <v>0</v>
      </c>
      <c r="Y111" s="170">
        <f t="shared" si="111"/>
        <v>0</v>
      </c>
      <c r="Z111" s="120">
        <f t="shared" si="111"/>
        <v>0</v>
      </c>
      <c r="AA111" s="121">
        <f t="shared" si="111"/>
        <v>0</v>
      </c>
      <c r="AB111" s="170">
        <f t="shared" si="111"/>
        <v>0</v>
      </c>
      <c r="AC111" s="123">
        <f t="shared" si="99"/>
        <v>197120</v>
      </c>
      <c r="AD111" s="124">
        <f t="shared" si="100"/>
        <v>197120</v>
      </c>
      <c r="AE111" s="124">
        <f t="shared" si="101"/>
        <v>0</v>
      </c>
      <c r="AF111" s="366">
        <f t="shared" si="102"/>
        <v>0</v>
      </c>
      <c r="AG111" s="236"/>
      <c r="AH111" s="129"/>
      <c r="AI111" s="129"/>
    </row>
    <row r="112" spans="1:35" ht="174" customHeight="1" x14ac:dyDescent="0.15">
      <c r="A112" s="171" t="s">
        <v>116</v>
      </c>
      <c r="B112" s="172" t="s">
        <v>117</v>
      </c>
      <c r="C112" s="367" t="s">
        <v>251</v>
      </c>
      <c r="D112" s="174" t="s">
        <v>252</v>
      </c>
      <c r="E112" s="134">
        <v>44</v>
      </c>
      <c r="F112" s="135">
        <v>4000</v>
      </c>
      <c r="G112" s="137">
        <f t="shared" ref="G112:G113" si="112">E112*F112</f>
        <v>176000</v>
      </c>
      <c r="H112" s="190">
        <v>44</v>
      </c>
      <c r="I112" s="195">
        <v>4000</v>
      </c>
      <c r="J112" s="291">
        <v>176000</v>
      </c>
      <c r="K112" s="342"/>
      <c r="L112" s="135"/>
      <c r="M112" s="175">
        <f t="shared" ref="M112:M113" si="113">K112*L112</f>
        <v>0</v>
      </c>
      <c r="N112" s="134"/>
      <c r="O112" s="135"/>
      <c r="P112" s="175">
        <f t="shared" ref="P112:P113" si="114">N112*O112</f>
        <v>0</v>
      </c>
      <c r="Q112" s="342"/>
      <c r="R112" s="135"/>
      <c r="S112" s="175">
        <f t="shared" ref="S112:S113" si="115">Q112*R112</f>
        <v>0</v>
      </c>
      <c r="T112" s="134"/>
      <c r="U112" s="135"/>
      <c r="V112" s="175">
        <f t="shared" ref="V112:V113" si="116">T112*U112</f>
        <v>0</v>
      </c>
      <c r="W112" s="342"/>
      <c r="X112" s="135"/>
      <c r="Y112" s="175">
        <f t="shared" ref="Y112:Y113" si="117">W112*X112</f>
        <v>0</v>
      </c>
      <c r="Z112" s="134"/>
      <c r="AA112" s="135"/>
      <c r="AB112" s="175">
        <f t="shared" ref="AB112:AB113" si="118">Z112*AA112</f>
        <v>0</v>
      </c>
      <c r="AC112" s="140">
        <f t="shared" si="99"/>
        <v>176000</v>
      </c>
      <c r="AD112" s="141">
        <f t="shared" si="100"/>
        <v>176000</v>
      </c>
      <c r="AE112" s="318">
        <f t="shared" si="101"/>
        <v>0</v>
      </c>
      <c r="AF112" s="143">
        <f t="shared" si="102"/>
        <v>0</v>
      </c>
      <c r="AG112" s="604" t="s">
        <v>385</v>
      </c>
      <c r="AH112" s="115"/>
      <c r="AI112" s="115"/>
    </row>
    <row r="113" spans="1:35" ht="72" customHeight="1" x14ac:dyDescent="0.15">
      <c r="A113" s="171" t="s">
        <v>116</v>
      </c>
      <c r="B113" s="172" t="s">
        <v>121</v>
      </c>
      <c r="C113" s="368" t="s">
        <v>253</v>
      </c>
      <c r="D113" s="174" t="s">
        <v>252</v>
      </c>
      <c r="E113" s="134">
        <v>44</v>
      </c>
      <c r="F113" s="135">
        <v>480</v>
      </c>
      <c r="G113" s="137">
        <f t="shared" si="112"/>
        <v>21120</v>
      </c>
      <c r="H113" s="190">
        <v>44</v>
      </c>
      <c r="I113" s="195">
        <v>480</v>
      </c>
      <c r="J113" s="291">
        <v>21120</v>
      </c>
      <c r="K113" s="342"/>
      <c r="L113" s="135"/>
      <c r="M113" s="175">
        <f t="shared" si="113"/>
        <v>0</v>
      </c>
      <c r="N113" s="134"/>
      <c r="O113" s="135"/>
      <c r="P113" s="175">
        <f t="shared" si="114"/>
        <v>0</v>
      </c>
      <c r="Q113" s="342"/>
      <c r="R113" s="135"/>
      <c r="S113" s="175">
        <f t="shared" si="115"/>
        <v>0</v>
      </c>
      <c r="T113" s="134"/>
      <c r="U113" s="135"/>
      <c r="V113" s="175">
        <f t="shared" si="116"/>
        <v>0</v>
      </c>
      <c r="W113" s="342"/>
      <c r="X113" s="135"/>
      <c r="Y113" s="175">
        <f t="shared" si="117"/>
        <v>0</v>
      </c>
      <c r="Z113" s="134"/>
      <c r="AA113" s="135"/>
      <c r="AB113" s="175">
        <f t="shared" si="118"/>
        <v>0</v>
      </c>
      <c r="AC113" s="140">
        <f t="shared" si="99"/>
        <v>21120</v>
      </c>
      <c r="AD113" s="141">
        <f t="shared" si="100"/>
        <v>21120</v>
      </c>
      <c r="AE113" s="318">
        <f t="shared" si="101"/>
        <v>0</v>
      </c>
      <c r="AF113" s="143">
        <f t="shared" si="102"/>
        <v>0</v>
      </c>
      <c r="AG113" s="176"/>
      <c r="AH113" s="115"/>
      <c r="AI113" s="115"/>
    </row>
    <row r="114" spans="1:35" ht="15" customHeight="1" x14ac:dyDescent="0.15">
      <c r="A114" s="116" t="s">
        <v>113</v>
      </c>
      <c r="B114" s="117" t="s">
        <v>254</v>
      </c>
      <c r="C114" s="118" t="s">
        <v>255</v>
      </c>
      <c r="D114" s="119"/>
      <c r="E114" s="120">
        <f t="shared" ref="E114:AB114" si="119">SUM(E115:E117)</f>
        <v>0</v>
      </c>
      <c r="F114" s="121">
        <f t="shared" si="119"/>
        <v>0</v>
      </c>
      <c r="G114" s="122">
        <f t="shared" si="119"/>
        <v>0</v>
      </c>
      <c r="H114" s="120">
        <f t="shared" si="119"/>
        <v>0</v>
      </c>
      <c r="I114" s="121">
        <f t="shared" si="119"/>
        <v>0</v>
      </c>
      <c r="J114" s="170">
        <f t="shared" si="119"/>
        <v>0</v>
      </c>
      <c r="K114" s="340">
        <f t="shared" si="119"/>
        <v>0</v>
      </c>
      <c r="L114" s="121">
        <f t="shared" si="119"/>
        <v>0</v>
      </c>
      <c r="M114" s="170">
        <f t="shared" si="119"/>
        <v>0</v>
      </c>
      <c r="N114" s="120">
        <f t="shared" si="119"/>
        <v>0</v>
      </c>
      <c r="O114" s="121">
        <f t="shared" si="119"/>
        <v>0</v>
      </c>
      <c r="P114" s="170">
        <f t="shared" si="119"/>
        <v>0</v>
      </c>
      <c r="Q114" s="340">
        <f t="shared" si="119"/>
        <v>0</v>
      </c>
      <c r="R114" s="121">
        <f t="shared" si="119"/>
        <v>0</v>
      </c>
      <c r="S114" s="170">
        <f t="shared" si="119"/>
        <v>0</v>
      </c>
      <c r="T114" s="120">
        <f t="shared" si="119"/>
        <v>0</v>
      </c>
      <c r="U114" s="121">
        <f t="shared" si="119"/>
        <v>0</v>
      </c>
      <c r="V114" s="170">
        <f t="shared" si="119"/>
        <v>0</v>
      </c>
      <c r="W114" s="340">
        <f t="shared" si="119"/>
        <v>0</v>
      </c>
      <c r="X114" s="121">
        <f t="shared" si="119"/>
        <v>0</v>
      </c>
      <c r="Y114" s="170">
        <f t="shared" si="119"/>
        <v>0</v>
      </c>
      <c r="Z114" s="120">
        <f t="shared" si="119"/>
        <v>0</v>
      </c>
      <c r="AA114" s="121">
        <f t="shared" si="119"/>
        <v>0</v>
      </c>
      <c r="AB114" s="170">
        <f t="shared" si="119"/>
        <v>0</v>
      </c>
      <c r="AC114" s="123">
        <f t="shared" si="99"/>
        <v>0</v>
      </c>
      <c r="AD114" s="124">
        <f t="shared" si="100"/>
        <v>0</v>
      </c>
      <c r="AE114" s="124">
        <f t="shared" si="101"/>
        <v>0</v>
      </c>
      <c r="AF114" s="185" t="e">
        <f t="shared" si="102"/>
        <v>#DIV/0!</v>
      </c>
      <c r="AG114" s="186"/>
      <c r="AH114" s="129"/>
      <c r="AI114" s="129"/>
    </row>
    <row r="115" spans="1:35" ht="41.25" customHeight="1" x14ac:dyDescent="0.15">
      <c r="A115" s="171" t="s">
        <v>116</v>
      </c>
      <c r="B115" s="172" t="s">
        <v>117</v>
      </c>
      <c r="C115" s="369" t="s">
        <v>256</v>
      </c>
      <c r="D115" s="174" t="s">
        <v>257</v>
      </c>
      <c r="E115" s="134"/>
      <c r="F115" s="135"/>
      <c r="G115" s="137">
        <f t="shared" ref="G115:G117" si="120">E115*F115</f>
        <v>0</v>
      </c>
      <c r="H115" s="134"/>
      <c r="I115" s="135"/>
      <c r="J115" s="175">
        <f t="shared" ref="J115:J117" si="121">H115*I115</f>
        <v>0</v>
      </c>
      <c r="K115" s="342"/>
      <c r="L115" s="135"/>
      <c r="M115" s="175">
        <f t="shared" ref="M115:M117" si="122">K115*L115</f>
        <v>0</v>
      </c>
      <c r="N115" s="134"/>
      <c r="O115" s="135"/>
      <c r="P115" s="175">
        <f t="shared" ref="P115:P117" si="123">N115*O115</f>
        <v>0</v>
      </c>
      <c r="Q115" s="342"/>
      <c r="R115" s="135"/>
      <c r="S115" s="175">
        <f t="shared" ref="S115:S117" si="124">Q115*R115</f>
        <v>0</v>
      </c>
      <c r="T115" s="134"/>
      <c r="U115" s="135"/>
      <c r="V115" s="175">
        <f t="shared" ref="V115:V117" si="125">T115*U115</f>
        <v>0</v>
      </c>
      <c r="W115" s="342"/>
      <c r="X115" s="135"/>
      <c r="Y115" s="175">
        <f t="shared" ref="Y115:Y117" si="126">W115*X115</f>
        <v>0</v>
      </c>
      <c r="Z115" s="134"/>
      <c r="AA115" s="135"/>
      <c r="AB115" s="175">
        <f t="shared" ref="AB115:AB117" si="127">Z115*AA115</f>
        <v>0</v>
      </c>
      <c r="AC115" s="140">
        <f t="shared" si="99"/>
        <v>0</v>
      </c>
      <c r="AD115" s="141">
        <f t="shared" si="100"/>
        <v>0</v>
      </c>
      <c r="AE115" s="318">
        <f t="shared" si="101"/>
        <v>0</v>
      </c>
      <c r="AF115" s="143" t="e">
        <f t="shared" si="102"/>
        <v>#DIV/0!</v>
      </c>
      <c r="AG115" s="176"/>
      <c r="AH115" s="115"/>
      <c r="AI115" s="115"/>
    </row>
    <row r="116" spans="1:35" ht="41.25" customHeight="1" x14ac:dyDescent="0.15">
      <c r="A116" s="171" t="s">
        <v>116</v>
      </c>
      <c r="B116" s="172" t="s">
        <v>121</v>
      </c>
      <c r="C116" s="369" t="s">
        <v>258</v>
      </c>
      <c r="D116" s="174" t="s">
        <v>257</v>
      </c>
      <c r="E116" s="134"/>
      <c r="F116" s="135"/>
      <c r="G116" s="137">
        <f t="shared" si="120"/>
        <v>0</v>
      </c>
      <c r="H116" s="134"/>
      <c r="I116" s="135"/>
      <c r="J116" s="175">
        <f t="shared" si="121"/>
        <v>0</v>
      </c>
      <c r="K116" s="342"/>
      <c r="L116" s="135"/>
      <c r="M116" s="175">
        <f t="shared" si="122"/>
        <v>0</v>
      </c>
      <c r="N116" s="134"/>
      <c r="O116" s="135"/>
      <c r="P116" s="175">
        <f t="shared" si="123"/>
        <v>0</v>
      </c>
      <c r="Q116" s="342"/>
      <c r="R116" s="135"/>
      <c r="S116" s="175">
        <f t="shared" si="124"/>
        <v>0</v>
      </c>
      <c r="T116" s="134"/>
      <c r="U116" s="135"/>
      <c r="V116" s="175">
        <f t="shared" si="125"/>
        <v>0</v>
      </c>
      <c r="W116" s="342"/>
      <c r="X116" s="135"/>
      <c r="Y116" s="175">
        <f t="shared" si="126"/>
        <v>0</v>
      </c>
      <c r="Z116" s="134"/>
      <c r="AA116" s="135"/>
      <c r="AB116" s="175">
        <f t="shared" si="127"/>
        <v>0</v>
      </c>
      <c r="AC116" s="140">
        <f t="shared" si="99"/>
        <v>0</v>
      </c>
      <c r="AD116" s="141">
        <f t="shared" si="100"/>
        <v>0</v>
      </c>
      <c r="AE116" s="318">
        <f t="shared" si="101"/>
        <v>0</v>
      </c>
      <c r="AF116" s="143" t="e">
        <f t="shared" si="102"/>
        <v>#DIV/0!</v>
      </c>
      <c r="AG116" s="176"/>
      <c r="AH116" s="115"/>
      <c r="AI116" s="115"/>
    </row>
    <row r="117" spans="1:35" ht="40.5" customHeight="1" x14ac:dyDescent="0.15">
      <c r="A117" s="293" t="s">
        <v>116</v>
      </c>
      <c r="B117" s="178" t="s">
        <v>123</v>
      </c>
      <c r="C117" s="370" t="s">
        <v>259</v>
      </c>
      <c r="D117" s="295" t="s">
        <v>257</v>
      </c>
      <c r="E117" s="145"/>
      <c r="F117" s="146"/>
      <c r="G117" s="136">
        <f t="shared" si="120"/>
        <v>0</v>
      </c>
      <c r="H117" s="181"/>
      <c r="I117" s="182"/>
      <c r="J117" s="184">
        <f t="shared" si="121"/>
        <v>0</v>
      </c>
      <c r="K117" s="365"/>
      <c r="L117" s="146"/>
      <c r="M117" s="296">
        <f t="shared" si="122"/>
        <v>0</v>
      </c>
      <c r="N117" s="145"/>
      <c r="O117" s="146"/>
      <c r="P117" s="296">
        <f t="shared" si="123"/>
        <v>0</v>
      </c>
      <c r="Q117" s="365"/>
      <c r="R117" s="146"/>
      <c r="S117" s="296">
        <f t="shared" si="124"/>
        <v>0</v>
      </c>
      <c r="T117" s="145"/>
      <c r="U117" s="146"/>
      <c r="V117" s="296">
        <f t="shared" si="125"/>
        <v>0</v>
      </c>
      <c r="W117" s="365"/>
      <c r="X117" s="146"/>
      <c r="Y117" s="296">
        <f t="shared" si="126"/>
        <v>0</v>
      </c>
      <c r="Z117" s="145"/>
      <c r="AA117" s="146"/>
      <c r="AB117" s="296">
        <f t="shared" si="127"/>
        <v>0</v>
      </c>
      <c r="AC117" s="165">
        <f t="shared" si="99"/>
        <v>0</v>
      </c>
      <c r="AD117" s="166">
        <f t="shared" si="100"/>
        <v>0</v>
      </c>
      <c r="AE117" s="339">
        <f t="shared" si="101"/>
        <v>0</v>
      </c>
      <c r="AF117" s="143" t="e">
        <f t="shared" si="102"/>
        <v>#DIV/0!</v>
      </c>
      <c r="AG117" s="176"/>
      <c r="AH117" s="115"/>
      <c r="AI117" s="115"/>
    </row>
    <row r="118" spans="1:35" ht="15.75" customHeight="1" x14ac:dyDescent="0.15">
      <c r="A118" s="116" t="s">
        <v>113</v>
      </c>
      <c r="B118" s="117" t="s">
        <v>260</v>
      </c>
      <c r="C118" s="118" t="s">
        <v>261</v>
      </c>
      <c r="D118" s="119"/>
      <c r="E118" s="120">
        <f t="shared" ref="E118:AB118" si="128">SUM(E119:E121)</f>
        <v>0</v>
      </c>
      <c r="F118" s="121">
        <f t="shared" si="128"/>
        <v>0</v>
      </c>
      <c r="G118" s="122">
        <f t="shared" si="128"/>
        <v>0</v>
      </c>
      <c r="H118" s="120">
        <f t="shared" si="128"/>
        <v>0</v>
      </c>
      <c r="I118" s="121">
        <f t="shared" si="128"/>
        <v>0</v>
      </c>
      <c r="J118" s="170">
        <f t="shared" si="128"/>
        <v>0</v>
      </c>
      <c r="K118" s="340">
        <f t="shared" si="128"/>
        <v>0</v>
      </c>
      <c r="L118" s="121">
        <f t="shared" si="128"/>
        <v>0</v>
      </c>
      <c r="M118" s="170">
        <f t="shared" si="128"/>
        <v>0</v>
      </c>
      <c r="N118" s="120">
        <f t="shared" si="128"/>
        <v>0</v>
      </c>
      <c r="O118" s="121">
        <f t="shared" si="128"/>
        <v>0</v>
      </c>
      <c r="P118" s="170">
        <f t="shared" si="128"/>
        <v>0</v>
      </c>
      <c r="Q118" s="340">
        <f t="shared" si="128"/>
        <v>0</v>
      </c>
      <c r="R118" s="121">
        <f t="shared" si="128"/>
        <v>0</v>
      </c>
      <c r="S118" s="170">
        <f t="shared" si="128"/>
        <v>0</v>
      </c>
      <c r="T118" s="120">
        <f t="shared" si="128"/>
        <v>0</v>
      </c>
      <c r="U118" s="121">
        <f t="shared" si="128"/>
        <v>0</v>
      </c>
      <c r="V118" s="170">
        <f t="shared" si="128"/>
        <v>0</v>
      </c>
      <c r="W118" s="340">
        <f t="shared" si="128"/>
        <v>0</v>
      </c>
      <c r="X118" s="121">
        <f t="shared" si="128"/>
        <v>0</v>
      </c>
      <c r="Y118" s="170">
        <f t="shared" si="128"/>
        <v>0</v>
      </c>
      <c r="Z118" s="120">
        <f t="shared" si="128"/>
        <v>0</v>
      </c>
      <c r="AA118" s="121">
        <f t="shared" si="128"/>
        <v>0</v>
      </c>
      <c r="AB118" s="170">
        <f t="shared" si="128"/>
        <v>0</v>
      </c>
      <c r="AC118" s="123">
        <f t="shared" si="99"/>
        <v>0</v>
      </c>
      <c r="AD118" s="124">
        <f t="shared" si="100"/>
        <v>0</v>
      </c>
      <c r="AE118" s="124">
        <f t="shared" si="101"/>
        <v>0</v>
      </c>
      <c r="AF118" s="185" t="e">
        <f t="shared" si="102"/>
        <v>#DIV/0!</v>
      </c>
      <c r="AG118" s="186"/>
      <c r="AH118" s="129"/>
      <c r="AI118" s="129"/>
    </row>
    <row r="119" spans="1:35" ht="30" customHeight="1" x14ac:dyDescent="0.15">
      <c r="A119" s="171" t="s">
        <v>116</v>
      </c>
      <c r="B119" s="172" t="s">
        <v>117</v>
      </c>
      <c r="C119" s="173" t="s">
        <v>262</v>
      </c>
      <c r="D119" s="174" t="s">
        <v>263</v>
      </c>
      <c r="E119" s="134"/>
      <c r="F119" s="135"/>
      <c r="G119" s="137">
        <f t="shared" ref="G119:G121" si="129">E119*F119</f>
        <v>0</v>
      </c>
      <c r="H119" s="134"/>
      <c r="I119" s="135"/>
      <c r="J119" s="175">
        <f t="shared" ref="J119:J121" si="130">H119*I119</f>
        <v>0</v>
      </c>
      <c r="K119" s="342"/>
      <c r="L119" s="135"/>
      <c r="M119" s="175">
        <f t="shared" ref="M119:M121" si="131">K119*L119</f>
        <v>0</v>
      </c>
      <c r="N119" s="134"/>
      <c r="O119" s="135"/>
      <c r="P119" s="175">
        <f t="shared" ref="P119:P121" si="132">N119*O119</f>
        <v>0</v>
      </c>
      <c r="Q119" s="342"/>
      <c r="R119" s="135"/>
      <c r="S119" s="175">
        <f t="shared" ref="S119:S121" si="133">Q119*R119</f>
        <v>0</v>
      </c>
      <c r="T119" s="134"/>
      <c r="U119" s="135"/>
      <c r="V119" s="175">
        <f t="shared" ref="V119:V121" si="134">T119*U119</f>
        <v>0</v>
      </c>
      <c r="W119" s="342"/>
      <c r="X119" s="135"/>
      <c r="Y119" s="175">
        <f t="shared" ref="Y119:Y121" si="135">W119*X119</f>
        <v>0</v>
      </c>
      <c r="Z119" s="134"/>
      <c r="AA119" s="135"/>
      <c r="AB119" s="175">
        <f t="shared" ref="AB119:AB121" si="136">Z119*AA119</f>
        <v>0</v>
      </c>
      <c r="AC119" s="140">
        <f t="shared" si="99"/>
        <v>0</v>
      </c>
      <c r="AD119" s="141">
        <f t="shared" si="100"/>
        <v>0</v>
      </c>
      <c r="AE119" s="318">
        <f t="shared" si="101"/>
        <v>0</v>
      </c>
      <c r="AF119" s="143" t="e">
        <f t="shared" si="102"/>
        <v>#DIV/0!</v>
      </c>
      <c r="AG119" s="176"/>
      <c r="AH119" s="115"/>
      <c r="AI119" s="115"/>
    </row>
    <row r="120" spans="1:35" ht="30" customHeight="1" x14ac:dyDescent="0.15">
      <c r="A120" s="171" t="s">
        <v>116</v>
      </c>
      <c r="B120" s="172" t="s">
        <v>121</v>
      </c>
      <c r="C120" s="173" t="s">
        <v>262</v>
      </c>
      <c r="D120" s="174" t="s">
        <v>263</v>
      </c>
      <c r="E120" s="134"/>
      <c r="F120" s="135"/>
      <c r="G120" s="137">
        <f t="shared" si="129"/>
        <v>0</v>
      </c>
      <c r="H120" s="134"/>
      <c r="I120" s="135"/>
      <c r="J120" s="175">
        <f t="shared" si="130"/>
        <v>0</v>
      </c>
      <c r="K120" s="342"/>
      <c r="L120" s="135"/>
      <c r="M120" s="175">
        <f t="shared" si="131"/>
        <v>0</v>
      </c>
      <c r="N120" s="134"/>
      <c r="O120" s="135"/>
      <c r="P120" s="175">
        <f t="shared" si="132"/>
        <v>0</v>
      </c>
      <c r="Q120" s="342"/>
      <c r="R120" s="135"/>
      <c r="S120" s="175">
        <f t="shared" si="133"/>
        <v>0</v>
      </c>
      <c r="T120" s="134"/>
      <c r="U120" s="135"/>
      <c r="V120" s="175">
        <f t="shared" si="134"/>
        <v>0</v>
      </c>
      <c r="W120" s="342"/>
      <c r="X120" s="135"/>
      <c r="Y120" s="175">
        <f t="shared" si="135"/>
        <v>0</v>
      </c>
      <c r="Z120" s="134"/>
      <c r="AA120" s="135"/>
      <c r="AB120" s="175">
        <f t="shared" si="136"/>
        <v>0</v>
      </c>
      <c r="AC120" s="140">
        <f t="shared" si="99"/>
        <v>0</v>
      </c>
      <c r="AD120" s="141">
        <f t="shared" si="100"/>
        <v>0</v>
      </c>
      <c r="AE120" s="318">
        <f t="shared" si="101"/>
        <v>0</v>
      </c>
      <c r="AF120" s="143" t="e">
        <f t="shared" si="102"/>
        <v>#DIV/0!</v>
      </c>
      <c r="AG120" s="176"/>
      <c r="AH120" s="115"/>
      <c r="AI120" s="115"/>
    </row>
    <row r="121" spans="1:35" ht="30" customHeight="1" x14ac:dyDescent="0.15">
      <c r="A121" s="293" t="s">
        <v>116</v>
      </c>
      <c r="B121" s="294" t="s">
        <v>123</v>
      </c>
      <c r="C121" s="338" t="s">
        <v>262</v>
      </c>
      <c r="D121" s="295" t="s">
        <v>263</v>
      </c>
      <c r="E121" s="145"/>
      <c r="F121" s="146"/>
      <c r="G121" s="136">
        <f t="shared" si="129"/>
        <v>0</v>
      </c>
      <c r="H121" s="181"/>
      <c r="I121" s="182"/>
      <c r="J121" s="184">
        <f t="shared" si="130"/>
        <v>0</v>
      </c>
      <c r="K121" s="365"/>
      <c r="L121" s="146"/>
      <c r="M121" s="296">
        <f t="shared" si="131"/>
        <v>0</v>
      </c>
      <c r="N121" s="145"/>
      <c r="O121" s="146"/>
      <c r="P121" s="296">
        <f t="shared" si="132"/>
        <v>0</v>
      </c>
      <c r="Q121" s="365"/>
      <c r="R121" s="146"/>
      <c r="S121" s="296">
        <f t="shared" si="133"/>
        <v>0</v>
      </c>
      <c r="T121" s="145"/>
      <c r="U121" s="146"/>
      <c r="V121" s="296">
        <f t="shared" si="134"/>
        <v>0</v>
      </c>
      <c r="W121" s="365"/>
      <c r="X121" s="146"/>
      <c r="Y121" s="296">
        <f t="shared" si="135"/>
        <v>0</v>
      </c>
      <c r="Z121" s="145"/>
      <c r="AA121" s="146"/>
      <c r="AB121" s="296">
        <f t="shared" si="136"/>
        <v>0</v>
      </c>
      <c r="AC121" s="165">
        <f t="shared" si="99"/>
        <v>0</v>
      </c>
      <c r="AD121" s="166">
        <f t="shared" si="100"/>
        <v>0</v>
      </c>
      <c r="AE121" s="339">
        <f t="shared" si="101"/>
        <v>0</v>
      </c>
      <c r="AF121" s="143" t="e">
        <f t="shared" si="102"/>
        <v>#DIV/0!</v>
      </c>
      <c r="AG121" s="176"/>
      <c r="AH121" s="115"/>
      <c r="AI121" s="115"/>
    </row>
    <row r="122" spans="1:35" ht="15.75" customHeight="1" x14ac:dyDescent="0.15">
      <c r="A122" s="116" t="s">
        <v>113</v>
      </c>
      <c r="B122" s="117" t="s">
        <v>264</v>
      </c>
      <c r="C122" s="118" t="s">
        <v>265</v>
      </c>
      <c r="D122" s="119"/>
      <c r="E122" s="120">
        <f t="shared" ref="E122:AB122" si="137">SUM(E123:E125)</f>
        <v>0</v>
      </c>
      <c r="F122" s="121">
        <f t="shared" si="137"/>
        <v>0</v>
      </c>
      <c r="G122" s="122">
        <f t="shared" si="137"/>
        <v>0</v>
      </c>
      <c r="H122" s="120">
        <f t="shared" si="137"/>
        <v>0</v>
      </c>
      <c r="I122" s="121">
        <f t="shared" si="137"/>
        <v>0</v>
      </c>
      <c r="J122" s="170">
        <f t="shared" si="137"/>
        <v>0</v>
      </c>
      <c r="K122" s="340">
        <f t="shared" si="137"/>
        <v>0</v>
      </c>
      <c r="L122" s="121">
        <f t="shared" si="137"/>
        <v>0</v>
      </c>
      <c r="M122" s="170">
        <f t="shared" si="137"/>
        <v>0</v>
      </c>
      <c r="N122" s="120">
        <f t="shared" si="137"/>
        <v>0</v>
      </c>
      <c r="O122" s="121">
        <f t="shared" si="137"/>
        <v>0</v>
      </c>
      <c r="P122" s="170">
        <f t="shared" si="137"/>
        <v>0</v>
      </c>
      <c r="Q122" s="340">
        <f t="shared" si="137"/>
        <v>0</v>
      </c>
      <c r="R122" s="121">
        <f t="shared" si="137"/>
        <v>0</v>
      </c>
      <c r="S122" s="170">
        <f t="shared" si="137"/>
        <v>0</v>
      </c>
      <c r="T122" s="120">
        <f t="shared" si="137"/>
        <v>0</v>
      </c>
      <c r="U122" s="121">
        <f t="shared" si="137"/>
        <v>0</v>
      </c>
      <c r="V122" s="170">
        <f t="shared" si="137"/>
        <v>0</v>
      </c>
      <c r="W122" s="340">
        <f t="shared" si="137"/>
        <v>0</v>
      </c>
      <c r="X122" s="121">
        <f t="shared" si="137"/>
        <v>0</v>
      </c>
      <c r="Y122" s="170">
        <f t="shared" si="137"/>
        <v>0</v>
      </c>
      <c r="Z122" s="120">
        <f t="shared" si="137"/>
        <v>0</v>
      </c>
      <c r="AA122" s="121">
        <f t="shared" si="137"/>
        <v>0</v>
      </c>
      <c r="AB122" s="170">
        <f t="shared" si="137"/>
        <v>0</v>
      </c>
      <c r="AC122" s="123">
        <f t="shared" si="99"/>
        <v>0</v>
      </c>
      <c r="AD122" s="124">
        <f t="shared" si="100"/>
        <v>0</v>
      </c>
      <c r="AE122" s="124">
        <f t="shared" si="101"/>
        <v>0</v>
      </c>
      <c r="AF122" s="185" t="e">
        <f t="shared" si="102"/>
        <v>#DIV/0!</v>
      </c>
      <c r="AG122" s="186"/>
      <c r="AH122" s="129"/>
      <c r="AI122" s="129"/>
    </row>
    <row r="123" spans="1:35" ht="30" customHeight="1" x14ac:dyDescent="0.15">
      <c r="A123" s="171" t="s">
        <v>116</v>
      </c>
      <c r="B123" s="172" t="s">
        <v>117</v>
      </c>
      <c r="C123" s="173" t="s">
        <v>262</v>
      </c>
      <c r="D123" s="174" t="s">
        <v>263</v>
      </c>
      <c r="E123" s="134"/>
      <c r="F123" s="135"/>
      <c r="G123" s="137">
        <f t="shared" ref="G123:G125" si="138">E123*F123</f>
        <v>0</v>
      </c>
      <c r="H123" s="134"/>
      <c r="I123" s="135"/>
      <c r="J123" s="175">
        <f t="shared" ref="J123:J125" si="139">H123*I123</f>
        <v>0</v>
      </c>
      <c r="K123" s="342"/>
      <c r="L123" s="135"/>
      <c r="M123" s="175">
        <f t="shared" ref="M123:M125" si="140">K123*L123</f>
        <v>0</v>
      </c>
      <c r="N123" s="134"/>
      <c r="O123" s="135"/>
      <c r="P123" s="175">
        <f t="shared" ref="P123:P125" si="141">N123*O123</f>
        <v>0</v>
      </c>
      <c r="Q123" s="342"/>
      <c r="R123" s="135"/>
      <c r="S123" s="175">
        <f t="shared" ref="S123:S125" si="142">Q123*R123</f>
        <v>0</v>
      </c>
      <c r="T123" s="134"/>
      <c r="U123" s="135"/>
      <c r="V123" s="175">
        <f t="shared" ref="V123:V125" si="143">T123*U123</f>
        <v>0</v>
      </c>
      <c r="W123" s="342"/>
      <c r="X123" s="135"/>
      <c r="Y123" s="175">
        <f t="shared" ref="Y123:Y125" si="144">W123*X123</f>
        <v>0</v>
      </c>
      <c r="Z123" s="134"/>
      <c r="AA123" s="135"/>
      <c r="AB123" s="175">
        <f t="shared" ref="AB123:AB125" si="145">Z123*AA123</f>
        <v>0</v>
      </c>
      <c r="AC123" s="140">
        <f t="shared" si="99"/>
        <v>0</v>
      </c>
      <c r="AD123" s="141">
        <f t="shared" si="100"/>
        <v>0</v>
      </c>
      <c r="AE123" s="318">
        <f t="shared" si="101"/>
        <v>0</v>
      </c>
      <c r="AF123" s="143" t="e">
        <f t="shared" si="102"/>
        <v>#DIV/0!</v>
      </c>
      <c r="AG123" s="176"/>
      <c r="AH123" s="115"/>
      <c r="AI123" s="115"/>
    </row>
    <row r="124" spans="1:35" ht="30" customHeight="1" x14ac:dyDescent="0.15">
      <c r="A124" s="171" t="s">
        <v>116</v>
      </c>
      <c r="B124" s="172" t="s">
        <v>121</v>
      </c>
      <c r="C124" s="173" t="s">
        <v>262</v>
      </c>
      <c r="D124" s="174" t="s">
        <v>263</v>
      </c>
      <c r="E124" s="134"/>
      <c r="F124" s="135"/>
      <c r="G124" s="137">
        <f t="shared" si="138"/>
        <v>0</v>
      </c>
      <c r="H124" s="134"/>
      <c r="I124" s="135"/>
      <c r="J124" s="175">
        <f t="shared" si="139"/>
        <v>0</v>
      </c>
      <c r="K124" s="342"/>
      <c r="L124" s="135"/>
      <c r="M124" s="175">
        <f t="shared" si="140"/>
        <v>0</v>
      </c>
      <c r="N124" s="134"/>
      <c r="O124" s="135"/>
      <c r="P124" s="175">
        <f t="shared" si="141"/>
        <v>0</v>
      </c>
      <c r="Q124" s="342"/>
      <c r="R124" s="135"/>
      <c r="S124" s="175">
        <f t="shared" si="142"/>
        <v>0</v>
      </c>
      <c r="T124" s="134"/>
      <c r="U124" s="135"/>
      <c r="V124" s="175">
        <f t="shared" si="143"/>
        <v>0</v>
      </c>
      <c r="W124" s="342"/>
      <c r="X124" s="135"/>
      <c r="Y124" s="175">
        <f t="shared" si="144"/>
        <v>0</v>
      </c>
      <c r="Z124" s="134"/>
      <c r="AA124" s="135"/>
      <c r="AB124" s="175">
        <f t="shared" si="145"/>
        <v>0</v>
      </c>
      <c r="AC124" s="140">
        <f t="shared" si="99"/>
        <v>0</v>
      </c>
      <c r="AD124" s="141">
        <f t="shared" si="100"/>
        <v>0</v>
      </c>
      <c r="AE124" s="318">
        <f t="shared" si="101"/>
        <v>0</v>
      </c>
      <c r="AF124" s="143" t="e">
        <f t="shared" si="102"/>
        <v>#DIV/0!</v>
      </c>
      <c r="AG124" s="176"/>
      <c r="AH124" s="115"/>
      <c r="AI124" s="115"/>
    </row>
    <row r="125" spans="1:35" ht="30" customHeight="1" x14ac:dyDescent="0.15">
      <c r="A125" s="293" t="s">
        <v>116</v>
      </c>
      <c r="B125" s="294" t="s">
        <v>123</v>
      </c>
      <c r="C125" s="338" t="s">
        <v>262</v>
      </c>
      <c r="D125" s="295" t="s">
        <v>263</v>
      </c>
      <c r="E125" s="145"/>
      <c r="F125" s="146"/>
      <c r="G125" s="136">
        <f t="shared" si="138"/>
        <v>0</v>
      </c>
      <c r="H125" s="181"/>
      <c r="I125" s="182"/>
      <c r="J125" s="184">
        <f t="shared" si="139"/>
        <v>0</v>
      </c>
      <c r="K125" s="365"/>
      <c r="L125" s="146"/>
      <c r="M125" s="296">
        <f t="shared" si="140"/>
        <v>0</v>
      </c>
      <c r="N125" s="145"/>
      <c r="O125" s="146"/>
      <c r="P125" s="296">
        <f t="shared" si="141"/>
        <v>0</v>
      </c>
      <c r="Q125" s="365"/>
      <c r="R125" s="146"/>
      <c r="S125" s="296">
        <f t="shared" si="142"/>
        <v>0</v>
      </c>
      <c r="T125" s="145"/>
      <c r="U125" s="146"/>
      <c r="V125" s="296">
        <f t="shared" si="143"/>
        <v>0</v>
      </c>
      <c r="W125" s="365"/>
      <c r="X125" s="146"/>
      <c r="Y125" s="296">
        <f t="shared" si="144"/>
        <v>0</v>
      </c>
      <c r="Z125" s="145"/>
      <c r="AA125" s="146"/>
      <c r="AB125" s="296">
        <f t="shared" si="145"/>
        <v>0</v>
      </c>
      <c r="AC125" s="165">
        <f t="shared" si="99"/>
        <v>0</v>
      </c>
      <c r="AD125" s="166">
        <f t="shared" si="100"/>
        <v>0</v>
      </c>
      <c r="AE125" s="339">
        <f t="shared" si="101"/>
        <v>0</v>
      </c>
      <c r="AF125" s="203" t="e">
        <f t="shared" si="102"/>
        <v>#DIV/0!</v>
      </c>
      <c r="AG125" s="345"/>
      <c r="AH125" s="115"/>
      <c r="AI125" s="115"/>
    </row>
    <row r="126" spans="1:35" ht="15" customHeight="1" x14ac:dyDescent="0.15">
      <c r="A126" s="320" t="s">
        <v>266</v>
      </c>
      <c r="B126" s="321"/>
      <c r="C126" s="322"/>
      <c r="D126" s="323"/>
      <c r="E126" s="324">
        <f t="shared" ref="E126:AD126" si="146">E122+E118+E114+E111+E107</f>
        <v>88</v>
      </c>
      <c r="F126" s="325">
        <f t="shared" si="146"/>
        <v>4480</v>
      </c>
      <c r="G126" s="326">
        <f t="shared" si="146"/>
        <v>197120</v>
      </c>
      <c r="H126" s="208">
        <f t="shared" si="146"/>
        <v>88</v>
      </c>
      <c r="I126" s="210">
        <f t="shared" si="146"/>
        <v>4480</v>
      </c>
      <c r="J126" s="346">
        <f t="shared" si="146"/>
        <v>197120</v>
      </c>
      <c r="K126" s="327">
        <f t="shared" si="146"/>
        <v>0</v>
      </c>
      <c r="L126" s="325">
        <f t="shared" si="146"/>
        <v>0</v>
      </c>
      <c r="M126" s="328">
        <f t="shared" si="146"/>
        <v>0</v>
      </c>
      <c r="N126" s="324">
        <f t="shared" si="146"/>
        <v>0</v>
      </c>
      <c r="O126" s="325">
        <f t="shared" si="146"/>
        <v>0</v>
      </c>
      <c r="P126" s="328">
        <f t="shared" si="146"/>
        <v>0</v>
      </c>
      <c r="Q126" s="327">
        <f t="shared" si="146"/>
        <v>0</v>
      </c>
      <c r="R126" s="325">
        <f t="shared" si="146"/>
        <v>0</v>
      </c>
      <c r="S126" s="328">
        <f t="shared" si="146"/>
        <v>0</v>
      </c>
      <c r="T126" s="324">
        <f t="shared" si="146"/>
        <v>0</v>
      </c>
      <c r="U126" s="325">
        <f t="shared" si="146"/>
        <v>0</v>
      </c>
      <c r="V126" s="328">
        <f t="shared" si="146"/>
        <v>0</v>
      </c>
      <c r="W126" s="327">
        <f t="shared" si="146"/>
        <v>0</v>
      </c>
      <c r="X126" s="325">
        <f t="shared" si="146"/>
        <v>0</v>
      </c>
      <c r="Y126" s="328">
        <f t="shared" si="146"/>
        <v>0</v>
      </c>
      <c r="Z126" s="324">
        <f t="shared" si="146"/>
        <v>0</v>
      </c>
      <c r="AA126" s="325">
        <f t="shared" si="146"/>
        <v>0</v>
      </c>
      <c r="AB126" s="328">
        <f t="shared" si="146"/>
        <v>0</v>
      </c>
      <c r="AC126" s="208">
        <f t="shared" si="146"/>
        <v>197120</v>
      </c>
      <c r="AD126" s="213">
        <f t="shared" si="146"/>
        <v>197120</v>
      </c>
      <c r="AE126" s="208">
        <f t="shared" si="101"/>
        <v>0</v>
      </c>
      <c r="AF126" s="214">
        <f t="shared" si="102"/>
        <v>0</v>
      </c>
      <c r="AG126" s="215"/>
      <c r="AH126" s="115"/>
      <c r="AI126" s="115"/>
    </row>
    <row r="127" spans="1:35" ht="15.75" customHeight="1" x14ac:dyDescent="0.15">
      <c r="A127" s="349" t="s">
        <v>111</v>
      </c>
      <c r="B127" s="371" t="s">
        <v>29</v>
      </c>
      <c r="C127" s="218" t="s">
        <v>267</v>
      </c>
      <c r="D127" s="334"/>
      <c r="E127" s="104"/>
      <c r="F127" s="105"/>
      <c r="G127" s="105"/>
      <c r="H127" s="104"/>
      <c r="I127" s="105"/>
      <c r="J127" s="109"/>
      <c r="K127" s="105"/>
      <c r="L127" s="105"/>
      <c r="M127" s="109"/>
      <c r="N127" s="104"/>
      <c r="O127" s="105"/>
      <c r="P127" s="109"/>
      <c r="Q127" s="105"/>
      <c r="R127" s="105"/>
      <c r="S127" s="109"/>
      <c r="T127" s="104"/>
      <c r="U127" s="105"/>
      <c r="V127" s="109"/>
      <c r="W127" s="105"/>
      <c r="X127" s="105"/>
      <c r="Y127" s="109"/>
      <c r="Z127" s="104"/>
      <c r="AA127" s="105"/>
      <c r="AB127" s="109"/>
      <c r="AC127" s="372"/>
      <c r="AD127" s="372"/>
      <c r="AE127" s="373">
        <f t="shared" si="101"/>
        <v>0</v>
      </c>
      <c r="AF127" s="374" t="e">
        <f t="shared" si="102"/>
        <v>#DIV/0!</v>
      </c>
      <c r="AG127" s="375"/>
      <c r="AH127" s="115"/>
      <c r="AI127" s="115"/>
    </row>
    <row r="128" spans="1:35" ht="48" customHeight="1" x14ac:dyDescent="0.15">
      <c r="A128" s="116" t="s">
        <v>113</v>
      </c>
      <c r="B128" s="117" t="s">
        <v>268</v>
      </c>
      <c r="C128" s="226" t="s">
        <v>269</v>
      </c>
      <c r="D128" s="286"/>
      <c r="E128" s="335">
        <f t="shared" ref="E128:AB128" si="147">SUM(E129:E131)</f>
        <v>0</v>
      </c>
      <c r="F128" s="336">
        <f t="shared" si="147"/>
        <v>0</v>
      </c>
      <c r="G128" s="337">
        <f t="shared" si="147"/>
        <v>0</v>
      </c>
      <c r="H128" s="120">
        <f t="shared" si="147"/>
        <v>0</v>
      </c>
      <c r="I128" s="121">
        <f t="shared" si="147"/>
        <v>0</v>
      </c>
      <c r="J128" s="170">
        <f t="shared" si="147"/>
        <v>0</v>
      </c>
      <c r="K128" s="351">
        <f t="shared" si="147"/>
        <v>0</v>
      </c>
      <c r="L128" s="336">
        <f t="shared" si="147"/>
        <v>0</v>
      </c>
      <c r="M128" s="352">
        <f t="shared" si="147"/>
        <v>0</v>
      </c>
      <c r="N128" s="335">
        <f t="shared" si="147"/>
        <v>0</v>
      </c>
      <c r="O128" s="336">
        <f t="shared" si="147"/>
        <v>0</v>
      </c>
      <c r="P128" s="352">
        <f t="shared" si="147"/>
        <v>0</v>
      </c>
      <c r="Q128" s="351">
        <f t="shared" si="147"/>
        <v>0</v>
      </c>
      <c r="R128" s="336">
        <f t="shared" si="147"/>
        <v>0</v>
      </c>
      <c r="S128" s="352">
        <f t="shared" si="147"/>
        <v>0</v>
      </c>
      <c r="T128" s="335">
        <f t="shared" si="147"/>
        <v>0</v>
      </c>
      <c r="U128" s="336">
        <f t="shared" si="147"/>
        <v>0</v>
      </c>
      <c r="V128" s="352">
        <f t="shared" si="147"/>
        <v>0</v>
      </c>
      <c r="W128" s="351">
        <f t="shared" si="147"/>
        <v>0</v>
      </c>
      <c r="X128" s="336">
        <f t="shared" si="147"/>
        <v>0</v>
      </c>
      <c r="Y128" s="352">
        <f t="shared" si="147"/>
        <v>0</v>
      </c>
      <c r="Z128" s="335">
        <f t="shared" si="147"/>
        <v>0</v>
      </c>
      <c r="AA128" s="336">
        <f t="shared" si="147"/>
        <v>0</v>
      </c>
      <c r="AB128" s="352">
        <f t="shared" si="147"/>
        <v>0</v>
      </c>
      <c r="AC128" s="123">
        <f t="shared" ref="AC128:AC132" si="148">G128+M128+S128+Y128</f>
        <v>0</v>
      </c>
      <c r="AD128" s="124">
        <f t="shared" ref="AD128:AD132" si="149">J128+P128+V128+AB128</f>
        <v>0</v>
      </c>
      <c r="AE128" s="124">
        <f t="shared" si="101"/>
        <v>0</v>
      </c>
      <c r="AF128" s="185" t="e">
        <f t="shared" si="102"/>
        <v>#DIV/0!</v>
      </c>
      <c r="AG128" s="186"/>
      <c r="AH128" s="129"/>
      <c r="AI128" s="129"/>
    </row>
    <row r="129" spans="1:35" ht="36" customHeight="1" x14ac:dyDescent="0.15">
      <c r="A129" s="171" t="s">
        <v>116</v>
      </c>
      <c r="B129" s="172" t="s">
        <v>117</v>
      </c>
      <c r="C129" s="173" t="s">
        <v>270</v>
      </c>
      <c r="D129" s="174" t="s">
        <v>271</v>
      </c>
      <c r="E129" s="134"/>
      <c r="F129" s="135"/>
      <c r="G129" s="137">
        <f t="shared" ref="G129:G131" si="150">E129*F129</f>
        <v>0</v>
      </c>
      <c r="H129" s="134"/>
      <c r="I129" s="135"/>
      <c r="J129" s="175">
        <f t="shared" ref="J129:J131" si="151">H129*I129</f>
        <v>0</v>
      </c>
      <c r="K129" s="342"/>
      <c r="L129" s="135"/>
      <c r="M129" s="175">
        <f t="shared" ref="M129:M131" si="152">K129*L129</f>
        <v>0</v>
      </c>
      <c r="N129" s="134"/>
      <c r="O129" s="135"/>
      <c r="P129" s="175">
        <f t="shared" ref="P129:P131" si="153">N129*O129</f>
        <v>0</v>
      </c>
      <c r="Q129" s="342"/>
      <c r="R129" s="135"/>
      <c r="S129" s="175">
        <f t="shared" ref="S129:S131" si="154">Q129*R129</f>
        <v>0</v>
      </c>
      <c r="T129" s="134"/>
      <c r="U129" s="135"/>
      <c r="V129" s="175">
        <f t="shared" ref="V129:V131" si="155">T129*U129</f>
        <v>0</v>
      </c>
      <c r="W129" s="342"/>
      <c r="X129" s="135"/>
      <c r="Y129" s="175">
        <f t="shared" ref="Y129:Y131" si="156">W129*X129</f>
        <v>0</v>
      </c>
      <c r="Z129" s="134"/>
      <c r="AA129" s="135"/>
      <c r="AB129" s="175">
        <f t="shared" ref="AB129:AB131" si="157">Z129*AA129</f>
        <v>0</v>
      </c>
      <c r="AC129" s="140">
        <f t="shared" si="148"/>
        <v>0</v>
      </c>
      <c r="AD129" s="141">
        <f t="shared" si="149"/>
        <v>0</v>
      </c>
      <c r="AE129" s="318">
        <f t="shared" si="101"/>
        <v>0</v>
      </c>
      <c r="AF129" s="143" t="e">
        <f t="shared" si="102"/>
        <v>#DIV/0!</v>
      </c>
      <c r="AG129" s="176"/>
      <c r="AH129" s="115"/>
      <c r="AI129" s="115"/>
    </row>
    <row r="130" spans="1:35" ht="33.75" customHeight="1" x14ac:dyDescent="0.15">
      <c r="A130" s="171" t="s">
        <v>116</v>
      </c>
      <c r="B130" s="172" t="s">
        <v>121</v>
      </c>
      <c r="C130" s="173" t="s">
        <v>270</v>
      </c>
      <c r="D130" s="174" t="s">
        <v>271</v>
      </c>
      <c r="E130" s="134"/>
      <c r="F130" s="135"/>
      <c r="G130" s="137">
        <f t="shared" si="150"/>
        <v>0</v>
      </c>
      <c r="H130" s="134"/>
      <c r="I130" s="135"/>
      <c r="J130" s="175">
        <f t="shared" si="151"/>
        <v>0</v>
      </c>
      <c r="K130" s="342"/>
      <c r="L130" s="135"/>
      <c r="M130" s="175">
        <f t="shared" si="152"/>
        <v>0</v>
      </c>
      <c r="N130" s="134"/>
      <c r="O130" s="135"/>
      <c r="P130" s="175">
        <f t="shared" si="153"/>
        <v>0</v>
      </c>
      <c r="Q130" s="342"/>
      <c r="R130" s="135"/>
      <c r="S130" s="175">
        <f t="shared" si="154"/>
        <v>0</v>
      </c>
      <c r="T130" s="134"/>
      <c r="U130" s="135"/>
      <c r="V130" s="175">
        <f t="shared" si="155"/>
        <v>0</v>
      </c>
      <c r="W130" s="342"/>
      <c r="X130" s="135"/>
      <c r="Y130" s="175">
        <f t="shared" si="156"/>
        <v>0</v>
      </c>
      <c r="Z130" s="134"/>
      <c r="AA130" s="135"/>
      <c r="AB130" s="175">
        <f t="shared" si="157"/>
        <v>0</v>
      </c>
      <c r="AC130" s="140">
        <f t="shared" si="148"/>
        <v>0</v>
      </c>
      <c r="AD130" s="141">
        <f t="shared" si="149"/>
        <v>0</v>
      </c>
      <c r="AE130" s="318">
        <f t="shared" si="101"/>
        <v>0</v>
      </c>
      <c r="AF130" s="143" t="e">
        <f t="shared" si="102"/>
        <v>#DIV/0!</v>
      </c>
      <c r="AG130" s="176"/>
      <c r="AH130" s="115"/>
      <c r="AI130" s="115"/>
    </row>
    <row r="131" spans="1:35" ht="37.5" customHeight="1" x14ac:dyDescent="0.15">
      <c r="A131" s="177" t="s">
        <v>116</v>
      </c>
      <c r="B131" s="178" t="s">
        <v>123</v>
      </c>
      <c r="C131" s="179" t="s">
        <v>270</v>
      </c>
      <c r="D131" s="180" t="s">
        <v>271</v>
      </c>
      <c r="E131" s="181"/>
      <c r="F131" s="182"/>
      <c r="G131" s="183">
        <f t="shared" si="150"/>
        <v>0</v>
      </c>
      <c r="H131" s="181"/>
      <c r="I131" s="182"/>
      <c r="J131" s="184">
        <f t="shared" si="151"/>
        <v>0</v>
      </c>
      <c r="K131" s="344"/>
      <c r="L131" s="182"/>
      <c r="M131" s="184">
        <f t="shared" si="152"/>
        <v>0</v>
      </c>
      <c r="N131" s="181"/>
      <c r="O131" s="182"/>
      <c r="P131" s="184">
        <f t="shared" si="153"/>
        <v>0</v>
      </c>
      <c r="Q131" s="344"/>
      <c r="R131" s="182"/>
      <c r="S131" s="184">
        <f t="shared" si="154"/>
        <v>0</v>
      </c>
      <c r="T131" s="181"/>
      <c r="U131" s="182"/>
      <c r="V131" s="184">
        <f t="shared" si="155"/>
        <v>0</v>
      </c>
      <c r="W131" s="344"/>
      <c r="X131" s="182"/>
      <c r="Y131" s="184">
        <f t="shared" si="156"/>
        <v>0</v>
      </c>
      <c r="Z131" s="181"/>
      <c r="AA131" s="182"/>
      <c r="AB131" s="184">
        <f t="shared" si="157"/>
        <v>0</v>
      </c>
      <c r="AC131" s="303">
        <f t="shared" si="148"/>
        <v>0</v>
      </c>
      <c r="AD131" s="376">
        <f t="shared" si="149"/>
        <v>0</v>
      </c>
      <c r="AE131" s="377">
        <f t="shared" si="101"/>
        <v>0</v>
      </c>
      <c r="AF131" s="143" t="e">
        <f t="shared" si="102"/>
        <v>#DIV/0!</v>
      </c>
      <c r="AG131" s="176"/>
      <c r="AH131" s="115"/>
      <c r="AI131" s="115"/>
    </row>
    <row r="132" spans="1:35" ht="15" customHeight="1" x14ac:dyDescent="0.15">
      <c r="A132" s="320" t="s">
        <v>272</v>
      </c>
      <c r="B132" s="321"/>
      <c r="C132" s="322"/>
      <c r="D132" s="323"/>
      <c r="E132" s="324">
        <f t="shared" ref="E132:AB132" si="158">E128</f>
        <v>0</v>
      </c>
      <c r="F132" s="325">
        <f t="shared" si="158"/>
        <v>0</v>
      </c>
      <c r="G132" s="326">
        <f t="shared" si="158"/>
        <v>0</v>
      </c>
      <c r="H132" s="208">
        <f t="shared" si="158"/>
        <v>0</v>
      </c>
      <c r="I132" s="210">
        <f t="shared" si="158"/>
        <v>0</v>
      </c>
      <c r="J132" s="346">
        <f t="shared" si="158"/>
        <v>0</v>
      </c>
      <c r="K132" s="327">
        <f t="shared" si="158"/>
        <v>0</v>
      </c>
      <c r="L132" s="325">
        <f t="shared" si="158"/>
        <v>0</v>
      </c>
      <c r="M132" s="328">
        <f t="shared" si="158"/>
        <v>0</v>
      </c>
      <c r="N132" s="324">
        <f t="shared" si="158"/>
        <v>0</v>
      </c>
      <c r="O132" s="325">
        <f t="shared" si="158"/>
        <v>0</v>
      </c>
      <c r="P132" s="328">
        <f t="shared" si="158"/>
        <v>0</v>
      </c>
      <c r="Q132" s="327">
        <f t="shared" si="158"/>
        <v>0</v>
      </c>
      <c r="R132" s="325">
        <f t="shared" si="158"/>
        <v>0</v>
      </c>
      <c r="S132" s="328">
        <f t="shared" si="158"/>
        <v>0</v>
      </c>
      <c r="T132" s="324">
        <f t="shared" si="158"/>
        <v>0</v>
      </c>
      <c r="U132" s="325">
        <f t="shared" si="158"/>
        <v>0</v>
      </c>
      <c r="V132" s="328">
        <f t="shared" si="158"/>
        <v>0</v>
      </c>
      <c r="W132" s="327">
        <f t="shared" si="158"/>
        <v>0</v>
      </c>
      <c r="X132" s="325">
        <f t="shared" si="158"/>
        <v>0</v>
      </c>
      <c r="Y132" s="328">
        <f t="shared" si="158"/>
        <v>0</v>
      </c>
      <c r="Z132" s="324">
        <f t="shared" si="158"/>
        <v>0</v>
      </c>
      <c r="AA132" s="325">
        <f t="shared" si="158"/>
        <v>0</v>
      </c>
      <c r="AB132" s="328">
        <f t="shared" si="158"/>
        <v>0</v>
      </c>
      <c r="AC132" s="324">
        <f t="shared" si="148"/>
        <v>0</v>
      </c>
      <c r="AD132" s="329">
        <f t="shared" si="149"/>
        <v>0</v>
      </c>
      <c r="AE132" s="328">
        <f t="shared" si="101"/>
        <v>0</v>
      </c>
      <c r="AF132" s="330" t="e">
        <f t="shared" si="102"/>
        <v>#DIV/0!</v>
      </c>
      <c r="AG132" s="331"/>
      <c r="AH132" s="115"/>
      <c r="AI132" s="115"/>
    </row>
    <row r="133" spans="1:35" ht="15.75" customHeight="1" x14ac:dyDescent="0.15">
      <c r="A133" s="349" t="s">
        <v>111</v>
      </c>
      <c r="B133" s="371" t="s">
        <v>30</v>
      </c>
      <c r="C133" s="218" t="s">
        <v>273</v>
      </c>
      <c r="D133" s="378"/>
      <c r="E133" s="379"/>
      <c r="F133" s="380"/>
      <c r="G133" s="380"/>
      <c r="H133" s="104"/>
      <c r="I133" s="105"/>
      <c r="J133" s="109"/>
      <c r="K133" s="380"/>
      <c r="L133" s="380"/>
      <c r="M133" s="381"/>
      <c r="N133" s="379"/>
      <c r="O133" s="380"/>
      <c r="P133" s="381"/>
      <c r="Q133" s="380"/>
      <c r="R133" s="380"/>
      <c r="S133" s="381"/>
      <c r="T133" s="379"/>
      <c r="U133" s="380"/>
      <c r="V133" s="381"/>
      <c r="W133" s="380"/>
      <c r="X133" s="380"/>
      <c r="Y133" s="381"/>
      <c r="Z133" s="379"/>
      <c r="AA133" s="380"/>
      <c r="AB133" s="380"/>
      <c r="AC133" s="110"/>
      <c r="AD133" s="111"/>
      <c r="AE133" s="111"/>
      <c r="AF133" s="112"/>
      <c r="AG133" s="113"/>
      <c r="AH133" s="115"/>
      <c r="AI133" s="115"/>
    </row>
    <row r="134" spans="1:35" ht="24.75" customHeight="1" x14ac:dyDescent="0.15">
      <c r="A134" s="116" t="s">
        <v>113</v>
      </c>
      <c r="B134" s="117" t="s">
        <v>274</v>
      </c>
      <c r="C134" s="382" t="s">
        <v>275</v>
      </c>
      <c r="D134" s="286"/>
      <c r="E134" s="335">
        <f t="shared" ref="E134:AB134" si="159">SUM(E135:E138)</f>
        <v>57</v>
      </c>
      <c r="F134" s="336">
        <f t="shared" si="159"/>
        <v>2205</v>
      </c>
      <c r="G134" s="337">
        <f t="shared" si="159"/>
        <v>36350</v>
      </c>
      <c r="H134" s="120">
        <f t="shared" si="159"/>
        <v>61</v>
      </c>
      <c r="I134" s="121">
        <f t="shared" si="159"/>
        <v>861.39594594594587</v>
      </c>
      <c r="J134" s="170">
        <f t="shared" si="159"/>
        <v>14054.400000000001</v>
      </c>
      <c r="K134" s="351">
        <f t="shared" si="159"/>
        <v>0</v>
      </c>
      <c r="L134" s="336">
        <f t="shared" si="159"/>
        <v>0</v>
      </c>
      <c r="M134" s="352">
        <f t="shared" si="159"/>
        <v>0</v>
      </c>
      <c r="N134" s="335">
        <f t="shared" si="159"/>
        <v>0</v>
      </c>
      <c r="O134" s="336">
        <f t="shared" si="159"/>
        <v>0</v>
      </c>
      <c r="P134" s="352">
        <f t="shared" si="159"/>
        <v>0</v>
      </c>
      <c r="Q134" s="351">
        <f t="shared" si="159"/>
        <v>0</v>
      </c>
      <c r="R134" s="336">
        <f t="shared" si="159"/>
        <v>0</v>
      </c>
      <c r="S134" s="352">
        <f t="shared" si="159"/>
        <v>0</v>
      </c>
      <c r="T134" s="335">
        <f t="shared" si="159"/>
        <v>0</v>
      </c>
      <c r="U134" s="336">
        <f t="shared" si="159"/>
        <v>0</v>
      </c>
      <c r="V134" s="352">
        <f t="shared" si="159"/>
        <v>0</v>
      </c>
      <c r="W134" s="351">
        <f t="shared" si="159"/>
        <v>0</v>
      </c>
      <c r="X134" s="336">
        <f t="shared" si="159"/>
        <v>0</v>
      </c>
      <c r="Y134" s="352">
        <f t="shared" si="159"/>
        <v>0</v>
      </c>
      <c r="Z134" s="335">
        <f t="shared" si="159"/>
        <v>0</v>
      </c>
      <c r="AA134" s="336">
        <f t="shared" si="159"/>
        <v>0</v>
      </c>
      <c r="AB134" s="352">
        <f t="shared" si="159"/>
        <v>0</v>
      </c>
      <c r="AC134" s="123">
        <f t="shared" ref="AC134:AC147" si="160">G134+M134+S134+Y134</f>
        <v>36350</v>
      </c>
      <c r="AD134" s="124">
        <f t="shared" ref="AD134:AD147" si="161">J134+P134+V134+AB134</f>
        <v>14054.400000000001</v>
      </c>
      <c r="AE134" s="124">
        <f t="shared" ref="AE134:AE147" si="162">AC134-AD134</f>
        <v>22295.599999999999</v>
      </c>
      <c r="AF134" s="126">
        <f t="shared" ref="AF134:AF147" si="163">AE134/AC134</f>
        <v>0.61335900962861067</v>
      </c>
      <c r="AG134" s="127"/>
      <c r="AH134" s="129"/>
      <c r="AI134" s="129"/>
    </row>
    <row r="135" spans="1:35" ht="188.5" customHeight="1" x14ac:dyDescent="0.15">
      <c r="A135" s="171" t="s">
        <v>116</v>
      </c>
      <c r="B135" s="172" t="s">
        <v>117</v>
      </c>
      <c r="C135" s="132" t="s">
        <v>276</v>
      </c>
      <c r="D135" s="174" t="s">
        <v>212</v>
      </c>
      <c r="E135" s="383">
        <v>40</v>
      </c>
      <c r="F135" s="384">
        <v>715</v>
      </c>
      <c r="G135" s="137">
        <f t="shared" ref="G135:G138" si="164">E135*F135</f>
        <v>28600</v>
      </c>
      <c r="H135" s="190">
        <v>0</v>
      </c>
      <c r="I135" s="195">
        <v>0</v>
      </c>
      <c r="J135" s="175">
        <f>H135*I135</f>
        <v>0</v>
      </c>
      <c r="K135" s="342"/>
      <c r="L135" s="135"/>
      <c r="M135" s="175">
        <f t="shared" ref="M135:M138" si="165">K135*L135</f>
        <v>0</v>
      </c>
      <c r="N135" s="134"/>
      <c r="O135" s="135"/>
      <c r="P135" s="175">
        <f t="shared" ref="P135:P138" si="166">N135*O135</f>
        <v>0</v>
      </c>
      <c r="Q135" s="342"/>
      <c r="R135" s="135"/>
      <c r="S135" s="175">
        <f t="shared" ref="S135:S138" si="167">Q135*R135</f>
        <v>0</v>
      </c>
      <c r="T135" s="134"/>
      <c r="U135" s="135"/>
      <c r="V135" s="175">
        <f t="shared" ref="V135:V138" si="168">T135*U135</f>
        <v>0</v>
      </c>
      <c r="W135" s="342"/>
      <c r="X135" s="135"/>
      <c r="Y135" s="175">
        <f>W135*X135</f>
        <v>0</v>
      </c>
      <c r="Z135" s="134"/>
      <c r="AA135" s="135"/>
      <c r="AB135" s="175">
        <f>Z135*AA135</f>
        <v>0</v>
      </c>
      <c r="AC135" s="140">
        <f t="shared" si="160"/>
        <v>28600</v>
      </c>
      <c r="AD135" s="141">
        <f t="shared" si="161"/>
        <v>0</v>
      </c>
      <c r="AE135" s="318">
        <f t="shared" si="162"/>
        <v>28600</v>
      </c>
      <c r="AF135" s="143">
        <f t="shared" si="163"/>
        <v>1</v>
      </c>
      <c r="AG135" s="144" t="s">
        <v>277</v>
      </c>
      <c r="AH135" s="115"/>
      <c r="AI135" s="115"/>
    </row>
    <row r="136" spans="1:35" ht="205.75" customHeight="1" x14ac:dyDescent="0.15">
      <c r="A136" s="171" t="s">
        <v>116</v>
      </c>
      <c r="B136" s="172" t="s">
        <v>121</v>
      </c>
      <c r="C136" s="132" t="s">
        <v>278</v>
      </c>
      <c r="D136" s="174" t="s">
        <v>212</v>
      </c>
      <c r="E136" s="385">
        <v>5</v>
      </c>
      <c r="F136" s="386">
        <v>1350</v>
      </c>
      <c r="G136" s="137">
        <f t="shared" si="164"/>
        <v>6750</v>
      </c>
      <c r="H136" s="190">
        <v>16</v>
      </c>
      <c r="I136" s="195">
        <v>816.13</v>
      </c>
      <c r="J136" s="291">
        <v>13058.16</v>
      </c>
      <c r="K136" s="342"/>
      <c r="L136" s="135"/>
      <c r="M136" s="175">
        <f t="shared" si="165"/>
        <v>0</v>
      </c>
      <c r="N136" s="134"/>
      <c r="O136" s="135"/>
      <c r="P136" s="175">
        <f t="shared" si="166"/>
        <v>0</v>
      </c>
      <c r="Q136" s="342"/>
      <c r="R136" s="135"/>
      <c r="S136" s="175">
        <f t="shared" si="167"/>
        <v>0</v>
      </c>
      <c r="T136" s="134"/>
      <c r="U136" s="135"/>
      <c r="V136" s="175">
        <f t="shared" si="168"/>
        <v>0</v>
      </c>
      <c r="W136" s="342"/>
      <c r="X136" s="135"/>
      <c r="Y136" s="175"/>
      <c r="Z136" s="134"/>
      <c r="AA136" s="135"/>
      <c r="AB136" s="175"/>
      <c r="AC136" s="140">
        <f t="shared" si="160"/>
        <v>6750</v>
      </c>
      <c r="AD136" s="141">
        <f t="shared" si="161"/>
        <v>13058.16</v>
      </c>
      <c r="AE136" s="318">
        <f t="shared" si="162"/>
        <v>-6308.16</v>
      </c>
      <c r="AF136" s="143">
        <f t="shared" si="163"/>
        <v>-0.93454222222222216</v>
      </c>
      <c r="AG136" s="144" t="s">
        <v>279</v>
      </c>
      <c r="AH136" s="115"/>
      <c r="AI136" s="115"/>
    </row>
    <row r="137" spans="1:35" ht="91.25" customHeight="1" x14ac:dyDescent="0.15">
      <c r="A137" s="171" t="s">
        <v>116</v>
      </c>
      <c r="B137" s="172" t="s">
        <v>123</v>
      </c>
      <c r="C137" s="132" t="s">
        <v>280</v>
      </c>
      <c r="D137" s="174" t="s">
        <v>212</v>
      </c>
      <c r="E137" s="383">
        <v>10</v>
      </c>
      <c r="F137" s="384">
        <v>90</v>
      </c>
      <c r="G137" s="137">
        <f t="shared" si="164"/>
        <v>900</v>
      </c>
      <c r="H137" s="190">
        <v>37</v>
      </c>
      <c r="I137" s="135">
        <f>J137/37</f>
        <v>21.865945945945946</v>
      </c>
      <c r="J137" s="291">
        <v>809.04</v>
      </c>
      <c r="K137" s="342"/>
      <c r="L137" s="135"/>
      <c r="M137" s="175">
        <f t="shared" si="165"/>
        <v>0</v>
      </c>
      <c r="N137" s="134"/>
      <c r="O137" s="135"/>
      <c r="P137" s="175">
        <f t="shared" si="166"/>
        <v>0</v>
      </c>
      <c r="Q137" s="342"/>
      <c r="R137" s="135"/>
      <c r="S137" s="175">
        <f t="shared" si="167"/>
        <v>0</v>
      </c>
      <c r="T137" s="134"/>
      <c r="U137" s="135"/>
      <c r="V137" s="175">
        <f t="shared" si="168"/>
        <v>0</v>
      </c>
      <c r="W137" s="342"/>
      <c r="X137" s="135"/>
      <c r="Y137" s="175">
        <f t="shared" ref="Y137:Y138" si="169">W137*X137</f>
        <v>0</v>
      </c>
      <c r="Z137" s="134"/>
      <c r="AA137" s="135"/>
      <c r="AB137" s="175">
        <f t="shared" ref="AB137:AB138" si="170">Z137*AA137</f>
        <v>0</v>
      </c>
      <c r="AC137" s="140">
        <f t="shared" si="160"/>
        <v>900</v>
      </c>
      <c r="AD137" s="141">
        <f t="shared" si="161"/>
        <v>809.04</v>
      </c>
      <c r="AE137" s="318">
        <f t="shared" si="162"/>
        <v>90.960000000000036</v>
      </c>
      <c r="AF137" s="143">
        <f t="shared" si="163"/>
        <v>0.10106666666666671</v>
      </c>
      <c r="AG137" s="144" t="s">
        <v>281</v>
      </c>
      <c r="AH137" s="115"/>
      <c r="AI137" s="115"/>
    </row>
    <row r="138" spans="1:35" ht="78" customHeight="1" x14ac:dyDescent="0.15">
      <c r="A138" s="293" t="s">
        <v>116</v>
      </c>
      <c r="B138" s="294" t="s">
        <v>125</v>
      </c>
      <c r="C138" s="132" t="s">
        <v>282</v>
      </c>
      <c r="D138" s="295" t="s">
        <v>212</v>
      </c>
      <c r="E138" s="387">
        <v>2</v>
      </c>
      <c r="F138" s="388">
        <v>50</v>
      </c>
      <c r="G138" s="136">
        <f t="shared" si="164"/>
        <v>100</v>
      </c>
      <c r="H138" s="200">
        <v>8</v>
      </c>
      <c r="I138" s="182">
        <f>J138/H138</f>
        <v>23.4</v>
      </c>
      <c r="J138" s="389">
        <v>187.2</v>
      </c>
      <c r="K138" s="365"/>
      <c r="L138" s="146"/>
      <c r="M138" s="296">
        <f t="shared" si="165"/>
        <v>0</v>
      </c>
      <c r="N138" s="145"/>
      <c r="O138" s="146"/>
      <c r="P138" s="296">
        <f t="shared" si="166"/>
        <v>0</v>
      </c>
      <c r="Q138" s="365"/>
      <c r="R138" s="146"/>
      <c r="S138" s="296">
        <f t="shared" si="167"/>
        <v>0</v>
      </c>
      <c r="T138" s="145"/>
      <c r="U138" s="146"/>
      <c r="V138" s="296">
        <f t="shared" si="168"/>
        <v>0</v>
      </c>
      <c r="W138" s="365"/>
      <c r="X138" s="146"/>
      <c r="Y138" s="296">
        <f t="shared" si="169"/>
        <v>0</v>
      </c>
      <c r="Z138" s="145"/>
      <c r="AA138" s="146"/>
      <c r="AB138" s="296">
        <f t="shared" si="170"/>
        <v>0</v>
      </c>
      <c r="AC138" s="303">
        <f t="shared" si="160"/>
        <v>100</v>
      </c>
      <c r="AD138" s="376">
        <f t="shared" si="161"/>
        <v>187.2</v>
      </c>
      <c r="AE138" s="377">
        <f t="shared" si="162"/>
        <v>-87.199999999999989</v>
      </c>
      <c r="AF138" s="143">
        <f t="shared" si="163"/>
        <v>-0.87199999999999989</v>
      </c>
      <c r="AG138" s="144" t="s">
        <v>283</v>
      </c>
      <c r="AH138" s="115"/>
      <c r="AI138" s="115"/>
    </row>
    <row r="139" spans="1:35" ht="24.75" customHeight="1" x14ac:dyDescent="0.15">
      <c r="A139" s="116" t="s">
        <v>113</v>
      </c>
      <c r="B139" s="117" t="s">
        <v>284</v>
      </c>
      <c r="C139" s="390" t="s">
        <v>285</v>
      </c>
      <c r="D139" s="119"/>
      <c r="E139" s="120">
        <f t="shared" ref="E139:AB139" si="171">SUM(E140:E142)</f>
        <v>0</v>
      </c>
      <c r="F139" s="121">
        <f t="shared" si="171"/>
        <v>0</v>
      </c>
      <c r="G139" s="122">
        <f t="shared" si="171"/>
        <v>0</v>
      </c>
      <c r="H139" s="120">
        <f t="shared" si="171"/>
        <v>0</v>
      </c>
      <c r="I139" s="121">
        <f t="shared" si="171"/>
        <v>0</v>
      </c>
      <c r="J139" s="170">
        <f t="shared" si="171"/>
        <v>0</v>
      </c>
      <c r="K139" s="340">
        <f t="shared" si="171"/>
        <v>0</v>
      </c>
      <c r="L139" s="121">
        <f t="shared" si="171"/>
        <v>0</v>
      </c>
      <c r="M139" s="170">
        <f t="shared" si="171"/>
        <v>0</v>
      </c>
      <c r="N139" s="120">
        <f t="shared" si="171"/>
        <v>0</v>
      </c>
      <c r="O139" s="121">
        <f t="shared" si="171"/>
        <v>0</v>
      </c>
      <c r="P139" s="170">
        <f t="shared" si="171"/>
        <v>0</v>
      </c>
      <c r="Q139" s="340">
        <f t="shared" si="171"/>
        <v>0</v>
      </c>
      <c r="R139" s="121">
        <f t="shared" si="171"/>
        <v>0</v>
      </c>
      <c r="S139" s="170">
        <f t="shared" si="171"/>
        <v>0</v>
      </c>
      <c r="T139" s="120">
        <f t="shared" si="171"/>
        <v>0</v>
      </c>
      <c r="U139" s="121">
        <f t="shared" si="171"/>
        <v>0</v>
      </c>
      <c r="V139" s="170">
        <f t="shared" si="171"/>
        <v>0</v>
      </c>
      <c r="W139" s="340">
        <f t="shared" si="171"/>
        <v>0</v>
      </c>
      <c r="X139" s="121">
        <f t="shared" si="171"/>
        <v>0</v>
      </c>
      <c r="Y139" s="170">
        <f t="shared" si="171"/>
        <v>0</v>
      </c>
      <c r="Z139" s="120">
        <f t="shared" si="171"/>
        <v>0</v>
      </c>
      <c r="AA139" s="121">
        <f t="shared" si="171"/>
        <v>0</v>
      </c>
      <c r="AB139" s="170">
        <f t="shared" si="171"/>
        <v>0</v>
      </c>
      <c r="AC139" s="123">
        <f t="shared" si="160"/>
        <v>0</v>
      </c>
      <c r="AD139" s="124">
        <f t="shared" si="161"/>
        <v>0</v>
      </c>
      <c r="AE139" s="124">
        <f t="shared" si="162"/>
        <v>0</v>
      </c>
      <c r="AF139" s="185" t="e">
        <f t="shared" si="163"/>
        <v>#DIV/0!</v>
      </c>
      <c r="AG139" s="186"/>
      <c r="AH139" s="129"/>
      <c r="AI139" s="129"/>
    </row>
    <row r="140" spans="1:35" ht="24" customHeight="1" x14ac:dyDescent="0.15">
      <c r="A140" s="171" t="s">
        <v>116</v>
      </c>
      <c r="B140" s="172" t="s">
        <v>117</v>
      </c>
      <c r="C140" s="173" t="s">
        <v>286</v>
      </c>
      <c r="D140" s="174" t="s">
        <v>212</v>
      </c>
      <c r="E140" s="134"/>
      <c r="F140" s="135"/>
      <c r="G140" s="137">
        <f t="shared" ref="G140:G142" si="172">E140*F140</f>
        <v>0</v>
      </c>
      <c r="H140" s="134"/>
      <c r="I140" s="135"/>
      <c r="J140" s="175">
        <f t="shared" ref="J140:J142" si="173">H140*I140</f>
        <v>0</v>
      </c>
      <c r="K140" s="342"/>
      <c r="L140" s="135"/>
      <c r="M140" s="175">
        <f t="shared" ref="M140:M142" si="174">K140*L140</f>
        <v>0</v>
      </c>
      <c r="N140" s="134"/>
      <c r="O140" s="135"/>
      <c r="P140" s="175">
        <f t="shared" ref="P140:P142" si="175">N140*O140</f>
        <v>0</v>
      </c>
      <c r="Q140" s="342"/>
      <c r="R140" s="135"/>
      <c r="S140" s="175">
        <f t="shared" ref="S140:S142" si="176">Q140*R140</f>
        <v>0</v>
      </c>
      <c r="T140" s="134"/>
      <c r="U140" s="135"/>
      <c r="V140" s="175">
        <f t="shared" ref="V140:V142" si="177">T140*U140</f>
        <v>0</v>
      </c>
      <c r="W140" s="342"/>
      <c r="X140" s="135"/>
      <c r="Y140" s="175">
        <f t="shared" ref="Y140:Y142" si="178">W140*X140</f>
        <v>0</v>
      </c>
      <c r="Z140" s="134"/>
      <c r="AA140" s="135"/>
      <c r="AB140" s="175">
        <f t="shared" ref="AB140:AB142" si="179">Z140*AA140</f>
        <v>0</v>
      </c>
      <c r="AC140" s="140">
        <f t="shared" si="160"/>
        <v>0</v>
      </c>
      <c r="AD140" s="141">
        <f t="shared" si="161"/>
        <v>0</v>
      </c>
      <c r="AE140" s="318">
        <f t="shared" si="162"/>
        <v>0</v>
      </c>
      <c r="AF140" s="143" t="e">
        <f t="shared" si="163"/>
        <v>#DIV/0!</v>
      </c>
      <c r="AG140" s="176"/>
      <c r="AH140" s="115"/>
      <c r="AI140" s="115"/>
    </row>
    <row r="141" spans="1:35" ht="18.75" customHeight="1" x14ac:dyDescent="0.15">
      <c r="A141" s="171" t="s">
        <v>116</v>
      </c>
      <c r="B141" s="172" t="s">
        <v>121</v>
      </c>
      <c r="C141" s="173" t="s">
        <v>286</v>
      </c>
      <c r="D141" s="174" t="s">
        <v>212</v>
      </c>
      <c r="E141" s="134"/>
      <c r="F141" s="135"/>
      <c r="G141" s="137">
        <f t="shared" si="172"/>
        <v>0</v>
      </c>
      <c r="H141" s="134"/>
      <c r="I141" s="135"/>
      <c r="J141" s="175">
        <f t="shared" si="173"/>
        <v>0</v>
      </c>
      <c r="K141" s="342"/>
      <c r="L141" s="135"/>
      <c r="M141" s="175">
        <f t="shared" si="174"/>
        <v>0</v>
      </c>
      <c r="N141" s="134"/>
      <c r="O141" s="135"/>
      <c r="P141" s="175">
        <f t="shared" si="175"/>
        <v>0</v>
      </c>
      <c r="Q141" s="342"/>
      <c r="R141" s="135"/>
      <c r="S141" s="175">
        <f t="shared" si="176"/>
        <v>0</v>
      </c>
      <c r="T141" s="134"/>
      <c r="U141" s="135"/>
      <c r="V141" s="175">
        <f t="shared" si="177"/>
        <v>0</v>
      </c>
      <c r="W141" s="342"/>
      <c r="X141" s="135"/>
      <c r="Y141" s="175">
        <f t="shared" si="178"/>
        <v>0</v>
      </c>
      <c r="Z141" s="134"/>
      <c r="AA141" s="135"/>
      <c r="AB141" s="175">
        <f t="shared" si="179"/>
        <v>0</v>
      </c>
      <c r="AC141" s="140">
        <f t="shared" si="160"/>
        <v>0</v>
      </c>
      <c r="AD141" s="141">
        <f t="shared" si="161"/>
        <v>0</v>
      </c>
      <c r="AE141" s="318">
        <f t="shared" si="162"/>
        <v>0</v>
      </c>
      <c r="AF141" s="143" t="e">
        <f t="shared" si="163"/>
        <v>#DIV/0!</v>
      </c>
      <c r="AG141" s="176"/>
      <c r="AH141" s="115"/>
      <c r="AI141" s="115"/>
    </row>
    <row r="142" spans="1:35" ht="21.75" customHeight="1" x14ac:dyDescent="0.15">
      <c r="A142" s="293" t="s">
        <v>116</v>
      </c>
      <c r="B142" s="294" t="s">
        <v>123</v>
      </c>
      <c r="C142" s="338" t="s">
        <v>286</v>
      </c>
      <c r="D142" s="295" t="s">
        <v>212</v>
      </c>
      <c r="E142" s="145"/>
      <c r="F142" s="146"/>
      <c r="G142" s="136">
        <f t="shared" si="172"/>
        <v>0</v>
      </c>
      <c r="H142" s="181"/>
      <c r="I142" s="182"/>
      <c r="J142" s="184">
        <f t="shared" si="173"/>
        <v>0</v>
      </c>
      <c r="K142" s="365"/>
      <c r="L142" s="146"/>
      <c r="M142" s="296">
        <f t="shared" si="174"/>
        <v>0</v>
      </c>
      <c r="N142" s="145"/>
      <c r="O142" s="146"/>
      <c r="P142" s="296">
        <f t="shared" si="175"/>
        <v>0</v>
      </c>
      <c r="Q142" s="365"/>
      <c r="R142" s="146"/>
      <c r="S142" s="296">
        <f t="shared" si="176"/>
        <v>0</v>
      </c>
      <c r="T142" s="145"/>
      <c r="U142" s="146"/>
      <c r="V142" s="296">
        <f t="shared" si="177"/>
        <v>0</v>
      </c>
      <c r="W142" s="365"/>
      <c r="X142" s="146"/>
      <c r="Y142" s="296">
        <f t="shared" si="178"/>
        <v>0</v>
      </c>
      <c r="Z142" s="145"/>
      <c r="AA142" s="146"/>
      <c r="AB142" s="296">
        <f t="shared" si="179"/>
        <v>0</v>
      </c>
      <c r="AC142" s="303">
        <f t="shared" si="160"/>
        <v>0</v>
      </c>
      <c r="AD142" s="376">
        <f t="shared" si="161"/>
        <v>0</v>
      </c>
      <c r="AE142" s="377">
        <f t="shared" si="162"/>
        <v>0</v>
      </c>
      <c r="AF142" s="143" t="e">
        <f t="shared" si="163"/>
        <v>#DIV/0!</v>
      </c>
      <c r="AG142" s="176"/>
      <c r="AH142" s="115"/>
      <c r="AI142" s="115"/>
    </row>
    <row r="143" spans="1:35" ht="24.75" customHeight="1" x14ac:dyDescent="0.15">
      <c r="A143" s="116" t="s">
        <v>113</v>
      </c>
      <c r="B143" s="117" t="s">
        <v>287</v>
      </c>
      <c r="C143" s="390" t="s">
        <v>288</v>
      </c>
      <c r="D143" s="119"/>
      <c r="E143" s="120">
        <f t="shared" ref="E143:AB143" si="180">SUM(E144:E146)</f>
        <v>0</v>
      </c>
      <c r="F143" s="121">
        <f t="shared" si="180"/>
        <v>0</v>
      </c>
      <c r="G143" s="122">
        <f t="shared" si="180"/>
        <v>0</v>
      </c>
      <c r="H143" s="120">
        <f t="shared" si="180"/>
        <v>0</v>
      </c>
      <c r="I143" s="121">
        <f t="shared" si="180"/>
        <v>0</v>
      </c>
      <c r="J143" s="170">
        <f t="shared" si="180"/>
        <v>0</v>
      </c>
      <c r="K143" s="340">
        <f t="shared" si="180"/>
        <v>0</v>
      </c>
      <c r="L143" s="121">
        <f t="shared" si="180"/>
        <v>0</v>
      </c>
      <c r="M143" s="170">
        <f t="shared" si="180"/>
        <v>0</v>
      </c>
      <c r="N143" s="120">
        <f t="shared" si="180"/>
        <v>0</v>
      </c>
      <c r="O143" s="121">
        <f t="shared" si="180"/>
        <v>0</v>
      </c>
      <c r="P143" s="170">
        <f t="shared" si="180"/>
        <v>0</v>
      </c>
      <c r="Q143" s="340">
        <f t="shared" si="180"/>
        <v>0</v>
      </c>
      <c r="R143" s="121">
        <f t="shared" si="180"/>
        <v>0</v>
      </c>
      <c r="S143" s="170">
        <f t="shared" si="180"/>
        <v>0</v>
      </c>
      <c r="T143" s="120">
        <f t="shared" si="180"/>
        <v>0</v>
      </c>
      <c r="U143" s="121">
        <f t="shared" si="180"/>
        <v>0</v>
      </c>
      <c r="V143" s="170">
        <f t="shared" si="180"/>
        <v>0</v>
      </c>
      <c r="W143" s="340">
        <f t="shared" si="180"/>
        <v>0</v>
      </c>
      <c r="X143" s="121">
        <f t="shared" si="180"/>
        <v>0</v>
      </c>
      <c r="Y143" s="170">
        <f t="shared" si="180"/>
        <v>0</v>
      </c>
      <c r="Z143" s="120">
        <f t="shared" si="180"/>
        <v>0</v>
      </c>
      <c r="AA143" s="121">
        <f t="shared" si="180"/>
        <v>0</v>
      </c>
      <c r="AB143" s="170">
        <f t="shared" si="180"/>
        <v>0</v>
      </c>
      <c r="AC143" s="123">
        <f t="shared" si="160"/>
        <v>0</v>
      </c>
      <c r="AD143" s="124">
        <f t="shared" si="161"/>
        <v>0</v>
      </c>
      <c r="AE143" s="124">
        <f t="shared" si="162"/>
        <v>0</v>
      </c>
      <c r="AF143" s="185" t="e">
        <f t="shared" si="163"/>
        <v>#DIV/0!</v>
      </c>
      <c r="AG143" s="186"/>
      <c r="AH143" s="129"/>
      <c r="AI143" s="129"/>
    </row>
    <row r="144" spans="1:35" ht="24" customHeight="1" x14ac:dyDescent="0.15">
      <c r="A144" s="171" t="s">
        <v>116</v>
      </c>
      <c r="B144" s="172" t="s">
        <v>117</v>
      </c>
      <c r="C144" s="173" t="s">
        <v>286</v>
      </c>
      <c r="D144" s="174" t="s">
        <v>212</v>
      </c>
      <c r="E144" s="134"/>
      <c r="F144" s="135"/>
      <c r="G144" s="137">
        <f t="shared" ref="G144:G146" si="181">E144*F144</f>
        <v>0</v>
      </c>
      <c r="H144" s="134"/>
      <c r="I144" s="135"/>
      <c r="J144" s="175">
        <f t="shared" ref="J144:J146" si="182">H144*I144</f>
        <v>0</v>
      </c>
      <c r="K144" s="342"/>
      <c r="L144" s="135"/>
      <c r="M144" s="175">
        <f t="shared" ref="M144:M146" si="183">K144*L144</f>
        <v>0</v>
      </c>
      <c r="N144" s="134"/>
      <c r="O144" s="135"/>
      <c r="P144" s="175">
        <f t="shared" ref="P144:P146" si="184">N144*O144</f>
        <v>0</v>
      </c>
      <c r="Q144" s="342"/>
      <c r="R144" s="135"/>
      <c r="S144" s="175">
        <f t="shared" ref="S144:S146" si="185">Q144*R144</f>
        <v>0</v>
      </c>
      <c r="T144" s="134"/>
      <c r="U144" s="135"/>
      <c r="V144" s="175">
        <f t="shared" ref="V144:V146" si="186">T144*U144</f>
        <v>0</v>
      </c>
      <c r="W144" s="342"/>
      <c r="X144" s="135"/>
      <c r="Y144" s="175">
        <f t="shared" ref="Y144:Y146" si="187">W144*X144</f>
        <v>0</v>
      </c>
      <c r="Z144" s="134"/>
      <c r="AA144" s="135"/>
      <c r="AB144" s="175">
        <f t="shared" ref="AB144:AB146" si="188">Z144*AA144</f>
        <v>0</v>
      </c>
      <c r="AC144" s="140">
        <f t="shared" si="160"/>
        <v>0</v>
      </c>
      <c r="AD144" s="141">
        <f t="shared" si="161"/>
        <v>0</v>
      </c>
      <c r="AE144" s="318">
        <f t="shared" si="162"/>
        <v>0</v>
      </c>
      <c r="AF144" s="143" t="e">
        <f t="shared" si="163"/>
        <v>#DIV/0!</v>
      </c>
      <c r="AG144" s="176"/>
      <c r="AH144" s="115"/>
      <c r="AI144" s="115"/>
    </row>
    <row r="145" spans="1:35" ht="18.75" customHeight="1" x14ac:dyDescent="0.15">
      <c r="A145" s="171" t="s">
        <v>116</v>
      </c>
      <c r="B145" s="172" t="s">
        <v>121</v>
      </c>
      <c r="C145" s="173" t="s">
        <v>286</v>
      </c>
      <c r="D145" s="174" t="s">
        <v>212</v>
      </c>
      <c r="E145" s="134"/>
      <c r="F145" s="135"/>
      <c r="G145" s="137">
        <f t="shared" si="181"/>
        <v>0</v>
      </c>
      <c r="H145" s="134"/>
      <c r="I145" s="135"/>
      <c r="J145" s="175">
        <f t="shared" si="182"/>
        <v>0</v>
      </c>
      <c r="K145" s="342"/>
      <c r="L145" s="135"/>
      <c r="M145" s="175">
        <f t="shared" si="183"/>
        <v>0</v>
      </c>
      <c r="N145" s="134"/>
      <c r="O145" s="135"/>
      <c r="P145" s="175">
        <f t="shared" si="184"/>
        <v>0</v>
      </c>
      <c r="Q145" s="342"/>
      <c r="R145" s="135"/>
      <c r="S145" s="175">
        <f t="shared" si="185"/>
        <v>0</v>
      </c>
      <c r="T145" s="134"/>
      <c r="U145" s="135"/>
      <c r="V145" s="175">
        <f t="shared" si="186"/>
        <v>0</v>
      </c>
      <c r="W145" s="342"/>
      <c r="X145" s="135"/>
      <c r="Y145" s="175">
        <f t="shared" si="187"/>
        <v>0</v>
      </c>
      <c r="Z145" s="134"/>
      <c r="AA145" s="135"/>
      <c r="AB145" s="175">
        <f t="shared" si="188"/>
        <v>0</v>
      </c>
      <c r="AC145" s="140">
        <f t="shared" si="160"/>
        <v>0</v>
      </c>
      <c r="AD145" s="141">
        <f t="shared" si="161"/>
        <v>0</v>
      </c>
      <c r="AE145" s="318">
        <f t="shared" si="162"/>
        <v>0</v>
      </c>
      <c r="AF145" s="143" t="e">
        <f t="shared" si="163"/>
        <v>#DIV/0!</v>
      </c>
      <c r="AG145" s="176"/>
      <c r="AH145" s="115"/>
      <c r="AI145" s="115"/>
    </row>
    <row r="146" spans="1:35" ht="21.75" customHeight="1" x14ac:dyDescent="0.15">
      <c r="A146" s="177" t="s">
        <v>116</v>
      </c>
      <c r="B146" s="178" t="s">
        <v>123</v>
      </c>
      <c r="C146" s="179" t="s">
        <v>286</v>
      </c>
      <c r="D146" s="180" t="s">
        <v>212</v>
      </c>
      <c r="E146" s="181"/>
      <c r="F146" s="182"/>
      <c r="G146" s="183">
        <f t="shared" si="181"/>
        <v>0</v>
      </c>
      <c r="H146" s="181"/>
      <c r="I146" s="182"/>
      <c r="J146" s="184">
        <f t="shared" si="182"/>
        <v>0</v>
      </c>
      <c r="K146" s="344"/>
      <c r="L146" s="182"/>
      <c r="M146" s="184">
        <f t="shared" si="183"/>
        <v>0</v>
      </c>
      <c r="N146" s="181"/>
      <c r="O146" s="182"/>
      <c r="P146" s="184">
        <f t="shared" si="184"/>
        <v>0</v>
      </c>
      <c r="Q146" s="344"/>
      <c r="R146" s="182"/>
      <c r="S146" s="184">
        <f t="shared" si="185"/>
        <v>0</v>
      </c>
      <c r="T146" s="181"/>
      <c r="U146" s="182"/>
      <c r="V146" s="184">
        <f t="shared" si="186"/>
        <v>0</v>
      </c>
      <c r="W146" s="344"/>
      <c r="X146" s="182"/>
      <c r="Y146" s="184">
        <f t="shared" si="187"/>
        <v>0</v>
      </c>
      <c r="Z146" s="181"/>
      <c r="AA146" s="182"/>
      <c r="AB146" s="184">
        <f t="shared" si="188"/>
        <v>0</v>
      </c>
      <c r="AC146" s="165">
        <f t="shared" si="160"/>
        <v>0</v>
      </c>
      <c r="AD146" s="166">
        <f t="shared" si="161"/>
        <v>0</v>
      </c>
      <c r="AE146" s="339">
        <f t="shared" si="162"/>
        <v>0</v>
      </c>
      <c r="AF146" s="203" t="e">
        <f t="shared" si="163"/>
        <v>#DIV/0!</v>
      </c>
      <c r="AG146" s="345"/>
      <c r="AH146" s="115"/>
      <c r="AI146" s="115"/>
    </row>
    <row r="147" spans="1:35" ht="15" customHeight="1" x14ac:dyDescent="0.15">
      <c r="A147" s="320" t="s">
        <v>289</v>
      </c>
      <c r="B147" s="321"/>
      <c r="C147" s="322"/>
      <c r="D147" s="323"/>
      <c r="E147" s="324">
        <f t="shared" ref="E147:AB147" si="189">E143+E139+E134</f>
        <v>57</v>
      </c>
      <c r="F147" s="325">
        <f t="shared" si="189"/>
        <v>2205</v>
      </c>
      <c r="G147" s="326">
        <f t="shared" si="189"/>
        <v>36350</v>
      </c>
      <c r="H147" s="324">
        <f t="shared" si="189"/>
        <v>61</v>
      </c>
      <c r="I147" s="325">
        <f t="shared" si="189"/>
        <v>861.39594594594587</v>
      </c>
      <c r="J147" s="328">
        <f t="shared" si="189"/>
        <v>14054.400000000001</v>
      </c>
      <c r="K147" s="327">
        <f t="shared" si="189"/>
        <v>0</v>
      </c>
      <c r="L147" s="325">
        <f t="shared" si="189"/>
        <v>0</v>
      </c>
      <c r="M147" s="328">
        <f t="shared" si="189"/>
        <v>0</v>
      </c>
      <c r="N147" s="324">
        <f t="shared" si="189"/>
        <v>0</v>
      </c>
      <c r="O147" s="325">
        <f t="shared" si="189"/>
        <v>0</v>
      </c>
      <c r="P147" s="328">
        <f t="shared" si="189"/>
        <v>0</v>
      </c>
      <c r="Q147" s="327">
        <f t="shared" si="189"/>
        <v>0</v>
      </c>
      <c r="R147" s="325">
        <f t="shared" si="189"/>
        <v>0</v>
      </c>
      <c r="S147" s="328">
        <f t="shared" si="189"/>
        <v>0</v>
      </c>
      <c r="T147" s="324">
        <f t="shared" si="189"/>
        <v>0</v>
      </c>
      <c r="U147" s="325">
        <f t="shared" si="189"/>
        <v>0</v>
      </c>
      <c r="V147" s="328">
        <f t="shared" si="189"/>
        <v>0</v>
      </c>
      <c r="W147" s="327">
        <f t="shared" si="189"/>
        <v>0</v>
      </c>
      <c r="X147" s="325">
        <f t="shared" si="189"/>
        <v>0</v>
      </c>
      <c r="Y147" s="328">
        <f t="shared" si="189"/>
        <v>0</v>
      </c>
      <c r="Z147" s="324">
        <f t="shared" si="189"/>
        <v>0</v>
      </c>
      <c r="AA147" s="325">
        <f t="shared" si="189"/>
        <v>0</v>
      </c>
      <c r="AB147" s="328">
        <f t="shared" si="189"/>
        <v>0</v>
      </c>
      <c r="AC147" s="208">
        <f t="shared" si="160"/>
        <v>36350</v>
      </c>
      <c r="AD147" s="213">
        <f t="shared" si="161"/>
        <v>14054.400000000001</v>
      </c>
      <c r="AE147" s="346">
        <f t="shared" si="162"/>
        <v>22295.599999999999</v>
      </c>
      <c r="AF147" s="391">
        <f t="shared" si="163"/>
        <v>0.61335900962861067</v>
      </c>
      <c r="AG147" s="348"/>
      <c r="AH147" s="115"/>
      <c r="AI147" s="115"/>
    </row>
    <row r="148" spans="1:35" ht="15.75" customHeight="1" x14ac:dyDescent="0.15">
      <c r="A148" s="392" t="s">
        <v>111</v>
      </c>
      <c r="B148" s="393" t="s">
        <v>31</v>
      </c>
      <c r="C148" s="218" t="s">
        <v>290</v>
      </c>
      <c r="D148" s="334"/>
      <c r="E148" s="104"/>
      <c r="F148" s="105"/>
      <c r="G148" s="105"/>
      <c r="H148" s="104"/>
      <c r="I148" s="105"/>
      <c r="J148" s="109"/>
      <c r="K148" s="105"/>
      <c r="L148" s="105"/>
      <c r="M148" s="109"/>
      <c r="N148" s="104"/>
      <c r="O148" s="105"/>
      <c r="P148" s="109"/>
      <c r="Q148" s="105"/>
      <c r="R148" s="105"/>
      <c r="S148" s="109"/>
      <c r="T148" s="104"/>
      <c r="U148" s="105"/>
      <c r="V148" s="109"/>
      <c r="W148" s="105"/>
      <c r="X148" s="105"/>
      <c r="Y148" s="109"/>
      <c r="Z148" s="104"/>
      <c r="AA148" s="105"/>
      <c r="AB148" s="105"/>
      <c r="AC148" s="110"/>
      <c r="AD148" s="111"/>
      <c r="AE148" s="111"/>
      <c r="AF148" s="112"/>
      <c r="AG148" s="113"/>
      <c r="AH148" s="115"/>
      <c r="AI148" s="115"/>
    </row>
    <row r="149" spans="1:35" ht="15.75" customHeight="1" x14ac:dyDescent="0.15">
      <c r="A149" s="116" t="s">
        <v>113</v>
      </c>
      <c r="B149" s="117" t="s">
        <v>291</v>
      </c>
      <c r="C149" s="382" t="s">
        <v>292</v>
      </c>
      <c r="D149" s="286"/>
      <c r="E149" s="335">
        <f t="shared" ref="E149:AB149" si="190">SUM(E150:E153)</f>
        <v>60.4</v>
      </c>
      <c r="F149" s="336">
        <f t="shared" si="190"/>
        <v>7580</v>
      </c>
      <c r="G149" s="337">
        <f t="shared" si="190"/>
        <v>39760</v>
      </c>
      <c r="H149" s="335">
        <f t="shared" si="190"/>
        <v>37</v>
      </c>
      <c r="I149" s="336">
        <f t="shared" si="190"/>
        <v>8175.6560919540234</v>
      </c>
      <c r="J149" s="352">
        <f t="shared" si="190"/>
        <v>42213.020000000004</v>
      </c>
      <c r="K149" s="351">
        <f t="shared" si="190"/>
        <v>0</v>
      </c>
      <c r="L149" s="336">
        <f t="shared" si="190"/>
        <v>0</v>
      </c>
      <c r="M149" s="352">
        <f t="shared" si="190"/>
        <v>0</v>
      </c>
      <c r="N149" s="335">
        <f t="shared" si="190"/>
        <v>0</v>
      </c>
      <c r="O149" s="336">
        <f t="shared" si="190"/>
        <v>0</v>
      </c>
      <c r="P149" s="352">
        <f t="shared" si="190"/>
        <v>0</v>
      </c>
      <c r="Q149" s="351">
        <f t="shared" si="190"/>
        <v>0</v>
      </c>
      <c r="R149" s="336">
        <f t="shared" si="190"/>
        <v>0</v>
      </c>
      <c r="S149" s="352">
        <f t="shared" si="190"/>
        <v>0</v>
      </c>
      <c r="T149" s="335">
        <f t="shared" si="190"/>
        <v>0</v>
      </c>
      <c r="U149" s="336">
        <f t="shared" si="190"/>
        <v>0</v>
      </c>
      <c r="V149" s="352">
        <f t="shared" si="190"/>
        <v>0</v>
      </c>
      <c r="W149" s="351">
        <f t="shared" si="190"/>
        <v>0</v>
      </c>
      <c r="X149" s="336">
        <f t="shared" si="190"/>
        <v>0</v>
      </c>
      <c r="Y149" s="352">
        <f t="shared" si="190"/>
        <v>0</v>
      </c>
      <c r="Z149" s="335">
        <f t="shared" si="190"/>
        <v>0</v>
      </c>
      <c r="AA149" s="336">
        <f t="shared" si="190"/>
        <v>0</v>
      </c>
      <c r="AB149" s="352">
        <f t="shared" si="190"/>
        <v>0</v>
      </c>
      <c r="AC149" s="123">
        <f t="shared" ref="AC149:AC154" si="191">G149+M149+S149+Y149</f>
        <v>39760</v>
      </c>
      <c r="AD149" s="124">
        <f t="shared" ref="AD149:AD154" si="192">J149+P149+V149+AB149</f>
        <v>42213.020000000004</v>
      </c>
      <c r="AE149" s="124">
        <f t="shared" ref="AE149:AE154" si="193">AC149-AD149</f>
        <v>-2453.0200000000041</v>
      </c>
      <c r="AF149" s="126">
        <f t="shared" ref="AF149:AF154" si="194">AE149/AC149</f>
        <v>-6.1695674044265694E-2</v>
      </c>
      <c r="AG149" s="127"/>
      <c r="AH149" s="129"/>
      <c r="AI149" s="129"/>
    </row>
    <row r="150" spans="1:35" ht="80.25" customHeight="1" x14ac:dyDescent="0.15">
      <c r="A150" s="171" t="s">
        <v>116</v>
      </c>
      <c r="B150" s="172" t="s">
        <v>117</v>
      </c>
      <c r="C150" s="394" t="s">
        <v>293</v>
      </c>
      <c r="D150" s="133" t="s">
        <v>212</v>
      </c>
      <c r="E150" s="395">
        <v>6</v>
      </c>
      <c r="F150" s="396">
        <v>1500</v>
      </c>
      <c r="G150" s="137">
        <f t="shared" ref="G150:G153" si="195">E150*F150</f>
        <v>9000</v>
      </c>
      <c r="H150" s="190">
        <v>6</v>
      </c>
      <c r="I150" s="135">
        <f>J150/6</f>
        <v>2101.6683333333335</v>
      </c>
      <c r="J150" s="291">
        <v>12610.01</v>
      </c>
      <c r="K150" s="342"/>
      <c r="L150" s="135"/>
      <c r="M150" s="175">
        <f t="shared" ref="M150:M153" si="196">K150*L150</f>
        <v>0</v>
      </c>
      <c r="N150" s="134"/>
      <c r="O150" s="135"/>
      <c r="P150" s="175">
        <f t="shared" ref="P150:P153" si="197">N150*O150</f>
        <v>0</v>
      </c>
      <c r="Q150" s="342"/>
      <c r="R150" s="135"/>
      <c r="S150" s="175">
        <f t="shared" ref="S150:S153" si="198">Q150*R150</f>
        <v>0</v>
      </c>
      <c r="T150" s="134"/>
      <c r="U150" s="135"/>
      <c r="V150" s="175">
        <f t="shared" ref="V150:V153" si="199">T150*U150</f>
        <v>0</v>
      </c>
      <c r="W150" s="342"/>
      <c r="X150" s="135"/>
      <c r="Y150" s="175">
        <f t="shared" ref="Y150:Y153" si="200">W150*X150</f>
        <v>0</v>
      </c>
      <c r="Z150" s="134"/>
      <c r="AA150" s="135"/>
      <c r="AB150" s="175">
        <f t="shared" ref="AB150:AB153" si="201">Z150*AA150</f>
        <v>0</v>
      </c>
      <c r="AC150" s="140">
        <f t="shared" si="191"/>
        <v>9000</v>
      </c>
      <c r="AD150" s="141">
        <f t="shared" si="192"/>
        <v>12610.01</v>
      </c>
      <c r="AE150" s="318">
        <f t="shared" si="193"/>
        <v>-3610.01</v>
      </c>
      <c r="AF150" s="143">
        <f t="shared" si="194"/>
        <v>-0.40111222222222226</v>
      </c>
      <c r="AG150" s="144" t="s">
        <v>294</v>
      </c>
      <c r="AH150" s="115"/>
      <c r="AI150" s="115"/>
    </row>
    <row r="151" spans="1:35" ht="79.5" customHeight="1" x14ac:dyDescent="0.15">
      <c r="A151" s="171" t="s">
        <v>116</v>
      </c>
      <c r="B151" s="172" t="s">
        <v>121</v>
      </c>
      <c r="C151" s="397" t="s">
        <v>295</v>
      </c>
      <c r="D151" s="133" t="s">
        <v>212</v>
      </c>
      <c r="E151" s="398">
        <v>2</v>
      </c>
      <c r="F151" s="194">
        <v>4800</v>
      </c>
      <c r="G151" s="137">
        <f t="shared" si="195"/>
        <v>9600</v>
      </c>
      <c r="H151" s="190">
        <v>2</v>
      </c>
      <c r="I151" s="135">
        <f>J151/H151</f>
        <v>5427.5050000000001</v>
      </c>
      <c r="J151" s="291">
        <v>10855.01</v>
      </c>
      <c r="K151" s="342"/>
      <c r="L151" s="135"/>
      <c r="M151" s="175">
        <f t="shared" si="196"/>
        <v>0</v>
      </c>
      <c r="N151" s="134"/>
      <c r="O151" s="135"/>
      <c r="P151" s="175">
        <f t="shared" si="197"/>
        <v>0</v>
      </c>
      <c r="Q151" s="342"/>
      <c r="R151" s="135"/>
      <c r="S151" s="175">
        <f t="shared" si="198"/>
        <v>0</v>
      </c>
      <c r="T151" s="134"/>
      <c r="U151" s="135"/>
      <c r="V151" s="175">
        <f t="shared" si="199"/>
        <v>0</v>
      </c>
      <c r="W151" s="342"/>
      <c r="X151" s="135"/>
      <c r="Y151" s="175">
        <f t="shared" si="200"/>
        <v>0</v>
      </c>
      <c r="Z151" s="134"/>
      <c r="AA151" s="135"/>
      <c r="AB151" s="175">
        <f t="shared" si="201"/>
        <v>0</v>
      </c>
      <c r="AC151" s="140">
        <f t="shared" si="191"/>
        <v>9600</v>
      </c>
      <c r="AD151" s="141">
        <f t="shared" si="192"/>
        <v>10855.01</v>
      </c>
      <c r="AE151" s="318">
        <f t="shared" si="193"/>
        <v>-1255.0100000000002</v>
      </c>
      <c r="AF151" s="143">
        <f t="shared" si="194"/>
        <v>-0.13073020833333335</v>
      </c>
      <c r="AG151" s="144" t="s">
        <v>296</v>
      </c>
      <c r="AH151" s="115"/>
      <c r="AI151" s="115"/>
    </row>
    <row r="152" spans="1:35" ht="87.5" customHeight="1" x14ac:dyDescent="0.15">
      <c r="A152" s="171" t="s">
        <v>116</v>
      </c>
      <c r="B152" s="172" t="s">
        <v>123</v>
      </c>
      <c r="C152" s="397" t="s">
        <v>297</v>
      </c>
      <c r="D152" s="133" t="s">
        <v>298</v>
      </c>
      <c r="E152" s="395">
        <v>2.4</v>
      </c>
      <c r="F152" s="396">
        <v>900</v>
      </c>
      <c r="G152" s="137">
        <f t="shared" si="195"/>
        <v>2160</v>
      </c>
      <c r="H152" s="190">
        <v>0</v>
      </c>
      <c r="I152" s="195">
        <v>0</v>
      </c>
      <c r="J152" s="175">
        <f>H152*I152</f>
        <v>0</v>
      </c>
      <c r="K152" s="342"/>
      <c r="L152" s="135"/>
      <c r="M152" s="175">
        <f t="shared" si="196"/>
        <v>0</v>
      </c>
      <c r="N152" s="134"/>
      <c r="O152" s="135"/>
      <c r="P152" s="175">
        <f t="shared" si="197"/>
        <v>0</v>
      </c>
      <c r="Q152" s="342"/>
      <c r="R152" s="135"/>
      <c r="S152" s="175">
        <f t="shared" si="198"/>
        <v>0</v>
      </c>
      <c r="T152" s="134"/>
      <c r="U152" s="135"/>
      <c r="V152" s="175">
        <f t="shared" si="199"/>
        <v>0</v>
      </c>
      <c r="W152" s="342"/>
      <c r="X152" s="135"/>
      <c r="Y152" s="175">
        <f t="shared" si="200"/>
        <v>0</v>
      </c>
      <c r="Z152" s="134"/>
      <c r="AA152" s="135"/>
      <c r="AB152" s="175">
        <f t="shared" si="201"/>
        <v>0</v>
      </c>
      <c r="AC152" s="140">
        <f t="shared" si="191"/>
        <v>2160</v>
      </c>
      <c r="AD152" s="141">
        <f t="shared" si="192"/>
        <v>0</v>
      </c>
      <c r="AE152" s="318">
        <f t="shared" si="193"/>
        <v>2160</v>
      </c>
      <c r="AF152" s="143">
        <f t="shared" si="194"/>
        <v>1</v>
      </c>
      <c r="AG152" s="144" t="s">
        <v>299</v>
      </c>
      <c r="AH152" s="115"/>
      <c r="AI152" s="115"/>
    </row>
    <row r="153" spans="1:35" ht="177" customHeight="1" x14ac:dyDescent="0.15">
      <c r="A153" s="171" t="s">
        <v>116</v>
      </c>
      <c r="B153" s="172" t="s">
        <v>125</v>
      </c>
      <c r="C153" s="397" t="s">
        <v>300</v>
      </c>
      <c r="D153" s="133" t="s">
        <v>298</v>
      </c>
      <c r="E153" s="193">
        <v>50</v>
      </c>
      <c r="F153" s="194">
        <v>380</v>
      </c>
      <c r="G153" s="137">
        <f t="shared" si="195"/>
        <v>19000</v>
      </c>
      <c r="H153" s="190">
        <v>29</v>
      </c>
      <c r="I153" s="135">
        <f>J153/H153</f>
        <v>646.48275862068965</v>
      </c>
      <c r="J153" s="291">
        <v>18748</v>
      </c>
      <c r="K153" s="342"/>
      <c r="L153" s="135"/>
      <c r="M153" s="175">
        <f t="shared" si="196"/>
        <v>0</v>
      </c>
      <c r="N153" s="134"/>
      <c r="O153" s="135"/>
      <c r="P153" s="175">
        <f t="shared" si="197"/>
        <v>0</v>
      </c>
      <c r="Q153" s="342"/>
      <c r="R153" s="135"/>
      <c r="S153" s="175">
        <f t="shared" si="198"/>
        <v>0</v>
      </c>
      <c r="T153" s="134"/>
      <c r="U153" s="135"/>
      <c r="V153" s="175">
        <f t="shared" si="199"/>
        <v>0</v>
      </c>
      <c r="W153" s="342"/>
      <c r="X153" s="135"/>
      <c r="Y153" s="175">
        <f t="shared" si="200"/>
        <v>0</v>
      </c>
      <c r="Z153" s="134"/>
      <c r="AA153" s="135"/>
      <c r="AB153" s="175">
        <f t="shared" si="201"/>
        <v>0</v>
      </c>
      <c r="AC153" s="140">
        <f t="shared" si="191"/>
        <v>19000</v>
      </c>
      <c r="AD153" s="141">
        <f t="shared" si="192"/>
        <v>18748</v>
      </c>
      <c r="AE153" s="318">
        <f t="shared" si="193"/>
        <v>252</v>
      </c>
      <c r="AF153" s="143">
        <f t="shared" si="194"/>
        <v>1.3263157894736841E-2</v>
      </c>
      <c r="AG153" s="144" t="s">
        <v>301</v>
      </c>
      <c r="AH153" s="115"/>
      <c r="AI153" s="115"/>
    </row>
    <row r="154" spans="1:35" ht="15" customHeight="1" x14ac:dyDescent="0.15">
      <c r="A154" s="320" t="s">
        <v>302</v>
      </c>
      <c r="B154" s="321"/>
      <c r="C154" s="322"/>
      <c r="D154" s="323"/>
      <c r="E154" s="399">
        <f t="shared" ref="E154:AB154" si="202">E149</f>
        <v>60.4</v>
      </c>
      <c r="F154" s="400">
        <f t="shared" si="202"/>
        <v>7580</v>
      </c>
      <c r="G154" s="401">
        <f t="shared" si="202"/>
        <v>39760</v>
      </c>
      <c r="H154" s="208">
        <f t="shared" si="202"/>
        <v>37</v>
      </c>
      <c r="I154" s="400">
        <f t="shared" si="202"/>
        <v>8175.6560919540234</v>
      </c>
      <c r="J154" s="402">
        <f t="shared" si="202"/>
        <v>42213.020000000004</v>
      </c>
      <c r="K154" s="327">
        <f t="shared" si="202"/>
        <v>0</v>
      </c>
      <c r="L154" s="325">
        <f t="shared" si="202"/>
        <v>0</v>
      </c>
      <c r="M154" s="328">
        <f t="shared" si="202"/>
        <v>0</v>
      </c>
      <c r="N154" s="324">
        <f t="shared" si="202"/>
        <v>0</v>
      </c>
      <c r="O154" s="325">
        <f t="shared" si="202"/>
        <v>0</v>
      </c>
      <c r="P154" s="328">
        <f t="shared" si="202"/>
        <v>0</v>
      </c>
      <c r="Q154" s="327">
        <f t="shared" si="202"/>
        <v>0</v>
      </c>
      <c r="R154" s="325">
        <f t="shared" si="202"/>
        <v>0</v>
      </c>
      <c r="S154" s="328">
        <f t="shared" si="202"/>
        <v>0</v>
      </c>
      <c r="T154" s="324">
        <f t="shared" si="202"/>
        <v>0</v>
      </c>
      <c r="U154" s="325">
        <f t="shared" si="202"/>
        <v>0</v>
      </c>
      <c r="V154" s="328">
        <f t="shared" si="202"/>
        <v>0</v>
      </c>
      <c r="W154" s="327">
        <f t="shared" si="202"/>
        <v>0</v>
      </c>
      <c r="X154" s="325">
        <f t="shared" si="202"/>
        <v>0</v>
      </c>
      <c r="Y154" s="328">
        <f t="shared" si="202"/>
        <v>0</v>
      </c>
      <c r="Z154" s="324">
        <f t="shared" si="202"/>
        <v>0</v>
      </c>
      <c r="AA154" s="325">
        <f t="shared" si="202"/>
        <v>0</v>
      </c>
      <c r="AB154" s="328">
        <f t="shared" si="202"/>
        <v>0</v>
      </c>
      <c r="AC154" s="324">
        <f t="shared" si="191"/>
        <v>39760</v>
      </c>
      <c r="AD154" s="329">
        <f t="shared" si="192"/>
        <v>42213.020000000004</v>
      </c>
      <c r="AE154" s="328">
        <f t="shared" si="193"/>
        <v>-2453.0200000000041</v>
      </c>
      <c r="AF154" s="403">
        <f t="shared" si="194"/>
        <v>-6.1695674044265694E-2</v>
      </c>
      <c r="AG154" s="331"/>
      <c r="AH154" s="115"/>
      <c r="AI154" s="115"/>
    </row>
    <row r="155" spans="1:35" ht="30" customHeight="1" x14ac:dyDescent="0.15">
      <c r="A155" s="392" t="s">
        <v>111</v>
      </c>
      <c r="B155" s="393" t="s">
        <v>32</v>
      </c>
      <c r="C155" s="404" t="s">
        <v>303</v>
      </c>
      <c r="D155" s="405"/>
      <c r="E155" s="406"/>
      <c r="F155" s="406"/>
      <c r="G155" s="407"/>
      <c r="H155" s="408"/>
      <c r="I155" s="406"/>
      <c r="J155" s="406"/>
      <c r="K155" s="409"/>
      <c r="L155" s="410"/>
      <c r="M155" s="411"/>
      <c r="N155" s="412"/>
      <c r="O155" s="410"/>
      <c r="P155" s="411"/>
      <c r="Q155" s="410"/>
      <c r="R155" s="410"/>
      <c r="S155" s="411"/>
      <c r="T155" s="412"/>
      <c r="U155" s="410"/>
      <c r="V155" s="411"/>
      <c r="W155" s="410"/>
      <c r="X155" s="410"/>
      <c r="Y155" s="411"/>
      <c r="Z155" s="412"/>
      <c r="AA155" s="410"/>
      <c r="AB155" s="410"/>
      <c r="AC155" s="379"/>
      <c r="AD155" s="380"/>
      <c r="AE155" s="380"/>
      <c r="AF155" s="413"/>
      <c r="AG155" s="113"/>
      <c r="AH155" s="115"/>
      <c r="AI155" s="115"/>
    </row>
    <row r="156" spans="1:35" ht="375.5" customHeight="1" x14ac:dyDescent="0.15">
      <c r="A156" s="414" t="s">
        <v>116</v>
      </c>
      <c r="B156" s="415" t="s">
        <v>117</v>
      </c>
      <c r="C156" s="416" t="s">
        <v>304</v>
      </c>
      <c r="D156" s="417" t="s">
        <v>305</v>
      </c>
      <c r="E156" s="418">
        <v>2</v>
      </c>
      <c r="F156" s="419">
        <v>25000</v>
      </c>
      <c r="G156" s="420">
        <f t="shared" ref="G156:G160" si="203">E156*F156</f>
        <v>50000</v>
      </c>
      <c r="H156" s="421">
        <v>1</v>
      </c>
      <c r="I156" s="422">
        <v>33000</v>
      </c>
      <c r="J156" s="423">
        <v>33000</v>
      </c>
      <c r="K156" s="424"/>
      <c r="L156" s="425"/>
      <c r="M156" s="426">
        <f t="shared" ref="M156:M160" si="204">K156*L156</f>
        <v>0</v>
      </c>
      <c r="N156" s="427"/>
      <c r="O156" s="425"/>
      <c r="P156" s="426">
        <f t="shared" ref="P156:P160" si="205">N156*O156</f>
        <v>0</v>
      </c>
      <c r="Q156" s="424"/>
      <c r="R156" s="425"/>
      <c r="S156" s="426">
        <f t="shared" ref="S156:S160" si="206">Q156*R156</f>
        <v>0</v>
      </c>
      <c r="T156" s="427"/>
      <c r="U156" s="425"/>
      <c r="V156" s="426">
        <f t="shared" ref="V156:V160" si="207">T156*U156</f>
        <v>0</v>
      </c>
      <c r="W156" s="424"/>
      <c r="X156" s="425"/>
      <c r="Y156" s="426">
        <f t="shared" ref="Y156:Y157" si="208">W156*X156</f>
        <v>0</v>
      </c>
      <c r="Z156" s="427"/>
      <c r="AA156" s="425"/>
      <c r="AB156" s="426">
        <f t="shared" ref="AB156:AB157" si="209">Z156*AA156</f>
        <v>0</v>
      </c>
      <c r="AC156" s="428">
        <f t="shared" ref="AC156:AC161" si="210">G156+M156+S156+Y156</f>
        <v>50000</v>
      </c>
      <c r="AD156" s="429">
        <f t="shared" ref="AD156:AD161" si="211">J156+P156+V156+AB156</f>
        <v>33000</v>
      </c>
      <c r="AE156" s="430">
        <f t="shared" ref="AE156:AE161" si="212">AC156-AD156</f>
        <v>17000</v>
      </c>
      <c r="AF156" s="431">
        <f t="shared" ref="AF156:AF161" si="213">AE156/AC156</f>
        <v>0.34</v>
      </c>
      <c r="AG156" s="605" t="s">
        <v>386</v>
      </c>
      <c r="AH156" s="115"/>
      <c r="AI156" s="115"/>
    </row>
    <row r="157" spans="1:35" ht="312" customHeight="1" x14ac:dyDescent="0.15">
      <c r="A157" s="171" t="s">
        <v>116</v>
      </c>
      <c r="B157" s="432" t="s">
        <v>121</v>
      </c>
      <c r="C157" s="433" t="s">
        <v>306</v>
      </c>
      <c r="D157" s="434" t="s">
        <v>305</v>
      </c>
      <c r="E157" s="435">
        <v>5</v>
      </c>
      <c r="F157" s="436">
        <v>13420</v>
      </c>
      <c r="G157" s="137">
        <f t="shared" si="203"/>
        <v>67100</v>
      </c>
      <c r="H157" s="190">
        <v>1</v>
      </c>
      <c r="I157" s="195">
        <v>78000</v>
      </c>
      <c r="J157" s="291">
        <v>78000</v>
      </c>
      <c r="K157" s="342"/>
      <c r="L157" s="135"/>
      <c r="M157" s="175">
        <f t="shared" si="204"/>
        <v>0</v>
      </c>
      <c r="N157" s="134"/>
      <c r="O157" s="135"/>
      <c r="P157" s="175">
        <f t="shared" si="205"/>
        <v>0</v>
      </c>
      <c r="Q157" s="342"/>
      <c r="R157" s="135"/>
      <c r="S157" s="175">
        <f t="shared" si="206"/>
        <v>0</v>
      </c>
      <c r="T157" s="134"/>
      <c r="U157" s="135"/>
      <c r="V157" s="175">
        <f t="shared" si="207"/>
        <v>0</v>
      </c>
      <c r="W157" s="342"/>
      <c r="X157" s="135"/>
      <c r="Y157" s="175">
        <f t="shared" si="208"/>
        <v>0</v>
      </c>
      <c r="Z157" s="134"/>
      <c r="AA157" s="135"/>
      <c r="AB157" s="175">
        <f t="shared" si="209"/>
        <v>0</v>
      </c>
      <c r="AC157" s="140">
        <f t="shared" si="210"/>
        <v>67100</v>
      </c>
      <c r="AD157" s="141">
        <f t="shared" si="211"/>
        <v>78000</v>
      </c>
      <c r="AE157" s="318">
        <f t="shared" si="212"/>
        <v>-10900</v>
      </c>
      <c r="AF157" s="437">
        <f t="shared" si="213"/>
        <v>-0.16244411326378538</v>
      </c>
      <c r="AG157" s="606" t="s">
        <v>387</v>
      </c>
      <c r="AH157" s="115"/>
      <c r="AI157" s="115"/>
    </row>
    <row r="158" spans="1:35" ht="302.5" customHeight="1" x14ac:dyDescent="0.15">
      <c r="A158" s="171"/>
      <c r="B158" s="432" t="s">
        <v>123</v>
      </c>
      <c r="C158" s="433" t="s">
        <v>307</v>
      </c>
      <c r="D158" s="434" t="s">
        <v>305</v>
      </c>
      <c r="E158" s="435">
        <v>1</v>
      </c>
      <c r="F158" s="436">
        <v>40000</v>
      </c>
      <c r="G158" s="137">
        <f t="shared" si="203"/>
        <v>40000</v>
      </c>
      <c r="H158" s="190">
        <v>1</v>
      </c>
      <c r="I158" s="195">
        <v>31950</v>
      </c>
      <c r="J158" s="291">
        <v>31950</v>
      </c>
      <c r="K158" s="342"/>
      <c r="L158" s="135"/>
      <c r="M158" s="175">
        <f t="shared" si="204"/>
        <v>0</v>
      </c>
      <c r="N158" s="134"/>
      <c r="O158" s="135"/>
      <c r="P158" s="175">
        <f t="shared" si="205"/>
        <v>0</v>
      </c>
      <c r="Q158" s="342"/>
      <c r="R158" s="135"/>
      <c r="S158" s="175">
        <f t="shared" si="206"/>
        <v>0</v>
      </c>
      <c r="T158" s="134"/>
      <c r="U158" s="135"/>
      <c r="V158" s="175">
        <f t="shared" si="207"/>
        <v>0</v>
      </c>
      <c r="W158" s="342"/>
      <c r="X158" s="135"/>
      <c r="Y158" s="175"/>
      <c r="Z158" s="134"/>
      <c r="AA158" s="135"/>
      <c r="AB158" s="175"/>
      <c r="AC158" s="140">
        <f t="shared" si="210"/>
        <v>40000</v>
      </c>
      <c r="AD158" s="141">
        <f t="shared" si="211"/>
        <v>31950</v>
      </c>
      <c r="AE158" s="318">
        <f t="shared" si="212"/>
        <v>8050</v>
      </c>
      <c r="AF158" s="437">
        <f t="shared" si="213"/>
        <v>0.20125000000000001</v>
      </c>
      <c r="AG158" s="606" t="s">
        <v>388</v>
      </c>
      <c r="AH158" s="115"/>
      <c r="AI158" s="115"/>
    </row>
    <row r="159" spans="1:35" ht="226.75" customHeight="1" x14ac:dyDescent="0.15">
      <c r="A159" s="171" t="s">
        <v>116</v>
      </c>
      <c r="B159" s="432" t="s">
        <v>125</v>
      </c>
      <c r="C159" s="433" t="s">
        <v>308</v>
      </c>
      <c r="D159" s="434" t="s">
        <v>305</v>
      </c>
      <c r="E159" s="435">
        <v>1</v>
      </c>
      <c r="F159" s="436">
        <f>14400+13500</f>
        <v>27900</v>
      </c>
      <c r="G159" s="137">
        <f t="shared" si="203"/>
        <v>27900</v>
      </c>
      <c r="H159" s="190">
        <v>1</v>
      </c>
      <c r="I159" s="195">
        <v>37759.550000000003</v>
      </c>
      <c r="J159" s="291">
        <v>37759.550000000003</v>
      </c>
      <c r="K159" s="342"/>
      <c r="L159" s="135"/>
      <c r="M159" s="175">
        <f t="shared" si="204"/>
        <v>0</v>
      </c>
      <c r="N159" s="134"/>
      <c r="O159" s="135"/>
      <c r="P159" s="175">
        <f t="shared" si="205"/>
        <v>0</v>
      </c>
      <c r="Q159" s="342"/>
      <c r="R159" s="135"/>
      <c r="S159" s="175">
        <f t="shared" si="206"/>
        <v>0</v>
      </c>
      <c r="T159" s="134"/>
      <c r="U159" s="135"/>
      <c r="V159" s="175">
        <f t="shared" si="207"/>
        <v>0</v>
      </c>
      <c r="W159" s="342"/>
      <c r="X159" s="135"/>
      <c r="Y159" s="175">
        <f t="shared" ref="Y159:Y160" si="214">W159*X159</f>
        <v>0</v>
      </c>
      <c r="Z159" s="134"/>
      <c r="AA159" s="135"/>
      <c r="AB159" s="175">
        <f t="shared" ref="AB159:AB160" si="215">Z159*AA159</f>
        <v>0</v>
      </c>
      <c r="AC159" s="140">
        <f t="shared" si="210"/>
        <v>27900</v>
      </c>
      <c r="AD159" s="141">
        <f t="shared" si="211"/>
        <v>37759.550000000003</v>
      </c>
      <c r="AE159" s="318">
        <f t="shared" si="212"/>
        <v>-9859.5500000000029</v>
      </c>
      <c r="AF159" s="437">
        <f t="shared" si="213"/>
        <v>-0.35338888888888897</v>
      </c>
      <c r="AG159" s="438" t="s">
        <v>309</v>
      </c>
      <c r="AH159" s="115"/>
      <c r="AI159" s="115"/>
    </row>
    <row r="160" spans="1:35" ht="161.5" customHeight="1" x14ac:dyDescent="0.15">
      <c r="A160" s="177" t="s">
        <v>116</v>
      </c>
      <c r="B160" s="439" t="s">
        <v>127</v>
      </c>
      <c r="C160" s="440" t="s">
        <v>310</v>
      </c>
      <c r="D160" s="441" t="s">
        <v>305</v>
      </c>
      <c r="E160" s="442">
        <v>1</v>
      </c>
      <c r="F160" s="443">
        <v>55000</v>
      </c>
      <c r="G160" s="183">
        <f t="shared" si="203"/>
        <v>55000</v>
      </c>
      <c r="H160" s="200">
        <v>1</v>
      </c>
      <c r="I160" s="201">
        <v>49877</v>
      </c>
      <c r="J160" s="389">
        <v>49877</v>
      </c>
      <c r="K160" s="344"/>
      <c r="L160" s="182"/>
      <c r="M160" s="184">
        <f t="shared" si="204"/>
        <v>0</v>
      </c>
      <c r="N160" s="181"/>
      <c r="O160" s="182"/>
      <c r="P160" s="184">
        <f t="shared" si="205"/>
        <v>0</v>
      </c>
      <c r="Q160" s="344"/>
      <c r="R160" s="182"/>
      <c r="S160" s="184">
        <f t="shared" si="206"/>
        <v>0</v>
      </c>
      <c r="T160" s="181"/>
      <c r="U160" s="182"/>
      <c r="V160" s="184">
        <f t="shared" si="207"/>
        <v>0</v>
      </c>
      <c r="W160" s="344"/>
      <c r="X160" s="182"/>
      <c r="Y160" s="184">
        <f t="shared" si="214"/>
        <v>0</v>
      </c>
      <c r="Z160" s="181"/>
      <c r="AA160" s="182"/>
      <c r="AB160" s="184">
        <f t="shared" si="215"/>
        <v>0</v>
      </c>
      <c r="AC160" s="165">
        <f t="shared" si="210"/>
        <v>55000</v>
      </c>
      <c r="AD160" s="166">
        <f t="shared" si="211"/>
        <v>49877</v>
      </c>
      <c r="AE160" s="339">
        <f t="shared" si="212"/>
        <v>5123</v>
      </c>
      <c r="AF160" s="437">
        <f t="shared" si="213"/>
        <v>9.3145454545454545E-2</v>
      </c>
      <c r="AG160" s="438" t="s">
        <v>311</v>
      </c>
      <c r="AH160" s="115"/>
      <c r="AI160" s="115"/>
    </row>
    <row r="161" spans="1:35" ht="15" customHeight="1" x14ac:dyDescent="0.15">
      <c r="A161" s="444" t="s">
        <v>312</v>
      </c>
      <c r="B161" s="445"/>
      <c r="C161" s="446"/>
      <c r="D161" s="447"/>
      <c r="E161" s="448">
        <f t="shared" ref="E161:AB161" si="216">SUM(E156:E160)</f>
        <v>10</v>
      </c>
      <c r="F161" s="449">
        <f t="shared" si="216"/>
        <v>161320</v>
      </c>
      <c r="G161" s="450">
        <f t="shared" si="216"/>
        <v>240000</v>
      </c>
      <c r="H161" s="275">
        <f t="shared" si="216"/>
        <v>5</v>
      </c>
      <c r="I161" s="451">
        <f t="shared" si="216"/>
        <v>230586.55</v>
      </c>
      <c r="J161" s="452">
        <f t="shared" si="216"/>
        <v>230586.55</v>
      </c>
      <c r="K161" s="453">
        <f t="shared" si="216"/>
        <v>0</v>
      </c>
      <c r="L161" s="449">
        <f t="shared" si="216"/>
        <v>0</v>
      </c>
      <c r="M161" s="454">
        <f t="shared" si="216"/>
        <v>0</v>
      </c>
      <c r="N161" s="448">
        <f t="shared" si="216"/>
        <v>0</v>
      </c>
      <c r="O161" s="449">
        <f t="shared" si="216"/>
        <v>0</v>
      </c>
      <c r="P161" s="454">
        <f t="shared" si="216"/>
        <v>0</v>
      </c>
      <c r="Q161" s="453">
        <f t="shared" si="216"/>
        <v>0</v>
      </c>
      <c r="R161" s="449">
        <f t="shared" si="216"/>
        <v>0</v>
      </c>
      <c r="S161" s="454">
        <f t="shared" si="216"/>
        <v>0</v>
      </c>
      <c r="T161" s="448">
        <f t="shared" si="216"/>
        <v>0</v>
      </c>
      <c r="U161" s="449">
        <f t="shared" si="216"/>
        <v>0</v>
      </c>
      <c r="V161" s="454">
        <f t="shared" si="216"/>
        <v>0</v>
      </c>
      <c r="W161" s="453">
        <f t="shared" si="216"/>
        <v>0</v>
      </c>
      <c r="X161" s="449">
        <f t="shared" si="216"/>
        <v>0</v>
      </c>
      <c r="Y161" s="454">
        <f t="shared" si="216"/>
        <v>0</v>
      </c>
      <c r="Z161" s="448">
        <f t="shared" si="216"/>
        <v>0</v>
      </c>
      <c r="AA161" s="449">
        <f t="shared" si="216"/>
        <v>0</v>
      </c>
      <c r="AB161" s="454">
        <f t="shared" si="216"/>
        <v>0</v>
      </c>
      <c r="AC161" s="324">
        <f t="shared" si="210"/>
        <v>240000</v>
      </c>
      <c r="AD161" s="329">
        <f t="shared" si="211"/>
        <v>230586.55</v>
      </c>
      <c r="AE161" s="328">
        <f t="shared" si="212"/>
        <v>9413.4500000000116</v>
      </c>
      <c r="AF161" s="403">
        <f t="shared" si="213"/>
        <v>3.9222708333333384E-2</v>
      </c>
      <c r="AG161" s="331"/>
      <c r="AH161" s="115"/>
      <c r="AI161" s="115"/>
    </row>
    <row r="162" spans="1:35" ht="15" customHeight="1" x14ac:dyDescent="0.15">
      <c r="A162" s="392" t="s">
        <v>111</v>
      </c>
      <c r="B162" s="455" t="s">
        <v>33</v>
      </c>
      <c r="C162" s="218" t="s">
        <v>313</v>
      </c>
      <c r="D162" s="456"/>
      <c r="E162" s="104"/>
      <c r="F162" s="105"/>
      <c r="G162" s="105"/>
      <c r="H162" s="104"/>
      <c r="I162" s="105"/>
      <c r="J162" s="109"/>
      <c r="K162" s="105"/>
      <c r="L162" s="105"/>
      <c r="M162" s="109"/>
      <c r="N162" s="104"/>
      <c r="O162" s="105"/>
      <c r="P162" s="109"/>
      <c r="Q162" s="105"/>
      <c r="R162" s="105"/>
      <c r="S162" s="109"/>
      <c r="T162" s="104"/>
      <c r="U162" s="105"/>
      <c r="V162" s="109"/>
      <c r="W162" s="105"/>
      <c r="X162" s="105"/>
      <c r="Y162" s="109"/>
      <c r="Z162" s="104"/>
      <c r="AA162" s="105"/>
      <c r="AB162" s="105"/>
      <c r="AC162" s="379"/>
      <c r="AD162" s="380"/>
      <c r="AE162" s="380"/>
      <c r="AF162" s="413"/>
      <c r="AG162" s="113"/>
      <c r="AH162" s="115"/>
      <c r="AI162" s="115"/>
    </row>
    <row r="163" spans="1:35" ht="30" customHeight="1" x14ac:dyDescent="0.15">
      <c r="A163" s="457" t="s">
        <v>116</v>
      </c>
      <c r="B163" s="458" t="s">
        <v>117</v>
      </c>
      <c r="C163" s="459" t="s">
        <v>314</v>
      </c>
      <c r="D163" s="460"/>
      <c r="E163" s="461"/>
      <c r="F163" s="462"/>
      <c r="G163" s="463">
        <f t="shared" ref="G163:G164" si="217">E163*F163</f>
        <v>0</v>
      </c>
      <c r="H163" s="427"/>
      <c r="I163" s="425"/>
      <c r="J163" s="426">
        <f t="shared" ref="J163:J164" si="218">H163*I163</f>
        <v>0</v>
      </c>
      <c r="K163" s="464"/>
      <c r="L163" s="462"/>
      <c r="M163" s="465">
        <f t="shared" ref="M163:M164" si="219">K163*L163</f>
        <v>0</v>
      </c>
      <c r="N163" s="461"/>
      <c r="O163" s="462"/>
      <c r="P163" s="465">
        <f t="shared" ref="P163:P164" si="220">N163*O163</f>
        <v>0</v>
      </c>
      <c r="Q163" s="464"/>
      <c r="R163" s="462"/>
      <c r="S163" s="465">
        <f t="shared" ref="S163:S164" si="221">Q163*R163</f>
        <v>0</v>
      </c>
      <c r="T163" s="461"/>
      <c r="U163" s="462"/>
      <c r="V163" s="465">
        <f t="shared" ref="V163:V164" si="222">T163*U163</f>
        <v>0</v>
      </c>
      <c r="W163" s="464"/>
      <c r="X163" s="462"/>
      <c r="Y163" s="465">
        <f t="shared" ref="Y163:Y164" si="223">W163*X163</f>
        <v>0</v>
      </c>
      <c r="Z163" s="461"/>
      <c r="AA163" s="462"/>
      <c r="AB163" s="465">
        <f t="shared" ref="AB163:AB164" si="224">Z163*AA163</f>
        <v>0</v>
      </c>
      <c r="AC163" s="428">
        <f t="shared" ref="AC163:AC165" si="225">G163+M163+S163+Y163</f>
        <v>0</v>
      </c>
      <c r="AD163" s="429">
        <f t="shared" ref="AD163:AD165" si="226">J163+P163+V163+AB163</f>
        <v>0</v>
      </c>
      <c r="AE163" s="430">
        <f t="shared" ref="AE163:AE165" si="227">AC163-AD163</f>
        <v>0</v>
      </c>
      <c r="AF163" s="431" t="e">
        <f t="shared" ref="AF163:AF165" si="228">AE163/AC163</f>
        <v>#DIV/0!</v>
      </c>
      <c r="AG163" s="466"/>
      <c r="AH163" s="115"/>
      <c r="AI163" s="115"/>
    </row>
    <row r="164" spans="1:35" ht="30" customHeight="1" x14ac:dyDescent="0.15">
      <c r="A164" s="467" t="s">
        <v>116</v>
      </c>
      <c r="B164" s="439" t="s">
        <v>121</v>
      </c>
      <c r="C164" s="468" t="s">
        <v>315</v>
      </c>
      <c r="D164" s="295"/>
      <c r="E164" s="145"/>
      <c r="F164" s="146"/>
      <c r="G164" s="137">
        <f t="shared" si="217"/>
        <v>0</v>
      </c>
      <c r="H164" s="145"/>
      <c r="I164" s="146"/>
      <c r="J164" s="175">
        <f t="shared" si="218"/>
        <v>0</v>
      </c>
      <c r="K164" s="365"/>
      <c r="L164" s="146"/>
      <c r="M164" s="296">
        <f t="shared" si="219"/>
        <v>0</v>
      </c>
      <c r="N164" s="145"/>
      <c r="O164" s="146"/>
      <c r="P164" s="296">
        <f t="shared" si="220"/>
        <v>0</v>
      </c>
      <c r="Q164" s="365"/>
      <c r="R164" s="146"/>
      <c r="S164" s="296">
        <f t="shared" si="221"/>
        <v>0</v>
      </c>
      <c r="T164" s="145"/>
      <c r="U164" s="146"/>
      <c r="V164" s="296">
        <f t="shared" si="222"/>
        <v>0</v>
      </c>
      <c r="W164" s="365"/>
      <c r="X164" s="146"/>
      <c r="Y164" s="296">
        <f t="shared" si="223"/>
        <v>0</v>
      </c>
      <c r="Z164" s="145"/>
      <c r="AA164" s="146"/>
      <c r="AB164" s="296">
        <f t="shared" si="224"/>
        <v>0</v>
      </c>
      <c r="AC164" s="165">
        <f t="shared" si="225"/>
        <v>0</v>
      </c>
      <c r="AD164" s="166">
        <f t="shared" si="226"/>
        <v>0</v>
      </c>
      <c r="AE164" s="339">
        <f t="shared" si="227"/>
        <v>0</v>
      </c>
      <c r="AF164" s="437" t="e">
        <f t="shared" si="228"/>
        <v>#DIV/0!</v>
      </c>
      <c r="AG164" s="176"/>
      <c r="AH164" s="115"/>
      <c r="AI164" s="115"/>
    </row>
    <row r="165" spans="1:35" ht="15" customHeight="1" x14ac:dyDescent="0.15">
      <c r="A165" s="320" t="s">
        <v>316</v>
      </c>
      <c r="B165" s="321"/>
      <c r="C165" s="322"/>
      <c r="D165" s="323"/>
      <c r="E165" s="324">
        <f t="shared" ref="E165:AB165" si="229">SUM(E163:E164)</f>
        <v>0</v>
      </c>
      <c r="F165" s="325">
        <f t="shared" si="229"/>
        <v>0</v>
      </c>
      <c r="G165" s="326">
        <f t="shared" si="229"/>
        <v>0</v>
      </c>
      <c r="H165" s="208">
        <f t="shared" si="229"/>
        <v>0</v>
      </c>
      <c r="I165" s="400">
        <f t="shared" si="229"/>
        <v>0</v>
      </c>
      <c r="J165" s="346">
        <f t="shared" si="229"/>
        <v>0</v>
      </c>
      <c r="K165" s="327">
        <f t="shared" si="229"/>
        <v>0</v>
      </c>
      <c r="L165" s="325">
        <f t="shared" si="229"/>
        <v>0</v>
      </c>
      <c r="M165" s="328">
        <f t="shared" si="229"/>
        <v>0</v>
      </c>
      <c r="N165" s="324">
        <f t="shared" si="229"/>
        <v>0</v>
      </c>
      <c r="O165" s="325">
        <f t="shared" si="229"/>
        <v>0</v>
      </c>
      <c r="P165" s="328">
        <f t="shared" si="229"/>
        <v>0</v>
      </c>
      <c r="Q165" s="327">
        <f t="shared" si="229"/>
        <v>0</v>
      </c>
      <c r="R165" s="325">
        <f t="shared" si="229"/>
        <v>0</v>
      </c>
      <c r="S165" s="328">
        <f t="shared" si="229"/>
        <v>0</v>
      </c>
      <c r="T165" s="324">
        <f t="shared" si="229"/>
        <v>0</v>
      </c>
      <c r="U165" s="325">
        <f t="shared" si="229"/>
        <v>0</v>
      </c>
      <c r="V165" s="328">
        <f t="shared" si="229"/>
        <v>0</v>
      </c>
      <c r="W165" s="327">
        <f t="shared" si="229"/>
        <v>0</v>
      </c>
      <c r="X165" s="325">
        <f t="shared" si="229"/>
        <v>0</v>
      </c>
      <c r="Y165" s="328">
        <f t="shared" si="229"/>
        <v>0</v>
      </c>
      <c r="Z165" s="324">
        <f t="shared" si="229"/>
        <v>0</v>
      </c>
      <c r="AA165" s="325">
        <f t="shared" si="229"/>
        <v>0</v>
      </c>
      <c r="AB165" s="328">
        <f t="shared" si="229"/>
        <v>0</v>
      </c>
      <c r="AC165" s="208">
        <f t="shared" si="225"/>
        <v>0</v>
      </c>
      <c r="AD165" s="213">
        <f t="shared" si="226"/>
        <v>0</v>
      </c>
      <c r="AE165" s="346">
        <f t="shared" si="227"/>
        <v>0</v>
      </c>
      <c r="AF165" s="469" t="e">
        <f t="shared" si="228"/>
        <v>#DIV/0!</v>
      </c>
      <c r="AG165" s="470"/>
      <c r="AH165" s="115"/>
      <c r="AI165" s="115"/>
    </row>
    <row r="166" spans="1:35" ht="54.75" customHeight="1" x14ac:dyDescent="0.15">
      <c r="A166" s="471" t="s">
        <v>111</v>
      </c>
      <c r="B166" s="455" t="s">
        <v>34</v>
      </c>
      <c r="C166" s="218" t="s">
        <v>317</v>
      </c>
      <c r="D166" s="456"/>
      <c r="E166" s="104"/>
      <c r="F166" s="105"/>
      <c r="G166" s="105"/>
      <c r="H166" s="472"/>
      <c r="I166" s="473"/>
      <c r="J166" s="474"/>
      <c r="K166" s="105"/>
      <c r="L166" s="105"/>
      <c r="M166" s="109"/>
      <c r="N166" s="104"/>
      <c r="O166" s="105"/>
      <c r="P166" s="109"/>
      <c r="Q166" s="105"/>
      <c r="R166" s="105"/>
      <c r="S166" s="109"/>
      <c r="T166" s="104"/>
      <c r="U166" s="105"/>
      <c r="V166" s="109"/>
      <c r="W166" s="105"/>
      <c r="X166" s="105"/>
      <c r="Y166" s="109"/>
      <c r="Z166" s="104"/>
      <c r="AA166" s="105"/>
      <c r="AB166" s="109"/>
      <c r="AC166" s="379"/>
      <c r="AD166" s="380"/>
      <c r="AE166" s="380"/>
      <c r="AF166" s="413"/>
      <c r="AG166" s="113"/>
      <c r="AH166" s="115"/>
      <c r="AI166" s="115"/>
    </row>
    <row r="167" spans="1:35" ht="234.5" customHeight="1" x14ac:dyDescent="0.15">
      <c r="A167" s="457" t="s">
        <v>116</v>
      </c>
      <c r="B167" s="458" t="s">
        <v>117</v>
      </c>
      <c r="C167" s="475" t="s">
        <v>318</v>
      </c>
      <c r="D167" s="476" t="s">
        <v>319</v>
      </c>
      <c r="E167" s="435">
        <v>4000</v>
      </c>
      <c r="F167" s="384">
        <v>3</v>
      </c>
      <c r="G167" s="463">
        <f t="shared" ref="G167:G169" si="230">E167*F167</f>
        <v>12000</v>
      </c>
      <c r="H167" s="421">
        <v>4000</v>
      </c>
      <c r="I167" s="477">
        <v>1.99</v>
      </c>
      <c r="J167" s="423">
        <v>7978</v>
      </c>
      <c r="K167" s="464"/>
      <c r="L167" s="462"/>
      <c r="M167" s="465">
        <f>K167*L167</f>
        <v>0</v>
      </c>
      <c r="N167" s="461"/>
      <c r="O167" s="462"/>
      <c r="P167" s="465">
        <f>N167*O167</f>
        <v>0</v>
      </c>
      <c r="Q167" s="464"/>
      <c r="R167" s="462"/>
      <c r="S167" s="465">
        <f>Q167*R167</f>
        <v>0</v>
      </c>
      <c r="T167" s="461"/>
      <c r="U167" s="462"/>
      <c r="V167" s="465">
        <f>T167*U167</f>
        <v>0</v>
      </c>
      <c r="W167" s="464"/>
      <c r="X167" s="462"/>
      <c r="Y167" s="465">
        <f>W167*X167</f>
        <v>0</v>
      </c>
      <c r="Z167" s="461"/>
      <c r="AA167" s="462"/>
      <c r="AB167" s="465">
        <f>Z167*AA167</f>
        <v>0</v>
      </c>
      <c r="AC167" s="428">
        <f t="shared" ref="AC167:AC171" si="231">G167+M167+S167+Y167</f>
        <v>12000</v>
      </c>
      <c r="AD167" s="429">
        <f t="shared" ref="AD167:AD171" si="232">J167+P167+V167+AB167</f>
        <v>7978</v>
      </c>
      <c r="AE167" s="430">
        <f t="shared" ref="AE167:AE171" si="233">AC167-AD167</f>
        <v>4022</v>
      </c>
      <c r="AF167" s="437">
        <f t="shared" ref="AF167:AF171" si="234">AE167/AC167</f>
        <v>0.33516666666666667</v>
      </c>
      <c r="AG167" s="604" t="s">
        <v>389</v>
      </c>
      <c r="AH167" s="115"/>
      <c r="AI167" s="115"/>
    </row>
    <row r="168" spans="1:35" ht="154.25" customHeight="1" x14ac:dyDescent="0.15">
      <c r="A168" s="457" t="s">
        <v>116</v>
      </c>
      <c r="B168" s="432" t="s">
        <v>121</v>
      </c>
      <c r="C168" s="478" t="s">
        <v>320</v>
      </c>
      <c r="D168" s="476" t="s">
        <v>319</v>
      </c>
      <c r="E168" s="435">
        <v>1500</v>
      </c>
      <c r="F168" s="384">
        <v>2.08</v>
      </c>
      <c r="G168" s="463">
        <f t="shared" si="230"/>
        <v>3120</v>
      </c>
      <c r="H168" s="479">
        <v>3000</v>
      </c>
      <c r="I168" s="480">
        <v>1.7</v>
      </c>
      <c r="J168" s="481">
        <v>5100</v>
      </c>
      <c r="K168" s="482"/>
      <c r="L168" s="483"/>
      <c r="M168" s="484"/>
      <c r="N168" s="485"/>
      <c r="O168" s="483"/>
      <c r="P168" s="484"/>
      <c r="Q168" s="482"/>
      <c r="R168" s="483"/>
      <c r="S168" s="484"/>
      <c r="T168" s="485"/>
      <c r="U168" s="483"/>
      <c r="V168" s="484"/>
      <c r="W168" s="482"/>
      <c r="X168" s="483"/>
      <c r="Y168" s="484"/>
      <c r="Z168" s="485"/>
      <c r="AA168" s="483"/>
      <c r="AB168" s="484"/>
      <c r="AC168" s="165">
        <f t="shared" si="231"/>
        <v>3120</v>
      </c>
      <c r="AD168" s="166">
        <f t="shared" si="232"/>
        <v>5100</v>
      </c>
      <c r="AE168" s="339">
        <f t="shared" si="233"/>
        <v>-1980</v>
      </c>
      <c r="AF168" s="437">
        <f t="shared" si="234"/>
        <v>-0.63461538461538458</v>
      </c>
      <c r="AG168" s="144" t="s">
        <v>321</v>
      </c>
      <c r="AH168" s="115"/>
      <c r="AI168" s="115"/>
    </row>
    <row r="169" spans="1:35" ht="208.5" customHeight="1" x14ac:dyDescent="0.15">
      <c r="A169" s="467" t="s">
        <v>116</v>
      </c>
      <c r="B169" s="432" t="s">
        <v>123</v>
      </c>
      <c r="C169" s="486" t="s">
        <v>322</v>
      </c>
      <c r="D169" s="476" t="s">
        <v>319</v>
      </c>
      <c r="E169" s="487">
        <v>2000</v>
      </c>
      <c r="F169" s="488">
        <v>0.87</v>
      </c>
      <c r="G169" s="136">
        <f t="shared" si="230"/>
        <v>1740</v>
      </c>
      <c r="H169" s="145"/>
      <c r="I169" s="146"/>
      <c r="J169" s="296">
        <f>H169*I169</f>
        <v>0</v>
      </c>
      <c r="K169" s="365"/>
      <c r="L169" s="146"/>
      <c r="M169" s="296">
        <f>K169*L169</f>
        <v>0</v>
      </c>
      <c r="N169" s="145"/>
      <c r="O169" s="146"/>
      <c r="P169" s="296">
        <f>N169*O169</f>
        <v>0</v>
      </c>
      <c r="Q169" s="365"/>
      <c r="R169" s="146"/>
      <c r="S169" s="296">
        <f>Q169*R169</f>
        <v>0</v>
      </c>
      <c r="T169" s="145"/>
      <c r="U169" s="146"/>
      <c r="V169" s="489"/>
      <c r="W169" s="365"/>
      <c r="X169" s="146"/>
      <c r="Y169" s="296">
        <f>W169*X169</f>
        <v>0</v>
      </c>
      <c r="Z169" s="145"/>
      <c r="AA169" s="146"/>
      <c r="AB169" s="296">
        <f>Z169*AA169</f>
        <v>0</v>
      </c>
      <c r="AC169" s="165">
        <f t="shared" si="231"/>
        <v>1740</v>
      </c>
      <c r="AD169" s="166">
        <f t="shared" si="232"/>
        <v>0</v>
      </c>
      <c r="AE169" s="339">
        <f t="shared" si="233"/>
        <v>1740</v>
      </c>
      <c r="AF169" s="490">
        <f t="shared" si="234"/>
        <v>1</v>
      </c>
      <c r="AG169" s="144" t="s">
        <v>323</v>
      </c>
      <c r="AH169" s="115"/>
      <c r="AI169" s="115"/>
    </row>
    <row r="170" spans="1:35" ht="163.5" customHeight="1" x14ac:dyDescent="0.15">
      <c r="A170" s="467" t="s">
        <v>116</v>
      </c>
      <c r="B170" s="491" t="s">
        <v>125</v>
      </c>
      <c r="C170" s="492" t="s">
        <v>324</v>
      </c>
      <c r="D170" s="493" t="s">
        <v>319</v>
      </c>
      <c r="E170" s="494"/>
      <c r="F170" s="488"/>
      <c r="G170" s="136"/>
      <c r="H170" s="145"/>
      <c r="I170" s="146"/>
      <c r="J170" s="136"/>
      <c r="K170" s="145"/>
      <c r="L170" s="146"/>
      <c r="M170" s="136"/>
      <c r="N170" s="145"/>
      <c r="O170" s="146"/>
      <c r="P170" s="136"/>
      <c r="Q170" s="145">
        <v>0</v>
      </c>
      <c r="R170" s="146">
        <v>0</v>
      </c>
      <c r="S170" s="136">
        <v>0</v>
      </c>
      <c r="T170" s="156">
        <v>300</v>
      </c>
      <c r="U170" s="157">
        <v>7.93</v>
      </c>
      <c r="V170" s="157">
        <v>2380</v>
      </c>
      <c r="W170" s="146"/>
      <c r="X170" s="146"/>
      <c r="Y170" s="146"/>
      <c r="Z170" s="146"/>
      <c r="AA170" s="146"/>
      <c r="AB170" s="146"/>
      <c r="AC170" s="165">
        <f t="shared" si="231"/>
        <v>0</v>
      </c>
      <c r="AD170" s="166">
        <f t="shared" si="232"/>
        <v>2380</v>
      </c>
      <c r="AE170" s="339">
        <f t="shared" si="233"/>
        <v>-2380</v>
      </c>
      <c r="AF170" s="495" t="e">
        <f t="shared" si="234"/>
        <v>#DIV/0!</v>
      </c>
      <c r="AG170" s="496" t="s">
        <v>325</v>
      </c>
      <c r="AH170" s="115"/>
      <c r="AI170" s="115"/>
    </row>
    <row r="171" spans="1:35" ht="42" customHeight="1" x14ac:dyDescent="0.15">
      <c r="A171" s="647" t="s">
        <v>326</v>
      </c>
      <c r="B171" s="629"/>
      <c r="C171" s="630"/>
      <c r="D171" s="497"/>
      <c r="E171" s="498">
        <f t="shared" ref="E171:S171" si="235">SUM(E167:E169)</f>
        <v>7500</v>
      </c>
      <c r="F171" s="498">
        <f t="shared" si="235"/>
        <v>5.95</v>
      </c>
      <c r="G171" s="498">
        <f t="shared" si="235"/>
        <v>16860</v>
      </c>
      <c r="H171" s="498">
        <f t="shared" si="235"/>
        <v>7000</v>
      </c>
      <c r="I171" s="498">
        <f t="shared" si="235"/>
        <v>3.69</v>
      </c>
      <c r="J171" s="498">
        <f t="shared" si="235"/>
        <v>13078</v>
      </c>
      <c r="K171" s="498">
        <f t="shared" si="235"/>
        <v>0</v>
      </c>
      <c r="L171" s="498">
        <f t="shared" si="235"/>
        <v>0</v>
      </c>
      <c r="M171" s="498">
        <f t="shared" si="235"/>
        <v>0</v>
      </c>
      <c r="N171" s="498">
        <f t="shared" si="235"/>
        <v>0</v>
      </c>
      <c r="O171" s="498">
        <f t="shared" si="235"/>
        <v>0</v>
      </c>
      <c r="P171" s="498">
        <f t="shared" si="235"/>
        <v>0</v>
      </c>
      <c r="Q171" s="498">
        <f t="shared" si="235"/>
        <v>0</v>
      </c>
      <c r="R171" s="498">
        <f t="shared" si="235"/>
        <v>0</v>
      </c>
      <c r="S171" s="498">
        <f t="shared" si="235"/>
        <v>0</v>
      </c>
      <c r="T171" s="498">
        <f t="shared" ref="T171:V171" si="236">SUM(T167:T170)</f>
        <v>300</v>
      </c>
      <c r="U171" s="498">
        <f t="shared" si="236"/>
        <v>7.93</v>
      </c>
      <c r="V171" s="498">
        <f t="shared" si="236"/>
        <v>2380</v>
      </c>
      <c r="W171" s="498">
        <f t="shared" ref="W171:AB171" si="237">SUM(W167:W169)</f>
        <v>0</v>
      </c>
      <c r="X171" s="498">
        <f t="shared" si="237"/>
        <v>0</v>
      </c>
      <c r="Y171" s="498">
        <f t="shared" si="237"/>
        <v>0</v>
      </c>
      <c r="Z171" s="498">
        <f t="shared" si="237"/>
        <v>0</v>
      </c>
      <c r="AA171" s="498">
        <f t="shared" si="237"/>
        <v>0</v>
      </c>
      <c r="AB171" s="498">
        <f t="shared" si="237"/>
        <v>0</v>
      </c>
      <c r="AC171" s="211">
        <f t="shared" si="231"/>
        <v>16860</v>
      </c>
      <c r="AD171" s="211">
        <f t="shared" si="232"/>
        <v>15458</v>
      </c>
      <c r="AE171" s="211">
        <f t="shared" si="233"/>
        <v>1402</v>
      </c>
      <c r="AF171" s="499">
        <f t="shared" si="234"/>
        <v>8.3155397390272834E-2</v>
      </c>
      <c r="AG171" s="500"/>
      <c r="AH171" s="115"/>
      <c r="AI171" s="115"/>
    </row>
    <row r="172" spans="1:35" ht="15.75" customHeight="1" x14ac:dyDescent="0.15">
      <c r="A172" s="332" t="s">
        <v>111</v>
      </c>
      <c r="B172" s="501" t="s">
        <v>35</v>
      </c>
      <c r="C172" s="404" t="s">
        <v>327</v>
      </c>
      <c r="D172" s="502"/>
      <c r="E172" s="503"/>
      <c r="F172" s="504"/>
      <c r="G172" s="504"/>
      <c r="H172" s="503"/>
      <c r="I172" s="504"/>
      <c r="J172" s="504"/>
      <c r="K172" s="504"/>
      <c r="L172" s="504"/>
      <c r="M172" s="505"/>
      <c r="N172" s="503"/>
      <c r="O172" s="504"/>
      <c r="P172" s="505"/>
      <c r="Q172" s="504"/>
      <c r="R172" s="504"/>
      <c r="S172" s="505"/>
      <c r="T172" s="503"/>
      <c r="U172" s="504"/>
      <c r="V172" s="505"/>
      <c r="W172" s="504"/>
      <c r="X172" s="504"/>
      <c r="Y172" s="505"/>
      <c r="Z172" s="503"/>
      <c r="AA172" s="504"/>
      <c r="AB172" s="505"/>
      <c r="AC172" s="503"/>
      <c r="AD172" s="504"/>
      <c r="AE172" s="504"/>
      <c r="AF172" s="413"/>
      <c r="AG172" s="113"/>
      <c r="AH172" s="115"/>
      <c r="AI172" s="115"/>
    </row>
    <row r="173" spans="1:35" ht="180.5" customHeight="1" x14ac:dyDescent="0.15">
      <c r="A173" s="506" t="s">
        <v>116</v>
      </c>
      <c r="B173" s="432" t="s">
        <v>117</v>
      </c>
      <c r="C173" s="507" t="s">
        <v>328</v>
      </c>
      <c r="D173" s="508" t="s">
        <v>329</v>
      </c>
      <c r="E173" s="509">
        <v>40</v>
      </c>
      <c r="F173" s="510">
        <v>330</v>
      </c>
      <c r="G173" s="420">
        <f t="shared" ref="G173:G174" si="238">E173*F173</f>
        <v>13200</v>
      </c>
      <c r="H173" s="421">
        <v>100</v>
      </c>
      <c r="I173" s="422">
        <v>290</v>
      </c>
      <c r="J173" s="423">
        <v>29000</v>
      </c>
      <c r="K173" s="424"/>
      <c r="L173" s="425"/>
      <c r="M173" s="426">
        <f t="shared" ref="M173:M174" si="239">K173*L173</f>
        <v>0</v>
      </c>
      <c r="N173" s="427"/>
      <c r="O173" s="425"/>
      <c r="P173" s="426">
        <f t="shared" ref="P173:P174" si="240">N173*O173</f>
        <v>0</v>
      </c>
      <c r="Q173" s="424"/>
      <c r="R173" s="425"/>
      <c r="S173" s="426">
        <f t="shared" ref="S173:S174" si="241">Q173*R173</f>
        <v>0</v>
      </c>
      <c r="T173" s="427"/>
      <c r="U173" s="425"/>
      <c r="V173" s="426">
        <f t="shared" ref="V173:V174" si="242">T173*U173</f>
        <v>0</v>
      </c>
      <c r="W173" s="424"/>
      <c r="X173" s="425"/>
      <c r="Y173" s="426">
        <f t="shared" ref="Y173:Y174" si="243">W173*X173</f>
        <v>0</v>
      </c>
      <c r="Z173" s="427"/>
      <c r="AA173" s="425"/>
      <c r="AB173" s="420">
        <f t="shared" ref="AB173:AB174" si="244">Z173*AA173</f>
        <v>0</v>
      </c>
      <c r="AC173" s="428">
        <f t="shared" ref="AC173:AC175" si="245">G173+M173+S173+Y173</f>
        <v>13200</v>
      </c>
      <c r="AD173" s="511">
        <f t="shared" ref="AD173:AD175" si="246">J173+P173+V173+AB173</f>
        <v>29000</v>
      </c>
      <c r="AE173" s="512">
        <f t="shared" ref="AE173:AE175" si="247">AC173-AD173</f>
        <v>-15800</v>
      </c>
      <c r="AF173" s="513">
        <f t="shared" ref="AF173:AF175" si="248">AE173/AC173</f>
        <v>-1.196969696969697</v>
      </c>
      <c r="AG173" s="144" t="s">
        <v>330</v>
      </c>
      <c r="AH173" s="115"/>
      <c r="AI173" s="115"/>
    </row>
    <row r="174" spans="1:35" ht="106.25" customHeight="1" x14ac:dyDescent="0.15">
      <c r="A174" s="457" t="s">
        <v>116</v>
      </c>
      <c r="B174" s="432" t="s">
        <v>121</v>
      </c>
      <c r="C174" s="514" t="s">
        <v>331</v>
      </c>
      <c r="D174" s="441" t="s">
        <v>329</v>
      </c>
      <c r="E174" s="515">
        <v>35</v>
      </c>
      <c r="F174" s="388">
        <v>330</v>
      </c>
      <c r="G174" s="137">
        <f t="shared" si="238"/>
        <v>11550</v>
      </c>
      <c r="H174" s="190">
        <v>25</v>
      </c>
      <c r="I174" s="195">
        <v>332.96</v>
      </c>
      <c r="J174" s="291">
        <v>8324</v>
      </c>
      <c r="K174" s="342"/>
      <c r="L174" s="135"/>
      <c r="M174" s="175">
        <f t="shared" si="239"/>
        <v>0</v>
      </c>
      <c r="N174" s="134"/>
      <c r="O174" s="135"/>
      <c r="P174" s="175">
        <f t="shared" si="240"/>
        <v>0</v>
      </c>
      <c r="Q174" s="342"/>
      <c r="R174" s="135"/>
      <c r="S174" s="175">
        <f t="shared" si="241"/>
        <v>0</v>
      </c>
      <c r="T174" s="134"/>
      <c r="U174" s="135"/>
      <c r="V174" s="175">
        <f t="shared" si="242"/>
        <v>0</v>
      </c>
      <c r="W174" s="342"/>
      <c r="X174" s="135"/>
      <c r="Y174" s="175">
        <f t="shared" si="243"/>
        <v>0</v>
      </c>
      <c r="Z174" s="134"/>
      <c r="AA174" s="135"/>
      <c r="AB174" s="137">
        <f t="shared" si="244"/>
        <v>0</v>
      </c>
      <c r="AC174" s="140">
        <f t="shared" si="245"/>
        <v>11550</v>
      </c>
      <c r="AD174" s="249">
        <f t="shared" si="246"/>
        <v>8324</v>
      </c>
      <c r="AE174" s="516">
        <f t="shared" si="247"/>
        <v>3226</v>
      </c>
      <c r="AF174" s="513">
        <f t="shared" si="248"/>
        <v>0.27930735930735928</v>
      </c>
      <c r="AG174" s="144" t="s">
        <v>332</v>
      </c>
      <c r="AH174" s="115"/>
      <c r="AI174" s="115"/>
    </row>
    <row r="175" spans="1:35" ht="15.75" customHeight="1" x14ac:dyDescent="0.15">
      <c r="A175" s="648" t="s">
        <v>333</v>
      </c>
      <c r="B175" s="649"/>
      <c r="C175" s="611"/>
      <c r="D175" s="517"/>
      <c r="E175" s="518">
        <f t="shared" ref="E175:AB175" si="249">SUM(E173:E174)</f>
        <v>75</v>
      </c>
      <c r="F175" s="519">
        <f t="shared" si="249"/>
        <v>660</v>
      </c>
      <c r="G175" s="520">
        <f t="shared" si="249"/>
        <v>24750</v>
      </c>
      <c r="H175" s="521">
        <f t="shared" si="249"/>
        <v>125</v>
      </c>
      <c r="I175" s="522">
        <f t="shared" si="249"/>
        <v>622.96</v>
      </c>
      <c r="J175" s="522">
        <f t="shared" si="249"/>
        <v>37324</v>
      </c>
      <c r="K175" s="523">
        <f t="shared" si="249"/>
        <v>0</v>
      </c>
      <c r="L175" s="519">
        <f t="shared" si="249"/>
        <v>0</v>
      </c>
      <c r="M175" s="519">
        <f t="shared" si="249"/>
        <v>0</v>
      </c>
      <c r="N175" s="518">
        <f t="shared" si="249"/>
        <v>0</v>
      </c>
      <c r="O175" s="519">
        <f t="shared" si="249"/>
        <v>0</v>
      </c>
      <c r="P175" s="519">
        <f t="shared" si="249"/>
        <v>0</v>
      </c>
      <c r="Q175" s="523">
        <f t="shared" si="249"/>
        <v>0</v>
      </c>
      <c r="R175" s="519">
        <f t="shared" si="249"/>
        <v>0</v>
      </c>
      <c r="S175" s="519">
        <f t="shared" si="249"/>
        <v>0</v>
      </c>
      <c r="T175" s="518">
        <f t="shared" si="249"/>
        <v>0</v>
      </c>
      <c r="U175" s="519">
        <f t="shared" si="249"/>
        <v>0</v>
      </c>
      <c r="V175" s="519">
        <f t="shared" si="249"/>
        <v>0</v>
      </c>
      <c r="W175" s="523">
        <f t="shared" si="249"/>
        <v>0</v>
      </c>
      <c r="X175" s="519">
        <f t="shared" si="249"/>
        <v>0</v>
      </c>
      <c r="Y175" s="519">
        <f t="shared" si="249"/>
        <v>0</v>
      </c>
      <c r="Z175" s="518">
        <f t="shared" si="249"/>
        <v>0</v>
      </c>
      <c r="AA175" s="519">
        <f t="shared" si="249"/>
        <v>0</v>
      </c>
      <c r="AB175" s="519">
        <f t="shared" si="249"/>
        <v>0</v>
      </c>
      <c r="AC175" s="275">
        <f t="shared" si="245"/>
        <v>24750</v>
      </c>
      <c r="AD175" s="524">
        <f t="shared" si="246"/>
        <v>37324</v>
      </c>
      <c r="AE175" s="525">
        <f t="shared" si="247"/>
        <v>-12574</v>
      </c>
      <c r="AF175" s="526">
        <f t="shared" si="248"/>
        <v>-0.50804040404040407</v>
      </c>
      <c r="AG175" s="527"/>
      <c r="AH175" s="115"/>
      <c r="AI175" s="115"/>
    </row>
    <row r="176" spans="1:35" ht="15" customHeight="1" x14ac:dyDescent="0.15">
      <c r="A176" s="528" t="s">
        <v>111</v>
      </c>
      <c r="B176" s="501" t="s">
        <v>36</v>
      </c>
      <c r="C176" s="404" t="s">
        <v>334</v>
      </c>
      <c r="D176" s="529"/>
      <c r="E176" s="412"/>
      <c r="F176" s="410"/>
      <c r="G176" s="410"/>
      <c r="H176" s="412"/>
      <c r="I176" s="410"/>
      <c r="J176" s="411"/>
      <c r="K176" s="410"/>
      <c r="L176" s="410"/>
      <c r="M176" s="411"/>
      <c r="N176" s="412"/>
      <c r="O176" s="410"/>
      <c r="P176" s="411"/>
      <c r="Q176" s="410"/>
      <c r="R176" s="410"/>
      <c r="S176" s="411"/>
      <c r="T176" s="412"/>
      <c r="U176" s="410"/>
      <c r="V176" s="411"/>
      <c r="W176" s="410"/>
      <c r="X176" s="410"/>
      <c r="Y176" s="411"/>
      <c r="Z176" s="412"/>
      <c r="AA176" s="410"/>
      <c r="AB176" s="411"/>
      <c r="AC176" s="503"/>
      <c r="AD176" s="504"/>
      <c r="AE176" s="530"/>
      <c r="AF176" s="531"/>
      <c r="AG176" s="532"/>
      <c r="AH176" s="115"/>
      <c r="AI176" s="115"/>
    </row>
    <row r="177" spans="1:35" ht="30" customHeight="1" x14ac:dyDescent="0.15">
      <c r="A177" s="506" t="s">
        <v>116</v>
      </c>
      <c r="B177" s="432" t="s">
        <v>117</v>
      </c>
      <c r="C177" s="533" t="s">
        <v>335</v>
      </c>
      <c r="D177" s="534" t="s">
        <v>305</v>
      </c>
      <c r="E177" s="427"/>
      <c r="F177" s="425"/>
      <c r="G177" s="420">
        <f t="shared" ref="G177:G180" si="250">E177*F177</f>
        <v>0</v>
      </c>
      <c r="H177" s="427"/>
      <c r="I177" s="425"/>
      <c r="J177" s="426">
        <f t="shared" ref="J177:J178" si="251">H177*I177</f>
        <v>0</v>
      </c>
      <c r="K177" s="424"/>
      <c r="L177" s="425"/>
      <c r="M177" s="426">
        <f t="shared" ref="M177:M180" si="252">K177*L177</f>
        <v>0</v>
      </c>
      <c r="N177" s="427"/>
      <c r="O177" s="425"/>
      <c r="P177" s="426">
        <f t="shared" ref="P177:P180" si="253">N177*O177</f>
        <v>0</v>
      </c>
      <c r="Q177" s="424"/>
      <c r="R177" s="425"/>
      <c r="S177" s="426">
        <f t="shared" ref="S177:S180" si="254">Q177*R177</f>
        <v>0</v>
      </c>
      <c r="T177" s="427"/>
      <c r="U177" s="425"/>
      <c r="V177" s="426">
        <f t="shared" ref="V177:V179" si="255">T177*U177</f>
        <v>0</v>
      </c>
      <c r="W177" s="424"/>
      <c r="X177" s="425"/>
      <c r="Y177" s="426">
        <f t="shared" ref="Y177:Y180" si="256">W177*X177</f>
        <v>0</v>
      </c>
      <c r="Z177" s="427"/>
      <c r="AA177" s="425"/>
      <c r="AB177" s="420">
        <f t="shared" ref="AB177:AB180" si="257">Z177*AA177</f>
        <v>0</v>
      </c>
      <c r="AC177" s="428">
        <f t="shared" ref="AC177:AC181" si="258">G177+M177+S177+Y177</f>
        <v>0</v>
      </c>
      <c r="AD177" s="511">
        <f t="shared" ref="AD177:AD181" si="259">J177+P177+V177+AB177</f>
        <v>0</v>
      </c>
      <c r="AE177" s="428">
        <f t="shared" ref="AE177:AE181" si="260">AC177-AD177</f>
        <v>0</v>
      </c>
      <c r="AF177" s="431" t="e">
        <f t="shared" ref="AF177:AF181" si="261">AE177/AC177</f>
        <v>#DIV/0!</v>
      </c>
      <c r="AG177" s="466"/>
      <c r="AH177" s="115"/>
      <c r="AI177" s="115"/>
    </row>
    <row r="178" spans="1:35" ht="30" customHeight="1" x14ac:dyDescent="0.15">
      <c r="A178" s="457" t="s">
        <v>116</v>
      </c>
      <c r="B178" s="432" t="s">
        <v>121</v>
      </c>
      <c r="C178" s="535" t="s">
        <v>336</v>
      </c>
      <c r="D178" s="174" t="s">
        <v>305</v>
      </c>
      <c r="E178" s="134"/>
      <c r="F178" s="135"/>
      <c r="G178" s="137">
        <f t="shared" si="250"/>
        <v>0</v>
      </c>
      <c r="H178" s="134"/>
      <c r="I178" s="135"/>
      <c r="J178" s="175">
        <f t="shared" si="251"/>
        <v>0</v>
      </c>
      <c r="K178" s="342"/>
      <c r="L178" s="135"/>
      <c r="M178" s="175">
        <f t="shared" si="252"/>
        <v>0</v>
      </c>
      <c r="N178" s="134"/>
      <c r="O178" s="135"/>
      <c r="P178" s="175">
        <f t="shared" si="253"/>
        <v>0</v>
      </c>
      <c r="Q178" s="342"/>
      <c r="R178" s="135"/>
      <c r="S178" s="175">
        <f t="shared" si="254"/>
        <v>0</v>
      </c>
      <c r="T178" s="134"/>
      <c r="U178" s="135"/>
      <c r="V178" s="175">
        <f t="shared" si="255"/>
        <v>0</v>
      </c>
      <c r="W178" s="342"/>
      <c r="X178" s="135"/>
      <c r="Y178" s="175">
        <f t="shared" si="256"/>
        <v>0</v>
      </c>
      <c r="Z178" s="134"/>
      <c r="AA178" s="135"/>
      <c r="AB178" s="137">
        <f t="shared" si="257"/>
        <v>0</v>
      </c>
      <c r="AC178" s="140">
        <f t="shared" si="258"/>
        <v>0</v>
      </c>
      <c r="AD178" s="249">
        <f t="shared" si="259"/>
        <v>0</v>
      </c>
      <c r="AE178" s="140">
        <f t="shared" si="260"/>
        <v>0</v>
      </c>
      <c r="AF178" s="437" t="e">
        <f t="shared" si="261"/>
        <v>#DIV/0!</v>
      </c>
      <c r="AG178" s="176"/>
      <c r="AH178" s="115"/>
      <c r="AI178" s="115"/>
    </row>
    <row r="179" spans="1:35" ht="130.25" customHeight="1" x14ac:dyDescent="0.15">
      <c r="A179" s="457" t="s">
        <v>116</v>
      </c>
      <c r="B179" s="432" t="s">
        <v>123</v>
      </c>
      <c r="C179" s="535" t="s">
        <v>337</v>
      </c>
      <c r="D179" s="174" t="s">
        <v>305</v>
      </c>
      <c r="E179" s="134">
        <v>1</v>
      </c>
      <c r="F179" s="135">
        <v>30000</v>
      </c>
      <c r="G179" s="137">
        <f t="shared" si="250"/>
        <v>30000</v>
      </c>
      <c r="H179" s="190">
        <v>1</v>
      </c>
      <c r="I179" s="195">
        <v>19500</v>
      </c>
      <c r="J179" s="291">
        <v>19500</v>
      </c>
      <c r="K179" s="342"/>
      <c r="L179" s="135"/>
      <c r="M179" s="175">
        <f t="shared" si="252"/>
        <v>0</v>
      </c>
      <c r="N179" s="134"/>
      <c r="O179" s="135"/>
      <c r="P179" s="175">
        <f t="shared" si="253"/>
        <v>0</v>
      </c>
      <c r="Q179" s="342"/>
      <c r="R179" s="135"/>
      <c r="S179" s="175">
        <f t="shared" si="254"/>
        <v>0</v>
      </c>
      <c r="T179" s="134"/>
      <c r="U179" s="135"/>
      <c r="V179" s="175">
        <f t="shared" si="255"/>
        <v>0</v>
      </c>
      <c r="W179" s="342"/>
      <c r="X179" s="135"/>
      <c r="Y179" s="175">
        <f t="shared" si="256"/>
        <v>0</v>
      </c>
      <c r="Z179" s="134"/>
      <c r="AA179" s="135"/>
      <c r="AB179" s="137">
        <f t="shared" si="257"/>
        <v>0</v>
      </c>
      <c r="AC179" s="140">
        <f t="shared" si="258"/>
        <v>30000</v>
      </c>
      <c r="AD179" s="249">
        <f t="shared" si="259"/>
        <v>19500</v>
      </c>
      <c r="AE179" s="140">
        <f t="shared" si="260"/>
        <v>10500</v>
      </c>
      <c r="AF179" s="437">
        <f t="shared" si="261"/>
        <v>0.35</v>
      </c>
      <c r="AG179" s="604" t="s">
        <v>390</v>
      </c>
      <c r="AH179" s="115"/>
      <c r="AI179" s="115"/>
    </row>
    <row r="180" spans="1:35" ht="142.75" customHeight="1" x14ac:dyDescent="0.15">
      <c r="A180" s="536" t="s">
        <v>116</v>
      </c>
      <c r="B180" s="432" t="s">
        <v>125</v>
      </c>
      <c r="C180" s="537" t="s">
        <v>338</v>
      </c>
      <c r="D180" s="180" t="s">
        <v>305</v>
      </c>
      <c r="E180" s="181"/>
      <c r="F180" s="182"/>
      <c r="G180" s="183">
        <f t="shared" si="250"/>
        <v>0</v>
      </c>
      <c r="H180" s="181"/>
      <c r="I180" s="182"/>
      <c r="J180" s="184">
        <f>H180*I180</f>
        <v>0</v>
      </c>
      <c r="K180" s="344"/>
      <c r="L180" s="182"/>
      <c r="M180" s="184">
        <f t="shared" si="252"/>
        <v>0</v>
      </c>
      <c r="N180" s="181"/>
      <c r="O180" s="182"/>
      <c r="P180" s="184">
        <f t="shared" si="253"/>
        <v>0</v>
      </c>
      <c r="Q180" s="344"/>
      <c r="R180" s="182"/>
      <c r="S180" s="184">
        <f t="shared" si="254"/>
        <v>0</v>
      </c>
      <c r="T180" s="200">
        <v>1</v>
      </c>
      <c r="U180" s="201">
        <v>3500</v>
      </c>
      <c r="V180" s="389">
        <v>3500</v>
      </c>
      <c r="W180" s="344"/>
      <c r="X180" s="182"/>
      <c r="Y180" s="184">
        <f t="shared" si="256"/>
        <v>0</v>
      </c>
      <c r="Z180" s="181"/>
      <c r="AA180" s="182"/>
      <c r="AB180" s="183">
        <f t="shared" si="257"/>
        <v>0</v>
      </c>
      <c r="AC180" s="303">
        <f t="shared" si="258"/>
        <v>0</v>
      </c>
      <c r="AD180" s="304">
        <f t="shared" si="259"/>
        <v>3500</v>
      </c>
      <c r="AE180" s="303">
        <f t="shared" si="260"/>
        <v>-3500</v>
      </c>
      <c r="AF180" s="538" t="e">
        <f t="shared" si="261"/>
        <v>#DIV/0!</v>
      </c>
      <c r="AG180" s="169" t="s">
        <v>339</v>
      </c>
      <c r="AH180" s="115"/>
      <c r="AI180" s="115"/>
    </row>
    <row r="181" spans="1:35" ht="15" customHeight="1" x14ac:dyDescent="0.15">
      <c r="A181" s="644" t="s">
        <v>340</v>
      </c>
      <c r="B181" s="629"/>
      <c r="C181" s="630"/>
      <c r="D181" s="447"/>
      <c r="E181" s="518">
        <f t="shared" ref="E181:AB181" si="262">SUM(E177:E180)</f>
        <v>1</v>
      </c>
      <c r="F181" s="519">
        <f t="shared" si="262"/>
        <v>30000</v>
      </c>
      <c r="G181" s="520">
        <f t="shared" si="262"/>
        <v>30000</v>
      </c>
      <c r="H181" s="521">
        <f t="shared" si="262"/>
        <v>1</v>
      </c>
      <c r="I181" s="522">
        <f t="shared" si="262"/>
        <v>19500</v>
      </c>
      <c r="J181" s="522">
        <f t="shared" si="262"/>
        <v>19500</v>
      </c>
      <c r="K181" s="523">
        <f t="shared" si="262"/>
        <v>0</v>
      </c>
      <c r="L181" s="519">
        <f t="shared" si="262"/>
        <v>0</v>
      </c>
      <c r="M181" s="519">
        <f t="shared" si="262"/>
        <v>0</v>
      </c>
      <c r="N181" s="518">
        <f t="shared" si="262"/>
        <v>0</v>
      </c>
      <c r="O181" s="519">
        <f t="shared" si="262"/>
        <v>0</v>
      </c>
      <c r="P181" s="519">
        <f t="shared" si="262"/>
        <v>0</v>
      </c>
      <c r="Q181" s="523">
        <f t="shared" si="262"/>
        <v>0</v>
      </c>
      <c r="R181" s="519">
        <f t="shared" si="262"/>
        <v>0</v>
      </c>
      <c r="S181" s="519">
        <f t="shared" si="262"/>
        <v>0</v>
      </c>
      <c r="T181" s="518">
        <f t="shared" si="262"/>
        <v>1</v>
      </c>
      <c r="U181" s="519">
        <f t="shared" si="262"/>
        <v>3500</v>
      </c>
      <c r="V181" s="519">
        <f t="shared" si="262"/>
        <v>3500</v>
      </c>
      <c r="W181" s="523">
        <f t="shared" si="262"/>
        <v>0</v>
      </c>
      <c r="X181" s="519">
        <f t="shared" si="262"/>
        <v>0</v>
      </c>
      <c r="Y181" s="519">
        <f t="shared" si="262"/>
        <v>0</v>
      </c>
      <c r="Z181" s="518">
        <f t="shared" si="262"/>
        <v>0</v>
      </c>
      <c r="AA181" s="519">
        <f t="shared" si="262"/>
        <v>0</v>
      </c>
      <c r="AB181" s="519">
        <f t="shared" si="262"/>
        <v>0</v>
      </c>
      <c r="AC181" s="275">
        <f t="shared" si="258"/>
        <v>30000</v>
      </c>
      <c r="AD181" s="524">
        <f t="shared" si="259"/>
        <v>23000</v>
      </c>
      <c r="AE181" s="539">
        <f t="shared" si="260"/>
        <v>7000</v>
      </c>
      <c r="AF181" s="540">
        <f t="shared" si="261"/>
        <v>0.23333333333333334</v>
      </c>
      <c r="AG181" s="541"/>
      <c r="AH181" s="115"/>
      <c r="AI181" s="115"/>
    </row>
    <row r="182" spans="1:35" ht="15" customHeight="1" x14ac:dyDescent="0.15">
      <c r="A182" s="528" t="s">
        <v>111</v>
      </c>
      <c r="B182" s="455" t="s">
        <v>341</v>
      </c>
      <c r="C182" s="218" t="s">
        <v>342</v>
      </c>
      <c r="D182" s="378"/>
      <c r="E182" s="379"/>
      <c r="F182" s="380"/>
      <c r="G182" s="380"/>
      <c r="H182" s="379"/>
      <c r="I182" s="380"/>
      <c r="J182" s="380"/>
      <c r="K182" s="380"/>
      <c r="L182" s="380"/>
      <c r="M182" s="381"/>
      <c r="N182" s="379"/>
      <c r="O182" s="380"/>
      <c r="P182" s="381"/>
      <c r="Q182" s="380"/>
      <c r="R182" s="380"/>
      <c r="S182" s="381"/>
      <c r="T182" s="379"/>
      <c r="U182" s="380"/>
      <c r="V182" s="381"/>
      <c r="W182" s="380"/>
      <c r="X182" s="380"/>
      <c r="Y182" s="381"/>
      <c r="Z182" s="379"/>
      <c r="AA182" s="380"/>
      <c r="AB182" s="381"/>
      <c r="AC182" s="379"/>
      <c r="AD182" s="380"/>
      <c r="AE182" s="504"/>
      <c r="AF182" s="531"/>
      <c r="AG182" s="532"/>
      <c r="AH182" s="115"/>
      <c r="AI182" s="115"/>
    </row>
    <row r="183" spans="1:35" ht="30" customHeight="1" x14ac:dyDescent="0.15">
      <c r="A183" s="542" t="s">
        <v>113</v>
      </c>
      <c r="B183" s="307" t="s">
        <v>343</v>
      </c>
      <c r="C183" s="543" t="s">
        <v>344</v>
      </c>
      <c r="D183" s="286"/>
      <c r="E183" s="335">
        <f t="shared" ref="E183:AB183" si="263">SUM(E184:E186)</f>
        <v>0</v>
      </c>
      <c r="F183" s="336">
        <f t="shared" si="263"/>
        <v>0</v>
      </c>
      <c r="G183" s="337">
        <f t="shared" si="263"/>
        <v>0</v>
      </c>
      <c r="H183" s="120">
        <f t="shared" si="263"/>
        <v>0</v>
      </c>
      <c r="I183" s="121">
        <f t="shared" si="263"/>
        <v>0</v>
      </c>
      <c r="J183" s="170">
        <f t="shared" si="263"/>
        <v>0</v>
      </c>
      <c r="K183" s="351">
        <f t="shared" si="263"/>
        <v>0</v>
      </c>
      <c r="L183" s="336">
        <f t="shared" si="263"/>
        <v>0</v>
      </c>
      <c r="M183" s="352">
        <f t="shared" si="263"/>
        <v>0</v>
      </c>
      <c r="N183" s="335">
        <f t="shared" si="263"/>
        <v>0</v>
      </c>
      <c r="O183" s="336">
        <f t="shared" si="263"/>
        <v>0</v>
      </c>
      <c r="P183" s="352">
        <f t="shared" si="263"/>
        <v>0</v>
      </c>
      <c r="Q183" s="351">
        <f t="shared" si="263"/>
        <v>0</v>
      </c>
      <c r="R183" s="336">
        <f t="shared" si="263"/>
        <v>0</v>
      </c>
      <c r="S183" s="352">
        <f t="shared" si="263"/>
        <v>0</v>
      </c>
      <c r="T183" s="335">
        <f t="shared" si="263"/>
        <v>0</v>
      </c>
      <c r="U183" s="336">
        <f t="shared" si="263"/>
        <v>0</v>
      </c>
      <c r="V183" s="352">
        <f t="shared" si="263"/>
        <v>0</v>
      </c>
      <c r="W183" s="351">
        <f t="shared" si="263"/>
        <v>0</v>
      </c>
      <c r="X183" s="336">
        <f t="shared" si="263"/>
        <v>0</v>
      </c>
      <c r="Y183" s="352">
        <f t="shared" si="263"/>
        <v>0</v>
      </c>
      <c r="Z183" s="335">
        <f t="shared" si="263"/>
        <v>0</v>
      </c>
      <c r="AA183" s="336">
        <f t="shared" si="263"/>
        <v>0</v>
      </c>
      <c r="AB183" s="352">
        <f t="shared" si="263"/>
        <v>0</v>
      </c>
      <c r="AC183" s="123">
        <f t="shared" ref="AC183:AC209" si="264">G183+M183+S183+Y183</f>
        <v>0</v>
      </c>
      <c r="AD183" s="544">
        <f t="shared" ref="AD183:AD209" si="265">J183+P183+V183+AB183</f>
        <v>0</v>
      </c>
      <c r="AE183" s="288">
        <f t="shared" ref="AE183:AE209" si="266">AC183-AD183</f>
        <v>0</v>
      </c>
      <c r="AF183" s="366" t="e">
        <f t="shared" ref="AF183:AF209" si="267">AE183/AC183</f>
        <v>#DIV/0!</v>
      </c>
      <c r="AG183" s="236"/>
      <c r="AH183" s="129"/>
      <c r="AI183" s="129"/>
    </row>
    <row r="184" spans="1:35" ht="30" customHeight="1" x14ac:dyDescent="0.15">
      <c r="A184" s="457" t="s">
        <v>116</v>
      </c>
      <c r="B184" s="172" t="s">
        <v>117</v>
      </c>
      <c r="C184" s="535" t="s">
        <v>345</v>
      </c>
      <c r="D184" s="174" t="s">
        <v>212</v>
      </c>
      <c r="E184" s="134"/>
      <c r="F184" s="135"/>
      <c r="G184" s="137">
        <f t="shared" ref="G184:G186" si="268">E184*F184</f>
        <v>0</v>
      </c>
      <c r="H184" s="134"/>
      <c r="I184" s="135"/>
      <c r="J184" s="175">
        <f t="shared" ref="J184:J186" si="269">H184*I184</f>
        <v>0</v>
      </c>
      <c r="K184" s="342"/>
      <c r="L184" s="135"/>
      <c r="M184" s="175">
        <f t="shared" ref="M184:M186" si="270">K184*L184</f>
        <v>0</v>
      </c>
      <c r="N184" s="134"/>
      <c r="O184" s="135"/>
      <c r="P184" s="175">
        <f t="shared" ref="P184:P186" si="271">N184*O184</f>
        <v>0</v>
      </c>
      <c r="Q184" s="342"/>
      <c r="R184" s="135"/>
      <c r="S184" s="175">
        <f t="shared" ref="S184:S186" si="272">Q184*R184</f>
        <v>0</v>
      </c>
      <c r="T184" s="134"/>
      <c r="U184" s="135"/>
      <c r="V184" s="175">
        <f t="shared" ref="V184:V186" si="273">T184*U184</f>
        <v>0</v>
      </c>
      <c r="W184" s="342"/>
      <c r="X184" s="135"/>
      <c r="Y184" s="175">
        <f t="shared" ref="Y184:Y186" si="274">W184*X184</f>
        <v>0</v>
      </c>
      <c r="Z184" s="134"/>
      <c r="AA184" s="135"/>
      <c r="AB184" s="175">
        <f t="shared" ref="AB184:AB186" si="275">Z184*AA184</f>
        <v>0</v>
      </c>
      <c r="AC184" s="140">
        <f t="shared" si="264"/>
        <v>0</v>
      </c>
      <c r="AD184" s="249">
        <f t="shared" si="265"/>
        <v>0</v>
      </c>
      <c r="AE184" s="140">
        <f t="shared" si="266"/>
        <v>0</v>
      </c>
      <c r="AF184" s="437" t="e">
        <f t="shared" si="267"/>
        <v>#DIV/0!</v>
      </c>
      <c r="AG184" s="176"/>
      <c r="AH184" s="115"/>
      <c r="AI184" s="115"/>
    </row>
    <row r="185" spans="1:35" ht="30" customHeight="1" x14ac:dyDescent="0.15">
      <c r="A185" s="457" t="s">
        <v>116</v>
      </c>
      <c r="B185" s="172" t="s">
        <v>121</v>
      </c>
      <c r="C185" s="535" t="s">
        <v>345</v>
      </c>
      <c r="D185" s="174" t="s">
        <v>212</v>
      </c>
      <c r="E185" s="134"/>
      <c r="F185" s="135"/>
      <c r="G185" s="137">
        <f t="shared" si="268"/>
        <v>0</v>
      </c>
      <c r="H185" s="134"/>
      <c r="I185" s="135"/>
      <c r="J185" s="175">
        <f t="shared" si="269"/>
        <v>0</v>
      </c>
      <c r="K185" s="342"/>
      <c r="L185" s="135"/>
      <c r="M185" s="175">
        <f t="shared" si="270"/>
        <v>0</v>
      </c>
      <c r="N185" s="134"/>
      <c r="O185" s="135"/>
      <c r="P185" s="175">
        <f t="shared" si="271"/>
        <v>0</v>
      </c>
      <c r="Q185" s="342"/>
      <c r="R185" s="135"/>
      <c r="S185" s="175">
        <f t="shared" si="272"/>
        <v>0</v>
      </c>
      <c r="T185" s="134"/>
      <c r="U185" s="135"/>
      <c r="V185" s="175">
        <f t="shared" si="273"/>
        <v>0</v>
      </c>
      <c r="W185" s="342"/>
      <c r="X185" s="135"/>
      <c r="Y185" s="175">
        <f t="shared" si="274"/>
        <v>0</v>
      </c>
      <c r="Z185" s="134"/>
      <c r="AA185" s="135"/>
      <c r="AB185" s="175">
        <f t="shared" si="275"/>
        <v>0</v>
      </c>
      <c r="AC185" s="140">
        <f t="shared" si="264"/>
        <v>0</v>
      </c>
      <c r="AD185" s="249">
        <f t="shared" si="265"/>
        <v>0</v>
      </c>
      <c r="AE185" s="140">
        <f t="shared" si="266"/>
        <v>0</v>
      </c>
      <c r="AF185" s="437" t="e">
        <f t="shared" si="267"/>
        <v>#DIV/0!</v>
      </c>
      <c r="AG185" s="176"/>
      <c r="AH185" s="115"/>
      <c r="AI185" s="115"/>
    </row>
    <row r="186" spans="1:35" ht="30" customHeight="1" x14ac:dyDescent="0.15">
      <c r="A186" s="467" t="s">
        <v>116</v>
      </c>
      <c r="B186" s="294" t="s">
        <v>123</v>
      </c>
      <c r="C186" s="468" t="s">
        <v>345</v>
      </c>
      <c r="D186" s="295" t="s">
        <v>212</v>
      </c>
      <c r="E186" s="145"/>
      <c r="F186" s="146"/>
      <c r="G186" s="136">
        <f t="shared" si="268"/>
        <v>0</v>
      </c>
      <c r="H186" s="145"/>
      <c r="I186" s="146"/>
      <c r="J186" s="296">
        <f t="shared" si="269"/>
        <v>0</v>
      </c>
      <c r="K186" s="365"/>
      <c r="L186" s="146"/>
      <c r="M186" s="296">
        <f t="shared" si="270"/>
        <v>0</v>
      </c>
      <c r="N186" s="145"/>
      <c r="O186" s="146"/>
      <c r="P186" s="296">
        <f t="shared" si="271"/>
        <v>0</v>
      </c>
      <c r="Q186" s="365"/>
      <c r="R186" s="146"/>
      <c r="S186" s="296">
        <f t="shared" si="272"/>
        <v>0</v>
      </c>
      <c r="T186" s="145"/>
      <c r="U186" s="146"/>
      <c r="V186" s="296">
        <f t="shared" si="273"/>
        <v>0</v>
      </c>
      <c r="W186" s="365"/>
      <c r="X186" s="146"/>
      <c r="Y186" s="296">
        <f t="shared" si="274"/>
        <v>0</v>
      </c>
      <c r="Z186" s="145"/>
      <c r="AA186" s="146"/>
      <c r="AB186" s="296">
        <f t="shared" si="275"/>
        <v>0</v>
      </c>
      <c r="AC186" s="303">
        <f t="shared" si="264"/>
        <v>0</v>
      </c>
      <c r="AD186" s="304">
        <f t="shared" si="265"/>
        <v>0</v>
      </c>
      <c r="AE186" s="165">
        <f t="shared" si="266"/>
        <v>0</v>
      </c>
      <c r="AF186" s="490" t="e">
        <f t="shared" si="267"/>
        <v>#DIV/0!</v>
      </c>
      <c r="AG186" s="345"/>
      <c r="AH186" s="115"/>
      <c r="AI186" s="115"/>
    </row>
    <row r="187" spans="1:35" ht="15" customHeight="1" x14ac:dyDescent="0.15">
      <c r="A187" s="545" t="s">
        <v>113</v>
      </c>
      <c r="B187" s="546" t="s">
        <v>346</v>
      </c>
      <c r="C187" s="547" t="s">
        <v>347</v>
      </c>
      <c r="D187" s="119"/>
      <c r="E187" s="120">
        <f t="shared" ref="E187:AB187" si="276">SUM(E188:E190)</f>
        <v>1</v>
      </c>
      <c r="F187" s="121">
        <f t="shared" si="276"/>
        <v>5000</v>
      </c>
      <c r="G187" s="122">
        <f t="shared" si="276"/>
        <v>5000</v>
      </c>
      <c r="H187" s="120">
        <f t="shared" si="276"/>
        <v>1</v>
      </c>
      <c r="I187" s="121">
        <f t="shared" si="276"/>
        <v>17936</v>
      </c>
      <c r="J187" s="170">
        <f t="shared" si="276"/>
        <v>17936</v>
      </c>
      <c r="K187" s="340">
        <f t="shared" si="276"/>
        <v>0</v>
      </c>
      <c r="L187" s="121">
        <f t="shared" si="276"/>
        <v>0</v>
      </c>
      <c r="M187" s="170">
        <f t="shared" si="276"/>
        <v>0</v>
      </c>
      <c r="N187" s="120">
        <f t="shared" si="276"/>
        <v>0</v>
      </c>
      <c r="O187" s="121">
        <f t="shared" si="276"/>
        <v>0</v>
      </c>
      <c r="P187" s="170">
        <f t="shared" si="276"/>
        <v>0</v>
      </c>
      <c r="Q187" s="340">
        <f t="shared" si="276"/>
        <v>0</v>
      </c>
      <c r="R187" s="121">
        <f t="shared" si="276"/>
        <v>0</v>
      </c>
      <c r="S187" s="170">
        <f t="shared" si="276"/>
        <v>0</v>
      </c>
      <c r="T187" s="120">
        <f t="shared" si="276"/>
        <v>1</v>
      </c>
      <c r="U187" s="121">
        <f t="shared" si="276"/>
        <v>18206</v>
      </c>
      <c r="V187" s="170">
        <f t="shared" si="276"/>
        <v>18206</v>
      </c>
      <c r="W187" s="340">
        <f t="shared" si="276"/>
        <v>0</v>
      </c>
      <c r="X187" s="121">
        <f t="shared" si="276"/>
        <v>0</v>
      </c>
      <c r="Y187" s="170">
        <f t="shared" si="276"/>
        <v>0</v>
      </c>
      <c r="Z187" s="120">
        <f t="shared" si="276"/>
        <v>0</v>
      </c>
      <c r="AA187" s="121">
        <f t="shared" si="276"/>
        <v>0</v>
      </c>
      <c r="AB187" s="170">
        <f t="shared" si="276"/>
        <v>0</v>
      </c>
      <c r="AC187" s="123">
        <f t="shared" si="264"/>
        <v>5000</v>
      </c>
      <c r="AD187" s="544">
        <f t="shared" si="265"/>
        <v>36142</v>
      </c>
      <c r="AE187" s="288">
        <f t="shared" si="266"/>
        <v>-31142</v>
      </c>
      <c r="AF187" s="366">
        <f t="shared" si="267"/>
        <v>-6.2283999999999997</v>
      </c>
      <c r="AG187" s="236"/>
      <c r="AH187" s="129"/>
      <c r="AI187" s="129"/>
    </row>
    <row r="188" spans="1:35" ht="160.75" customHeight="1" x14ac:dyDescent="0.15">
      <c r="A188" s="457" t="s">
        <v>116</v>
      </c>
      <c r="B188" s="172" t="s">
        <v>117</v>
      </c>
      <c r="C188" s="132" t="s">
        <v>348</v>
      </c>
      <c r="D188" s="133" t="s">
        <v>305</v>
      </c>
      <c r="E188" s="259">
        <v>1</v>
      </c>
      <c r="F188" s="396">
        <v>5000</v>
      </c>
      <c r="G188" s="137">
        <f t="shared" ref="G188:G190" si="277">E188*F188</f>
        <v>5000</v>
      </c>
      <c r="H188" s="190">
        <v>1</v>
      </c>
      <c r="I188" s="195">
        <v>17936</v>
      </c>
      <c r="J188" s="291">
        <v>17936</v>
      </c>
      <c r="K188" s="342"/>
      <c r="L188" s="135"/>
      <c r="M188" s="175">
        <f t="shared" ref="M188:M190" si="278">K188*L188</f>
        <v>0</v>
      </c>
      <c r="N188" s="134"/>
      <c r="O188" s="135"/>
      <c r="P188" s="175">
        <f t="shared" ref="P188:P190" si="279">N188*O188</f>
        <v>0</v>
      </c>
      <c r="Q188" s="342"/>
      <c r="R188" s="135"/>
      <c r="S188" s="175">
        <f t="shared" ref="S188:S190" si="280">Q188*R188</f>
        <v>0</v>
      </c>
      <c r="T188" s="190">
        <v>1</v>
      </c>
      <c r="U188" s="195">
        <v>18206</v>
      </c>
      <c r="V188" s="291">
        <v>18206</v>
      </c>
      <c r="W188" s="342"/>
      <c r="X188" s="135"/>
      <c r="Y188" s="175">
        <f t="shared" ref="Y188:Y190" si="281">W188*X188</f>
        <v>0</v>
      </c>
      <c r="Z188" s="134"/>
      <c r="AA188" s="135"/>
      <c r="AB188" s="175">
        <f t="shared" ref="AB188:AB190" si="282">Z188*AA188</f>
        <v>0</v>
      </c>
      <c r="AC188" s="140">
        <f t="shared" si="264"/>
        <v>5000</v>
      </c>
      <c r="AD188" s="249">
        <f t="shared" si="265"/>
        <v>36142</v>
      </c>
      <c r="AE188" s="140">
        <f t="shared" si="266"/>
        <v>-31142</v>
      </c>
      <c r="AF188" s="437">
        <f t="shared" si="267"/>
        <v>-6.2283999999999997</v>
      </c>
      <c r="AG188" s="144" t="s">
        <v>349</v>
      </c>
      <c r="AH188" s="115"/>
      <c r="AI188" s="115"/>
    </row>
    <row r="189" spans="1:35" ht="30" customHeight="1" x14ac:dyDescent="0.15">
      <c r="A189" s="457" t="s">
        <v>116</v>
      </c>
      <c r="B189" s="172" t="s">
        <v>121</v>
      </c>
      <c r="C189" s="173" t="s">
        <v>350</v>
      </c>
      <c r="D189" s="174" t="s">
        <v>212</v>
      </c>
      <c r="E189" s="134"/>
      <c r="F189" s="135"/>
      <c r="G189" s="137">
        <f t="shared" si="277"/>
        <v>0</v>
      </c>
      <c r="H189" s="134"/>
      <c r="I189" s="135"/>
      <c r="J189" s="175">
        <f t="shared" ref="J189:J190" si="283">H189*I189</f>
        <v>0</v>
      </c>
      <c r="K189" s="342"/>
      <c r="L189" s="135"/>
      <c r="M189" s="175">
        <f t="shared" si="278"/>
        <v>0</v>
      </c>
      <c r="N189" s="134"/>
      <c r="O189" s="135"/>
      <c r="P189" s="175">
        <f t="shared" si="279"/>
        <v>0</v>
      </c>
      <c r="Q189" s="342"/>
      <c r="R189" s="135"/>
      <c r="S189" s="175">
        <f t="shared" si="280"/>
        <v>0</v>
      </c>
      <c r="T189" s="134"/>
      <c r="U189" s="135"/>
      <c r="V189" s="175">
        <f t="shared" ref="V189:V190" si="284">T189*U189</f>
        <v>0</v>
      </c>
      <c r="W189" s="342"/>
      <c r="X189" s="135"/>
      <c r="Y189" s="175">
        <f t="shared" si="281"/>
        <v>0</v>
      </c>
      <c r="Z189" s="134"/>
      <c r="AA189" s="135"/>
      <c r="AB189" s="175">
        <f t="shared" si="282"/>
        <v>0</v>
      </c>
      <c r="AC189" s="140">
        <f t="shared" si="264"/>
        <v>0</v>
      </c>
      <c r="AD189" s="249">
        <f t="shared" si="265"/>
        <v>0</v>
      </c>
      <c r="AE189" s="140">
        <f t="shared" si="266"/>
        <v>0</v>
      </c>
      <c r="AF189" s="437" t="e">
        <f t="shared" si="267"/>
        <v>#DIV/0!</v>
      </c>
      <c r="AG189" s="176"/>
      <c r="AH189" s="115"/>
      <c r="AI189" s="115"/>
    </row>
    <row r="190" spans="1:35" ht="30" customHeight="1" x14ac:dyDescent="0.15">
      <c r="A190" s="467" t="s">
        <v>116</v>
      </c>
      <c r="B190" s="294" t="s">
        <v>123</v>
      </c>
      <c r="C190" s="338" t="s">
        <v>350</v>
      </c>
      <c r="D190" s="295" t="s">
        <v>212</v>
      </c>
      <c r="E190" s="145"/>
      <c r="F190" s="146"/>
      <c r="G190" s="136">
        <f t="shared" si="277"/>
        <v>0</v>
      </c>
      <c r="H190" s="145"/>
      <c r="I190" s="146"/>
      <c r="J190" s="296">
        <f t="shared" si="283"/>
        <v>0</v>
      </c>
      <c r="K190" s="365"/>
      <c r="L190" s="146"/>
      <c r="M190" s="296">
        <f t="shared" si="278"/>
        <v>0</v>
      </c>
      <c r="N190" s="145"/>
      <c r="O190" s="146"/>
      <c r="P190" s="296">
        <f t="shared" si="279"/>
        <v>0</v>
      </c>
      <c r="Q190" s="365"/>
      <c r="R190" s="146"/>
      <c r="S190" s="296">
        <f t="shared" si="280"/>
        <v>0</v>
      </c>
      <c r="T190" s="145"/>
      <c r="U190" s="146"/>
      <c r="V190" s="296">
        <f t="shared" si="284"/>
        <v>0</v>
      </c>
      <c r="W190" s="365"/>
      <c r="X190" s="146"/>
      <c r="Y190" s="296">
        <f t="shared" si="281"/>
        <v>0</v>
      </c>
      <c r="Z190" s="145"/>
      <c r="AA190" s="146"/>
      <c r="AB190" s="296">
        <f t="shared" si="282"/>
        <v>0</v>
      </c>
      <c r="AC190" s="165">
        <f t="shared" si="264"/>
        <v>0</v>
      </c>
      <c r="AD190" s="548">
        <f t="shared" si="265"/>
        <v>0</v>
      </c>
      <c r="AE190" s="165">
        <f t="shared" si="266"/>
        <v>0</v>
      </c>
      <c r="AF190" s="490" t="e">
        <f t="shared" si="267"/>
        <v>#DIV/0!</v>
      </c>
      <c r="AG190" s="345"/>
      <c r="AH190" s="115"/>
      <c r="AI190" s="115"/>
    </row>
    <row r="191" spans="1:35" ht="15" customHeight="1" x14ac:dyDescent="0.15">
      <c r="A191" s="542" t="s">
        <v>113</v>
      </c>
      <c r="B191" s="549" t="s">
        <v>351</v>
      </c>
      <c r="C191" s="390" t="s">
        <v>352</v>
      </c>
      <c r="D191" s="119"/>
      <c r="E191" s="120">
        <f t="shared" ref="E191:AB191" si="285">SUM(E192:E196)</f>
        <v>500</v>
      </c>
      <c r="F191" s="121">
        <f t="shared" si="285"/>
        <v>220</v>
      </c>
      <c r="G191" s="122">
        <f t="shared" si="285"/>
        <v>110000</v>
      </c>
      <c r="H191" s="120">
        <f t="shared" si="285"/>
        <v>607</v>
      </c>
      <c r="I191" s="121">
        <f t="shared" si="285"/>
        <v>144.84</v>
      </c>
      <c r="J191" s="170">
        <f t="shared" si="285"/>
        <v>87917.88</v>
      </c>
      <c r="K191" s="340">
        <f t="shared" si="285"/>
        <v>0</v>
      </c>
      <c r="L191" s="121">
        <f t="shared" si="285"/>
        <v>0</v>
      </c>
      <c r="M191" s="170">
        <f t="shared" si="285"/>
        <v>0</v>
      </c>
      <c r="N191" s="120">
        <f t="shared" si="285"/>
        <v>0</v>
      </c>
      <c r="O191" s="121">
        <f t="shared" si="285"/>
        <v>0</v>
      </c>
      <c r="P191" s="170">
        <f t="shared" si="285"/>
        <v>0</v>
      </c>
      <c r="Q191" s="340">
        <f t="shared" si="285"/>
        <v>0</v>
      </c>
      <c r="R191" s="121">
        <f t="shared" si="285"/>
        <v>0</v>
      </c>
      <c r="S191" s="170">
        <f t="shared" si="285"/>
        <v>0</v>
      </c>
      <c r="T191" s="120">
        <f t="shared" si="285"/>
        <v>93</v>
      </c>
      <c r="U191" s="121">
        <f t="shared" si="285"/>
        <v>144.84</v>
      </c>
      <c r="V191" s="170">
        <f t="shared" si="285"/>
        <v>13470.12</v>
      </c>
      <c r="W191" s="340">
        <f t="shared" si="285"/>
        <v>0</v>
      </c>
      <c r="X191" s="121">
        <f t="shared" si="285"/>
        <v>0</v>
      </c>
      <c r="Y191" s="170">
        <f t="shared" si="285"/>
        <v>0</v>
      </c>
      <c r="Z191" s="120">
        <f t="shared" si="285"/>
        <v>0</v>
      </c>
      <c r="AA191" s="121">
        <f t="shared" si="285"/>
        <v>0</v>
      </c>
      <c r="AB191" s="122">
        <f t="shared" si="285"/>
        <v>0</v>
      </c>
      <c r="AC191" s="288">
        <f t="shared" si="264"/>
        <v>110000</v>
      </c>
      <c r="AD191" s="550">
        <f t="shared" si="265"/>
        <v>101388</v>
      </c>
      <c r="AE191" s="288">
        <f t="shared" si="266"/>
        <v>8612</v>
      </c>
      <c r="AF191" s="366">
        <f t="shared" si="267"/>
        <v>7.8290909090909092E-2</v>
      </c>
      <c r="AG191" s="236"/>
      <c r="AH191" s="129"/>
      <c r="AI191" s="129"/>
    </row>
    <row r="192" spans="1:35" ht="366" customHeight="1" x14ac:dyDescent="0.15">
      <c r="A192" s="457" t="s">
        <v>116</v>
      </c>
      <c r="B192" s="172" t="s">
        <v>117</v>
      </c>
      <c r="C192" s="132" t="s">
        <v>353</v>
      </c>
      <c r="D192" s="164" t="s">
        <v>354</v>
      </c>
      <c r="E192" s="259">
        <v>500</v>
      </c>
      <c r="F192" s="396">
        <v>220</v>
      </c>
      <c r="G192" s="137">
        <f t="shared" ref="G192:G196" si="286">E192*F192</f>
        <v>110000</v>
      </c>
      <c r="H192" s="190">
        <v>607</v>
      </c>
      <c r="I192" s="195">
        <v>144.84</v>
      </c>
      <c r="J192" s="175">
        <f t="shared" ref="J192:J196" si="287">H192*I192</f>
        <v>87917.88</v>
      </c>
      <c r="K192" s="342"/>
      <c r="L192" s="135"/>
      <c r="M192" s="175">
        <f t="shared" ref="M192:M196" si="288">K192*L192</f>
        <v>0</v>
      </c>
      <c r="N192" s="134"/>
      <c r="O192" s="135"/>
      <c r="P192" s="175">
        <f t="shared" ref="P192:P196" si="289">N192*O192</f>
        <v>0</v>
      </c>
      <c r="Q192" s="342"/>
      <c r="R192" s="135"/>
      <c r="S192" s="175">
        <f t="shared" ref="S192:S196" si="290">Q192*R192</f>
        <v>0</v>
      </c>
      <c r="T192" s="190">
        <v>93</v>
      </c>
      <c r="U192" s="135">
        <f>V192/T192</f>
        <v>144.84</v>
      </c>
      <c r="V192" s="291">
        <v>13470.12</v>
      </c>
      <c r="W192" s="342"/>
      <c r="X192" s="135"/>
      <c r="Y192" s="175">
        <f t="shared" ref="Y192:Y196" si="291">W192*X192</f>
        <v>0</v>
      </c>
      <c r="Z192" s="134"/>
      <c r="AA192" s="135"/>
      <c r="AB192" s="137">
        <f t="shared" ref="AB192:AB196" si="292">Z192*AA192</f>
        <v>0</v>
      </c>
      <c r="AC192" s="140">
        <f t="shared" si="264"/>
        <v>110000</v>
      </c>
      <c r="AD192" s="249">
        <f t="shared" si="265"/>
        <v>101388</v>
      </c>
      <c r="AE192" s="140">
        <f t="shared" si="266"/>
        <v>8612</v>
      </c>
      <c r="AF192" s="437">
        <f t="shared" si="267"/>
        <v>7.8290909090909092E-2</v>
      </c>
      <c r="AG192" s="604" t="s">
        <v>391</v>
      </c>
      <c r="AH192" s="115"/>
      <c r="AI192" s="115"/>
    </row>
    <row r="193" spans="1:35" ht="30" customHeight="1" x14ac:dyDescent="0.15">
      <c r="A193" s="457" t="s">
        <v>116</v>
      </c>
      <c r="B193" s="172" t="s">
        <v>121</v>
      </c>
      <c r="C193" s="173" t="s">
        <v>355</v>
      </c>
      <c r="D193" s="174" t="s">
        <v>354</v>
      </c>
      <c r="E193" s="134"/>
      <c r="F193" s="135"/>
      <c r="G193" s="137">
        <f t="shared" si="286"/>
        <v>0</v>
      </c>
      <c r="H193" s="134"/>
      <c r="I193" s="135"/>
      <c r="J193" s="175">
        <f t="shared" si="287"/>
        <v>0</v>
      </c>
      <c r="K193" s="342"/>
      <c r="L193" s="135"/>
      <c r="M193" s="175">
        <f t="shared" si="288"/>
        <v>0</v>
      </c>
      <c r="N193" s="134"/>
      <c r="O193" s="135"/>
      <c r="P193" s="175">
        <f t="shared" si="289"/>
        <v>0</v>
      </c>
      <c r="Q193" s="342"/>
      <c r="R193" s="135"/>
      <c r="S193" s="175">
        <f t="shared" si="290"/>
        <v>0</v>
      </c>
      <c r="T193" s="134"/>
      <c r="U193" s="135"/>
      <c r="V193" s="175">
        <f t="shared" ref="V193:V196" si="293">T193*U193</f>
        <v>0</v>
      </c>
      <c r="W193" s="342"/>
      <c r="X193" s="135"/>
      <c r="Y193" s="175">
        <f t="shared" si="291"/>
        <v>0</v>
      </c>
      <c r="Z193" s="134"/>
      <c r="AA193" s="135"/>
      <c r="AB193" s="137">
        <f t="shared" si="292"/>
        <v>0</v>
      </c>
      <c r="AC193" s="140">
        <f t="shared" si="264"/>
        <v>0</v>
      </c>
      <c r="AD193" s="249">
        <f t="shared" si="265"/>
        <v>0</v>
      </c>
      <c r="AE193" s="140">
        <f t="shared" si="266"/>
        <v>0</v>
      </c>
      <c r="AF193" s="437" t="e">
        <f t="shared" si="267"/>
        <v>#DIV/0!</v>
      </c>
      <c r="AG193" s="176"/>
      <c r="AH193" s="115"/>
      <c r="AI193" s="115"/>
    </row>
    <row r="194" spans="1:35" ht="30" customHeight="1" x14ac:dyDescent="0.15">
      <c r="A194" s="457" t="s">
        <v>116</v>
      </c>
      <c r="B194" s="172" t="s">
        <v>123</v>
      </c>
      <c r="C194" s="173" t="s">
        <v>356</v>
      </c>
      <c r="D194" s="174" t="s">
        <v>354</v>
      </c>
      <c r="E194" s="134"/>
      <c r="F194" s="135"/>
      <c r="G194" s="137">
        <f t="shared" si="286"/>
        <v>0</v>
      </c>
      <c r="H194" s="134"/>
      <c r="I194" s="135"/>
      <c r="J194" s="175">
        <f t="shared" si="287"/>
        <v>0</v>
      </c>
      <c r="K194" s="342"/>
      <c r="L194" s="135"/>
      <c r="M194" s="175">
        <f t="shared" si="288"/>
        <v>0</v>
      </c>
      <c r="N194" s="134"/>
      <c r="O194" s="135"/>
      <c r="P194" s="175">
        <f t="shared" si="289"/>
        <v>0</v>
      </c>
      <c r="Q194" s="342"/>
      <c r="R194" s="135"/>
      <c r="S194" s="175">
        <f t="shared" si="290"/>
        <v>0</v>
      </c>
      <c r="T194" s="134"/>
      <c r="U194" s="135"/>
      <c r="V194" s="175">
        <f t="shared" si="293"/>
        <v>0</v>
      </c>
      <c r="W194" s="342"/>
      <c r="X194" s="135"/>
      <c r="Y194" s="175">
        <f t="shared" si="291"/>
        <v>0</v>
      </c>
      <c r="Z194" s="134"/>
      <c r="AA194" s="135"/>
      <c r="AB194" s="137">
        <f t="shared" si="292"/>
        <v>0</v>
      </c>
      <c r="AC194" s="140">
        <f t="shared" si="264"/>
        <v>0</v>
      </c>
      <c r="AD194" s="249">
        <f t="shared" si="265"/>
        <v>0</v>
      </c>
      <c r="AE194" s="140">
        <f t="shared" si="266"/>
        <v>0</v>
      </c>
      <c r="AF194" s="437" t="e">
        <f t="shared" si="267"/>
        <v>#DIV/0!</v>
      </c>
      <c r="AG194" s="176"/>
      <c r="AH194" s="115"/>
      <c r="AI194" s="115"/>
    </row>
    <row r="195" spans="1:35" ht="30" customHeight="1" x14ac:dyDescent="0.15">
      <c r="A195" s="457" t="s">
        <v>116</v>
      </c>
      <c r="B195" s="172" t="s">
        <v>125</v>
      </c>
      <c r="C195" s="173" t="s">
        <v>357</v>
      </c>
      <c r="D195" s="174" t="s">
        <v>354</v>
      </c>
      <c r="E195" s="134"/>
      <c r="F195" s="135"/>
      <c r="G195" s="137">
        <f t="shared" si="286"/>
        <v>0</v>
      </c>
      <c r="H195" s="134"/>
      <c r="I195" s="135"/>
      <c r="J195" s="175">
        <f t="shared" si="287"/>
        <v>0</v>
      </c>
      <c r="K195" s="342"/>
      <c r="L195" s="135"/>
      <c r="M195" s="175">
        <f t="shared" si="288"/>
        <v>0</v>
      </c>
      <c r="N195" s="134"/>
      <c r="O195" s="135"/>
      <c r="P195" s="175">
        <f t="shared" si="289"/>
        <v>0</v>
      </c>
      <c r="Q195" s="342"/>
      <c r="R195" s="135"/>
      <c r="S195" s="175">
        <f t="shared" si="290"/>
        <v>0</v>
      </c>
      <c r="T195" s="134"/>
      <c r="U195" s="135"/>
      <c r="V195" s="175">
        <f t="shared" si="293"/>
        <v>0</v>
      </c>
      <c r="W195" s="342"/>
      <c r="X195" s="135"/>
      <c r="Y195" s="175">
        <f t="shared" si="291"/>
        <v>0</v>
      </c>
      <c r="Z195" s="134"/>
      <c r="AA195" s="135"/>
      <c r="AB195" s="137">
        <f t="shared" si="292"/>
        <v>0</v>
      </c>
      <c r="AC195" s="140">
        <f t="shared" si="264"/>
        <v>0</v>
      </c>
      <c r="AD195" s="249">
        <f t="shared" si="265"/>
        <v>0</v>
      </c>
      <c r="AE195" s="140">
        <f t="shared" si="266"/>
        <v>0</v>
      </c>
      <c r="AF195" s="437" t="e">
        <f t="shared" si="267"/>
        <v>#DIV/0!</v>
      </c>
      <c r="AG195" s="176"/>
      <c r="AH195" s="115"/>
      <c r="AI195" s="115"/>
    </row>
    <row r="196" spans="1:35" ht="30" customHeight="1" x14ac:dyDescent="0.15">
      <c r="A196" s="536" t="s">
        <v>116</v>
      </c>
      <c r="B196" s="294" t="s">
        <v>129</v>
      </c>
      <c r="C196" s="179" t="s">
        <v>358</v>
      </c>
      <c r="D196" s="180" t="s">
        <v>354</v>
      </c>
      <c r="E196" s="181"/>
      <c r="F196" s="182"/>
      <c r="G196" s="183">
        <f t="shared" si="286"/>
        <v>0</v>
      </c>
      <c r="H196" s="181"/>
      <c r="I196" s="182"/>
      <c r="J196" s="184">
        <f t="shared" si="287"/>
        <v>0</v>
      </c>
      <c r="K196" s="344"/>
      <c r="L196" s="182"/>
      <c r="M196" s="184">
        <f t="shared" si="288"/>
        <v>0</v>
      </c>
      <c r="N196" s="181"/>
      <c r="O196" s="182"/>
      <c r="P196" s="184">
        <f t="shared" si="289"/>
        <v>0</v>
      </c>
      <c r="Q196" s="344"/>
      <c r="R196" s="182"/>
      <c r="S196" s="184">
        <f t="shared" si="290"/>
        <v>0</v>
      </c>
      <c r="T196" s="181"/>
      <c r="U196" s="182"/>
      <c r="V196" s="184">
        <f t="shared" si="293"/>
        <v>0</v>
      </c>
      <c r="W196" s="344"/>
      <c r="X196" s="182"/>
      <c r="Y196" s="184">
        <f t="shared" si="291"/>
        <v>0</v>
      </c>
      <c r="Z196" s="181"/>
      <c r="AA196" s="182"/>
      <c r="AB196" s="183">
        <f t="shared" si="292"/>
        <v>0</v>
      </c>
      <c r="AC196" s="165">
        <f t="shared" si="264"/>
        <v>0</v>
      </c>
      <c r="AD196" s="548">
        <f t="shared" si="265"/>
        <v>0</v>
      </c>
      <c r="AE196" s="165">
        <f t="shared" si="266"/>
        <v>0</v>
      </c>
      <c r="AF196" s="490" t="e">
        <f t="shared" si="267"/>
        <v>#DIV/0!</v>
      </c>
      <c r="AG196" s="345"/>
      <c r="AH196" s="115"/>
      <c r="AI196" s="115"/>
    </row>
    <row r="197" spans="1:35" ht="15" customHeight="1" x14ac:dyDescent="0.15">
      <c r="A197" s="542" t="s">
        <v>113</v>
      </c>
      <c r="B197" s="117" t="s">
        <v>359</v>
      </c>
      <c r="C197" s="390" t="s">
        <v>342</v>
      </c>
      <c r="D197" s="119"/>
      <c r="E197" s="120">
        <f t="shared" ref="E197:U197" si="294">SUM(E198:E207)</f>
        <v>6039</v>
      </c>
      <c r="F197" s="121">
        <f t="shared" si="294"/>
        <v>752153.73</v>
      </c>
      <c r="G197" s="122">
        <f t="shared" si="294"/>
        <v>1166014.1200000001</v>
      </c>
      <c r="H197" s="120">
        <f t="shared" si="294"/>
        <v>4980</v>
      </c>
      <c r="I197" s="121">
        <f t="shared" si="294"/>
        <v>745478.35</v>
      </c>
      <c r="J197" s="170">
        <f t="shared" si="294"/>
        <v>1132403.3500000001</v>
      </c>
      <c r="K197" s="340">
        <f t="shared" si="294"/>
        <v>52</v>
      </c>
      <c r="L197" s="121">
        <f t="shared" si="294"/>
        <v>3667</v>
      </c>
      <c r="M197" s="170">
        <f t="shared" si="294"/>
        <v>95342</v>
      </c>
      <c r="N197" s="120">
        <f t="shared" si="294"/>
        <v>52</v>
      </c>
      <c r="O197" s="121">
        <f t="shared" si="294"/>
        <v>1350</v>
      </c>
      <c r="P197" s="170">
        <f t="shared" si="294"/>
        <v>35099.75</v>
      </c>
      <c r="Q197" s="340">
        <f t="shared" si="294"/>
        <v>0</v>
      </c>
      <c r="R197" s="121">
        <f t="shared" si="294"/>
        <v>0</v>
      </c>
      <c r="S197" s="170">
        <f t="shared" si="294"/>
        <v>0</v>
      </c>
      <c r="T197" s="120">
        <f t="shared" si="294"/>
        <v>0</v>
      </c>
      <c r="U197" s="121">
        <f t="shared" si="294"/>
        <v>0</v>
      </c>
      <c r="V197" s="170">
        <f>SUM(V198:V209)</f>
        <v>7137.74</v>
      </c>
      <c r="W197" s="340">
        <f t="shared" ref="W197:AB197" si="295">SUM(W198:W207)</f>
        <v>0</v>
      </c>
      <c r="X197" s="121">
        <f t="shared" si="295"/>
        <v>0</v>
      </c>
      <c r="Y197" s="170">
        <f t="shared" si="295"/>
        <v>0</v>
      </c>
      <c r="Z197" s="120">
        <f t="shared" si="295"/>
        <v>0</v>
      </c>
      <c r="AA197" s="121">
        <f t="shared" si="295"/>
        <v>0</v>
      </c>
      <c r="AB197" s="122">
        <f t="shared" si="295"/>
        <v>0</v>
      </c>
      <c r="AC197" s="288">
        <f t="shared" si="264"/>
        <v>1261356.1200000001</v>
      </c>
      <c r="AD197" s="550">
        <f t="shared" si="265"/>
        <v>1174640.8400000001</v>
      </c>
      <c r="AE197" s="288">
        <f t="shared" si="266"/>
        <v>86715.280000000028</v>
      </c>
      <c r="AF197" s="366">
        <f t="shared" si="267"/>
        <v>6.8747658670732903E-2</v>
      </c>
      <c r="AG197" s="236"/>
      <c r="AH197" s="129"/>
      <c r="AI197" s="129"/>
    </row>
    <row r="198" spans="1:35" ht="59.25" customHeight="1" x14ac:dyDescent="0.15">
      <c r="A198" s="457" t="s">
        <v>116</v>
      </c>
      <c r="B198" s="131" t="s">
        <v>117</v>
      </c>
      <c r="C198" s="132" t="s">
        <v>360</v>
      </c>
      <c r="D198" s="551" t="s">
        <v>305</v>
      </c>
      <c r="E198" s="552">
        <v>1</v>
      </c>
      <c r="F198" s="396">
        <v>26250</v>
      </c>
      <c r="G198" s="137">
        <f t="shared" ref="G198:G207" si="296">E198*F198</f>
        <v>26250</v>
      </c>
      <c r="H198" s="190">
        <v>1</v>
      </c>
      <c r="I198" s="195">
        <v>26250</v>
      </c>
      <c r="J198" s="291">
        <v>26250</v>
      </c>
      <c r="K198" s="342"/>
      <c r="L198" s="135"/>
      <c r="M198" s="175">
        <f t="shared" ref="M198:M201" si="297">K198*L198</f>
        <v>0</v>
      </c>
      <c r="N198" s="134"/>
      <c r="O198" s="135"/>
      <c r="P198" s="175">
        <f t="shared" ref="P198:P201" si="298">N198*O198</f>
        <v>0</v>
      </c>
      <c r="Q198" s="342"/>
      <c r="R198" s="135"/>
      <c r="S198" s="175">
        <f t="shared" ref="S198:S201" si="299">Q198*R198</f>
        <v>0</v>
      </c>
      <c r="T198" s="134"/>
      <c r="U198" s="135"/>
      <c r="V198" s="175">
        <f t="shared" ref="V198:V201" si="300">T198*U198</f>
        <v>0</v>
      </c>
      <c r="W198" s="342"/>
      <c r="X198" s="135"/>
      <c r="Y198" s="175">
        <f t="shared" ref="Y198:Y201" si="301">W198*X198</f>
        <v>0</v>
      </c>
      <c r="Z198" s="134"/>
      <c r="AA198" s="135"/>
      <c r="AB198" s="137">
        <f t="shared" ref="AB198:AB201" si="302">Z198*AA198</f>
        <v>0</v>
      </c>
      <c r="AC198" s="140">
        <f t="shared" si="264"/>
        <v>26250</v>
      </c>
      <c r="AD198" s="249">
        <f t="shared" si="265"/>
        <v>26250</v>
      </c>
      <c r="AE198" s="140">
        <f t="shared" si="266"/>
        <v>0</v>
      </c>
      <c r="AF198" s="437">
        <f t="shared" si="267"/>
        <v>0</v>
      </c>
      <c r="AG198" s="176"/>
      <c r="AH198" s="115"/>
      <c r="AI198" s="115"/>
    </row>
    <row r="199" spans="1:35" ht="279.75" customHeight="1" x14ac:dyDescent="0.15">
      <c r="A199" s="457" t="s">
        <v>116</v>
      </c>
      <c r="B199" s="131" t="s">
        <v>121</v>
      </c>
      <c r="C199" s="553" t="s">
        <v>361</v>
      </c>
      <c r="D199" s="554" t="s">
        <v>362</v>
      </c>
      <c r="E199" s="552">
        <v>1</v>
      </c>
      <c r="F199" s="396">
        <v>542340</v>
      </c>
      <c r="G199" s="137">
        <f t="shared" si="296"/>
        <v>542340</v>
      </c>
      <c r="H199" s="190">
        <v>1</v>
      </c>
      <c r="I199" s="195">
        <v>462099.99</v>
      </c>
      <c r="J199" s="291">
        <v>462099.99</v>
      </c>
      <c r="K199" s="342"/>
      <c r="L199" s="135"/>
      <c r="M199" s="175">
        <f t="shared" si="297"/>
        <v>0</v>
      </c>
      <c r="N199" s="134"/>
      <c r="O199" s="135"/>
      <c r="P199" s="175">
        <f t="shared" si="298"/>
        <v>0</v>
      </c>
      <c r="Q199" s="342"/>
      <c r="R199" s="135"/>
      <c r="S199" s="175">
        <f t="shared" si="299"/>
        <v>0</v>
      </c>
      <c r="T199" s="134"/>
      <c r="U199" s="135"/>
      <c r="V199" s="175">
        <f t="shared" si="300"/>
        <v>0</v>
      </c>
      <c r="W199" s="342"/>
      <c r="X199" s="135"/>
      <c r="Y199" s="175">
        <f t="shared" si="301"/>
        <v>0</v>
      </c>
      <c r="Z199" s="134"/>
      <c r="AA199" s="135"/>
      <c r="AB199" s="137">
        <f t="shared" si="302"/>
        <v>0</v>
      </c>
      <c r="AC199" s="140">
        <f t="shared" si="264"/>
        <v>542340</v>
      </c>
      <c r="AD199" s="249">
        <f t="shared" si="265"/>
        <v>462099.99</v>
      </c>
      <c r="AE199" s="140">
        <f t="shared" si="266"/>
        <v>80240.010000000009</v>
      </c>
      <c r="AF199" s="437">
        <f t="shared" si="267"/>
        <v>0.1479514879964598</v>
      </c>
      <c r="AG199" s="626" t="s">
        <v>392</v>
      </c>
      <c r="AH199" s="115"/>
      <c r="AI199" s="115"/>
    </row>
    <row r="200" spans="1:35" ht="210" customHeight="1" x14ac:dyDescent="0.15">
      <c r="A200" s="457" t="s">
        <v>116</v>
      </c>
      <c r="B200" s="131" t="s">
        <v>123</v>
      </c>
      <c r="C200" s="555" t="s">
        <v>363</v>
      </c>
      <c r="D200" s="554" t="s">
        <v>362</v>
      </c>
      <c r="E200" s="552">
        <v>1</v>
      </c>
      <c r="F200" s="396">
        <v>180000</v>
      </c>
      <c r="G200" s="137">
        <f t="shared" si="296"/>
        <v>180000</v>
      </c>
      <c r="H200" s="190">
        <v>1</v>
      </c>
      <c r="I200" s="195">
        <v>137900</v>
      </c>
      <c r="J200" s="291">
        <v>137900</v>
      </c>
      <c r="K200" s="342"/>
      <c r="L200" s="135"/>
      <c r="M200" s="175">
        <f t="shared" si="297"/>
        <v>0</v>
      </c>
      <c r="N200" s="134"/>
      <c r="O200" s="135"/>
      <c r="P200" s="175">
        <f t="shared" si="298"/>
        <v>0</v>
      </c>
      <c r="Q200" s="342"/>
      <c r="R200" s="135"/>
      <c r="S200" s="175">
        <f t="shared" si="299"/>
        <v>0</v>
      </c>
      <c r="T200" s="134"/>
      <c r="U200" s="135"/>
      <c r="V200" s="175">
        <f t="shared" si="300"/>
        <v>0</v>
      </c>
      <c r="W200" s="342"/>
      <c r="X200" s="135"/>
      <c r="Y200" s="175">
        <f t="shared" si="301"/>
        <v>0</v>
      </c>
      <c r="Z200" s="134"/>
      <c r="AA200" s="135"/>
      <c r="AB200" s="137">
        <f t="shared" si="302"/>
        <v>0</v>
      </c>
      <c r="AC200" s="140">
        <f t="shared" si="264"/>
        <v>180000</v>
      </c>
      <c r="AD200" s="249">
        <f t="shared" si="265"/>
        <v>137900</v>
      </c>
      <c r="AE200" s="140">
        <f t="shared" si="266"/>
        <v>42100</v>
      </c>
      <c r="AF200" s="437">
        <f t="shared" si="267"/>
        <v>0.2338888888888889</v>
      </c>
      <c r="AG200" s="627"/>
      <c r="AH200" s="115"/>
      <c r="AI200" s="115"/>
    </row>
    <row r="201" spans="1:35" ht="138.5" customHeight="1" x14ac:dyDescent="0.15">
      <c r="A201" s="457" t="s">
        <v>116</v>
      </c>
      <c r="B201" s="131" t="s">
        <v>125</v>
      </c>
      <c r="C201" s="132" t="s">
        <v>364</v>
      </c>
      <c r="D201" s="551" t="s">
        <v>252</v>
      </c>
      <c r="E201" s="552">
        <v>6</v>
      </c>
      <c r="F201" s="396">
        <f>2*10*120</f>
        <v>2400</v>
      </c>
      <c r="G201" s="137">
        <f t="shared" si="296"/>
        <v>14400</v>
      </c>
      <c r="H201" s="190">
        <v>7</v>
      </c>
      <c r="I201" s="135">
        <f>J201/H201</f>
        <v>2400</v>
      </c>
      <c r="J201" s="291">
        <v>16800</v>
      </c>
      <c r="K201" s="342"/>
      <c r="L201" s="135"/>
      <c r="M201" s="175">
        <f t="shared" si="297"/>
        <v>0</v>
      </c>
      <c r="N201" s="134"/>
      <c r="O201" s="135"/>
      <c r="P201" s="175">
        <f t="shared" si="298"/>
        <v>0</v>
      </c>
      <c r="Q201" s="342"/>
      <c r="R201" s="135"/>
      <c r="S201" s="175">
        <f t="shared" si="299"/>
        <v>0</v>
      </c>
      <c r="T201" s="134"/>
      <c r="U201" s="135"/>
      <c r="V201" s="175">
        <f t="shared" si="300"/>
        <v>0</v>
      </c>
      <c r="W201" s="342"/>
      <c r="X201" s="135"/>
      <c r="Y201" s="175">
        <f t="shared" si="301"/>
        <v>0</v>
      </c>
      <c r="Z201" s="134"/>
      <c r="AA201" s="135"/>
      <c r="AB201" s="137">
        <f t="shared" si="302"/>
        <v>0</v>
      </c>
      <c r="AC201" s="140">
        <f t="shared" si="264"/>
        <v>14400</v>
      </c>
      <c r="AD201" s="249">
        <f t="shared" si="265"/>
        <v>16800</v>
      </c>
      <c r="AE201" s="140">
        <f t="shared" si="266"/>
        <v>-2400</v>
      </c>
      <c r="AF201" s="437">
        <f t="shared" si="267"/>
        <v>-0.16666666666666666</v>
      </c>
      <c r="AG201" s="144" t="s">
        <v>365</v>
      </c>
      <c r="AH201" s="115"/>
      <c r="AI201" s="115"/>
    </row>
    <row r="202" spans="1:35" ht="253.25" customHeight="1" x14ac:dyDescent="0.15">
      <c r="A202" s="457"/>
      <c r="B202" s="131" t="s">
        <v>127</v>
      </c>
      <c r="C202" s="556" t="s">
        <v>366</v>
      </c>
      <c r="D202" s="557" t="s">
        <v>367</v>
      </c>
      <c r="E202" s="558">
        <v>1900</v>
      </c>
      <c r="F202" s="194">
        <v>30</v>
      </c>
      <c r="G202" s="137">
        <f t="shared" si="296"/>
        <v>57000</v>
      </c>
      <c r="H202" s="190">
        <v>1</v>
      </c>
      <c r="I202" s="195">
        <v>59927.76</v>
      </c>
      <c r="J202" s="291">
        <v>59927.76</v>
      </c>
      <c r="K202" s="342"/>
      <c r="L202" s="135"/>
      <c r="M202" s="175"/>
      <c r="N202" s="134"/>
      <c r="O202" s="135"/>
      <c r="P202" s="175"/>
      <c r="Q202" s="342"/>
      <c r="R202" s="135"/>
      <c r="S202" s="175"/>
      <c r="T202" s="134"/>
      <c r="U202" s="135"/>
      <c r="V202" s="175"/>
      <c r="W202" s="342"/>
      <c r="X202" s="135"/>
      <c r="Y202" s="175"/>
      <c r="Z202" s="134"/>
      <c r="AA202" s="135"/>
      <c r="AB202" s="137"/>
      <c r="AC202" s="140">
        <f t="shared" si="264"/>
        <v>57000</v>
      </c>
      <c r="AD202" s="249">
        <f t="shared" si="265"/>
        <v>59927.76</v>
      </c>
      <c r="AE202" s="140">
        <f t="shared" si="266"/>
        <v>-2927.760000000002</v>
      </c>
      <c r="AF202" s="437">
        <f t="shared" si="267"/>
        <v>-5.1364210526315825E-2</v>
      </c>
      <c r="AG202" s="604" t="s">
        <v>393</v>
      </c>
      <c r="AH202" s="115"/>
      <c r="AI202" s="115"/>
    </row>
    <row r="203" spans="1:35" ht="129.75" customHeight="1" x14ac:dyDescent="0.15">
      <c r="A203" s="457"/>
      <c r="B203" s="131" t="s">
        <v>129</v>
      </c>
      <c r="C203" s="556" t="s">
        <v>368</v>
      </c>
      <c r="D203" s="557" t="s">
        <v>305</v>
      </c>
      <c r="E203" s="558">
        <v>150</v>
      </c>
      <c r="F203" s="194">
        <v>40</v>
      </c>
      <c r="G203" s="137">
        <f t="shared" si="296"/>
        <v>6000</v>
      </c>
      <c r="H203" s="190">
        <v>0</v>
      </c>
      <c r="I203" s="195">
        <v>0</v>
      </c>
      <c r="J203" s="291">
        <v>0</v>
      </c>
      <c r="K203" s="342"/>
      <c r="L203" s="135"/>
      <c r="M203" s="175"/>
      <c r="N203" s="134"/>
      <c r="O203" s="135"/>
      <c r="P203" s="175"/>
      <c r="Q203" s="342"/>
      <c r="R203" s="135"/>
      <c r="S203" s="175"/>
      <c r="T203" s="134"/>
      <c r="U203" s="135"/>
      <c r="V203" s="175"/>
      <c r="W203" s="342"/>
      <c r="X203" s="135"/>
      <c r="Y203" s="175"/>
      <c r="Z203" s="134"/>
      <c r="AA203" s="135"/>
      <c r="AB203" s="137"/>
      <c r="AC203" s="140">
        <f t="shared" si="264"/>
        <v>6000</v>
      </c>
      <c r="AD203" s="249">
        <f t="shared" si="265"/>
        <v>0</v>
      </c>
      <c r="AE203" s="140">
        <f t="shared" si="266"/>
        <v>6000</v>
      </c>
      <c r="AF203" s="437">
        <f t="shared" si="267"/>
        <v>1</v>
      </c>
      <c r="AG203" s="144" t="s">
        <v>369</v>
      </c>
      <c r="AH203" s="115"/>
      <c r="AI203" s="115"/>
    </row>
    <row r="204" spans="1:35" ht="333" customHeight="1" x14ac:dyDescent="0.15">
      <c r="A204" s="457"/>
      <c r="B204" s="131" t="s">
        <v>131</v>
      </c>
      <c r="C204" s="367" t="s">
        <v>370</v>
      </c>
      <c r="D204" s="557" t="s">
        <v>371</v>
      </c>
      <c r="E204" s="558">
        <v>3936</v>
      </c>
      <c r="F204" s="194">
        <v>75</v>
      </c>
      <c r="G204" s="137">
        <f t="shared" si="296"/>
        <v>295200</v>
      </c>
      <c r="H204" s="190">
        <v>4968</v>
      </c>
      <c r="I204" s="195">
        <v>75</v>
      </c>
      <c r="J204" s="291">
        <v>372600</v>
      </c>
      <c r="K204" s="342"/>
      <c r="L204" s="135"/>
      <c r="M204" s="175"/>
      <c r="N204" s="134"/>
      <c r="O204" s="135"/>
      <c r="P204" s="175"/>
      <c r="Q204" s="342"/>
      <c r="R204" s="135"/>
      <c r="S204" s="175"/>
      <c r="T204" s="134"/>
      <c r="U204" s="135"/>
      <c r="V204" s="175"/>
      <c r="W204" s="342"/>
      <c r="X204" s="135"/>
      <c r="Y204" s="175"/>
      <c r="Z204" s="134"/>
      <c r="AA204" s="135"/>
      <c r="AB204" s="137"/>
      <c r="AC204" s="140">
        <f t="shared" si="264"/>
        <v>295200</v>
      </c>
      <c r="AD204" s="249">
        <f t="shared" si="265"/>
        <v>372600</v>
      </c>
      <c r="AE204" s="140">
        <f t="shared" si="266"/>
        <v>-77400</v>
      </c>
      <c r="AF204" s="437">
        <f t="shared" si="267"/>
        <v>-0.26219512195121952</v>
      </c>
      <c r="AG204" s="604" t="s">
        <v>394</v>
      </c>
      <c r="AH204" s="115"/>
      <c r="AI204" s="115"/>
    </row>
    <row r="205" spans="1:35" ht="227.5" customHeight="1" x14ac:dyDescent="0.15">
      <c r="A205" s="251"/>
      <c r="B205" s="131" t="s">
        <v>134</v>
      </c>
      <c r="C205" s="492" t="s">
        <v>372</v>
      </c>
      <c r="D205" s="557" t="s">
        <v>373</v>
      </c>
      <c r="E205" s="558">
        <v>44</v>
      </c>
      <c r="F205" s="194">
        <v>1018.73</v>
      </c>
      <c r="G205" s="137">
        <f t="shared" si="296"/>
        <v>44824.12</v>
      </c>
      <c r="H205" s="190">
        <v>1</v>
      </c>
      <c r="I205" s="195">
        <v>56825.599999999999</v>
      </c>
      <c r="J205" s="291">
        <v>56825.599999999999</v>
      </c>
      <c r="K205" s="342"/>
      <c r="L205" s="135"/>
      <c r="M205" s="175"/>
      <c r="N205" s="134"/>
      <c r="O205" s="135"/>
      <c r="P205" s="175"/>
      <c r="Q205" s="342"/>
      <c r="R205" s="135"/>
      <c r="S205" s="175"/>
      <c r="T205" s="134"/>
      <c r="U205" s="135"/>
      <c r="V205" s="175"/>
      <c r="W205" s="342"/>
      <c r="X205" s="135"/>
      <c r="Y205" s="175"/>
      <c r="Z205" s="134"/>
      <c r="AA205" s="135"/>
      <c r="AB205" s="137"/>
      <c r="AC205" s="140">
        <f t="shared" si="264"/>
        <v>44824.12</v>
      </c>
      <c r="AD205" s="249">
        <f t="shared" si="265"/>
        <v>56825.599999999999</v>
      </c>
      <c r="AE205" s="140">
        <f t="shared" si="266"/>
        <v>-12001.479999999996</v>
      </c>
      <c r="AF205" s="437">
        <f t="shared" si="267"/>
        <v>-0.26774602602348901</v>
      </c>
      <c r="AG205" s="604" t="s">
        <v>395</v>
      </c>
      <c r="AH205" s="115"/>
      <c r="AI205" s="115"/>
    </row>
    <row r="206" spans="1:35" ht="77.25" customHeight="1" x14ac:dyDescent="0.15">
      <c r="A206" s="457" t="s">
        <v>116</v>
      </c>
      <c r="B206" s="131" t="s">
        <v>137</v>
      </c>
      <c r="C206" s="132" t="s">
        <v>374</v>
      </c>
      <c r="D206" s="554" t="s">
        <v>373</v>
      </c>
      <c r="E206" s="558"/>
      <c r="F206" s="194"/>
      <c r="G206" s="137">
        <f t="shared" si="296"/>
        <v>0</v>
      </c>
      <c r="H206" s="134"/>
      <c r="I206" s="135"/>
      <c r="J206" s="175">
        <f t="shared" ref="J206:J207" si="303">H206*I206</f>
        <v>0</v>
      </c>
      <c r="K206" s="559">
        <v>26</v>
      </c>
      <c r="L206" s="194">
        <v>3317</v>
      </c>
      <c r="M206" s="175">
        <f t="shared" ref="M206:M207" si="304">K206*L206</f>
        <v>86242</v>
      </c>
      <c r="N206" s="190">
        <v>26</v>
      </c>
      <c r="O206" s="195">
        <v>884.85</v>
      </c>
      <c r="P206" s="291">
        <v>23005.97</v>
      </c>
      <c r="Q206" s="342"/>
      <c r="R206" s="135"/>
      <c r="S206" s="175">
        <f t="shared" ref="S206:S207" si="305">Q206*R206</f>
        <v>0</v>
      </c>
      <c r="T206" s="134"/>
      <c r="U206" s="135"/>
      <c r="V206" s="175">
        <f t="shared" ref="V206:V207" si="306">T206*U206</f>
        <v>0</v>
      </c>
      <c r="W206" s="342"/>
      <c r="X206" s="135"/>
      <c r="Y206" s="175">
        <f t="shared" ref="Y206:Y207" si="307">W206*X206</f>
        <v>0</v>
      </c>
      <c r="Z206" s="134"/>
      <c r="AA206" s="135"/>
      <c r="AB206" s="137">
        <f t="shared" ref="AB206:AB207" si="308">Z206*AA206</f>
        <v>0</v>
      </c>
      <c r="AC206" s="140">
        <f t="shared" si="264"/>
        <v>86242</v>
      </c>
      <c r="AD206" s="249">
        <f t="shared" si="265"/>
        <v>23005.97</v>
      </c>
      <c r="AE206" s="140">
        <f t="shared" si="266"/>
        <v>63236.03</v>
      </c>
      <c r="AF206" s="437">
        <f t="shared" si="267"/>
        <v>0.73323937292734398</v>
      </c>
      <c r="AG206" s="176"/>
      <c r="AH206" s="115"/>
      <c r="AI206" s="115"/>
    </row>
    <row r="207" spans="1:35" ht="81.75" customHeight="1" x14ac:dyDescent="0.15">
      <c r="A207" s="467" t="s">
        <v>116</v>
      </c>
      <c r="B207" s="131" t="s">
        <v>139</v>
      </c>
      <c r="C207" s="132" t="s">
        <v>375</v>
      </c>
      <c r="D207" s="133" t="s">
        <v>373</v>
      </c>
      <c r="E207" s="193"/>
      <c r="F207" s="194"/>
      <c r="G207" s="175">
        <f t="shared" si="296"/>
        <v>0</v>
      </c>
      <c r="H207" s="145"/>
      <c r="I207" s="146"/>
      <c r="J207" s="296">
        <f t="shared" si="303"/>
        <v>0</v>
      </c>
      <c r="K207" s="559">
        <v>26</v>
      </c>
      <c r="L207" s="194">
        <v>350</v>
      </c>
      <c r="M207" s="296">
        <f t="shared" si="304"/>
        <v>9100</v>
      </c>
      <c r="N207" s="156">
        <v>26</v>
      </c>
      <c r="O207" s="157">
        <v>465.15</v>
      </c>
      <c r="P207" s="489">
        <v>12093.78</v>
      </c>
      <c r="Q207" s="365"/>
      <c r="R207" s="146"/>
      <c r="S207" s="296">
        <f t="shared" si="305"/>
        <v>0</v>
      </c>
      <c r="T207" s="145"/>
      <c r="U207" s="146"/>
      <c r="V207" s="296">
        <f t="shared" si="306"/>
        <v>0</v>
      </c>
      <c r="W207" s="365"/>
      <c r="X207" s="146"/>
      <c r="Y207" s="296">
        <f t="shared" si="307"/>
        <v>0</v>
      </c>
      <c r="Z207" s="145"/>
      <c r="AA207" s="146"/>
      <c r="AB207" s="136">
        <f t="shared" si="308"/>
        <v>0</v>
      </c>
      <c r="AC207" s="165">
        <f t="shared" si="264"/>
        <v>9100</v>
      </c>
      <c r="AD207" s="548">
        <f t="shared" si="265"/>
        <v>12093.78</v>
      </c>
      <c r="AE207" s="165">
        <f t="shared" si="266"/>
        <v>-2993.7800000000007</v>
      </c>
      <c r="AF207" s="490">
        <f t="shared" si="267"/>
        <v>-0.32898681318681328</v>
      </c>
      <c r="AG207" s="345"/>
      <c r="AH207" s="115"/>
      <c r="AI207" s="115"/>
    </row>
    <row r="208" spans="1:35" ht="82.5" customHeight="1" x14ac:dyDescent="0.15">
      <c r="A208" s="251" t="s">
        <v>116</v>
      </c>
      <c r="B208" s="560" t="s">
        <v>141</v>
      </c>
      <c r="C208" s="492" t="s">
        <v>376</v>
      </c>
      <c r="D208" s="561" t="s">
        <v>319</v>
      </c>
      <c r="E208" s="259"/>
      <c r="F208" s="396"/>
      <c r="G208" s="175"/>
      <c r="H208" s="342"/>
      <c r="I208" s="135"/>
      <c r="J208" s="175"/>
      <c r="K208" s="562"/>
      <c r="L208" s="396"/>
      <c r="M208" s="175"/>
      <c r="N208" s="342"/>
      <c r="O208" s="135"/>
      <c r="P208" s="291"/>
      <c r="Q208" s="342"/>
      <c r="R208" s="135"/>
      <c r="S208" s="175"/>
      <c r="T208" s="563">
        <v>1500</v>
      </c>
      <c r="U208" s="195">
        <v>2.65</v>
      </c>
      <c r="V208" s="195">
        <v>3975</v>
      </c>
      <c r="W208" s="135"/>
      <c r="X208" s="135"/>
      <c r="Y208" s="135"/>
      <c r="Z208" s="135"/>
      <c r="AA208" s="135"/>
      <c r="AB208" s="135"/>
      <c r="AC208" s="165">
        <f t="shared" si="264"/>
        <v>0</v>
      </c>
      <c r="AD208" s="548">
        <f t="shared" si="265"/>
        <v>3975</v>
      </c>
      <c r="AE208" s="165">
        <f t="shared" si="266"/>
        <v>-3975</v>
      </c>
      <c r="AF208" s="564" t="e">
        <f t="shared" si="267"/>
        <v>#DIV/0!</v>
      </c>
      <c r="AG208" s="565" t="s">
        <v>377</v>
      </c>
      <c r="AH208" s="115"/>
      <c r="AI208" s="115"/>
    </row>
    <row r="209" spans="1:35" ht="81.75" customHeight="1" x14ac:dyDescent="0.15">
      <c r="A209" s="566" t="s">
        <v>116</v>
      </c>
      <c r="B209" s="567" t="s">
        <v>143</v>
      </c>
      <c r="C209" s="492" t="s">
        <v>378</v>
      </c>
      <c r="D209" s="569" t="s">
        <v>379</v>
      </c>
      <c r="E209" s="193"/>
      <c r="F209" s="194"/>
      <c r="G209" s="296"/>
      <c r="H209" s="365"/>
      <c r="I209" s="146"/>
      <c r="J209" s="296"/>
      <c r="K209" s="570"/>
      <c r="L209" s="194"/>
      <c r="M209" s="296"/>
      <c r="N209" s="365"/>
      <c r="O209" s="146"/>
      <c r="P209" s="489"/>
      <c r="Q209" s="365"/>
      <c r="R209" s="146"/>
      <c r="S209" s="296"/>
      <c r="T209" s="571">
        <v>1</v>
      </c>
      <c r="U209" s="157">
        <v>3162.74</v>
      </c>
      <c r="V209" s="157">
        <v>3162.74</v>
      </c>
      <c r="W209" s="146"/>
      <c r="X209" s="146"/>
      <c r="Y209" s="146"/>
      <c r="Z209" s="146"/>
      <c r="AA209" s="146"/>
      <c r="AB209" s="146"/>
      <c r="AC209" s="165">
        <f t="shared" si="264"/>
        <v>0</v>
      </c>
      <c r="AD209" s="548">
        <f t="shared" si="265"/>
        <v>3162.74</v>
      </c>
      <c r="AE209" s="165">
        <f t="shared" si="266"/>
        <v>-3162.74</v>
      </c>
      <c r="AF209" s="564" t="e">
        <f>AE209/AC209</f>
        <v>#DIV/0!</v>
      </c>
      <c r="AG209" s="565" t="s">
        <v>396</v>
      </c>
      <c r="AH209" s="115"/>
      <c r="AI209" s="115"/>
    </row>
    <row r="210" spans="1:35" ht="81.75" customHeight="1" x14ac:dyDescent="0.15">
      <c r="A210" s="566"/>
      <c r="B210" s="567"/>
      <c r="C210" s="568"/>
      <c r="D210" s="569"/>
      <c r="E210" s="193"/>
      <c r="F210" s="194"/>
      <c r="G210" s="489"/>
      <c r="H210" s="571"/>
      <c r="I210" s="157"/>
      <c r="J210" s="489"/>
      <c r="K210" s="570"/>
      <c r="L210" s="194"/>
      <c r="M210" s="489"/>
      <c r="N210" s="571"/>
      <c r="O210" s="157"/>
      <c r="P210" s="489"/>
      <c r="Q210" s="571"/>
      <c r="R210" s="157"/>
      <c r="S210" s="489"/>
      <c r="T210" s="571"/>
      <c r="U210" s="157"/>
      <c r="V210" s="157"/>
      <c r="W210" s="157"/>
      <c r="X210" s="157"/>
      <c r="Y210" s="157"/>
      <c r="Z210" s="157"/>
      <c r="AA210" s="157"/>
      <c r="AB210" s="157"/>
      <c r="AC210" s="165"/>
      <c r="AD210" s="548"/>
      <c r="AE210" s="165"/>
      <c r="AF210" s="564"/>
      <c r="AG210" s="572"/>
      <c r="AH210" s="115"/>
      <c r="AI210" s="115"/>
    </row>
    <row r="211" spans="1:35" ht="15.75" customHeight="1" x14ac:dyDescent="0.15">
      <c r="A211" s="644" t="s">
        <v>380</v>
      </c>
      <c r="B211" s="629"/>
      <c r="C211" s="630"/>
      <c r="D211" s="573"/>
      <c r="E211" s="498">
        <f t="shared" ref="E211:AB211" si="309">E197+E191+E187+E183</f>
        <v>6540</v>
      </c>
      <c r="F211" s="498">
        <f t="shared" si="309"/>
        <v>757373.73</v>
      </c>
      <c r="G211" s="498">
        <f t="shared" si="309"/>
        <v>1281014.1200000001</v>
      </c>
      <c r="H211" s="498">
        <f t="shared" si="309"/>
        <v>5588</v>
      </c>
      <c r="I211" s="498">
        <f t="shared" si="309"/>
        <v>763559.19</v>
      </c>
      <c r="J211" s="498">
        <f t="shared" si="309"/>
        <v>1238257.23</v>
      </c>
      <c r="K211" s="498">
        <f t="shared" si="309"/>
        <v>52</v>
      </c>
      <c r="L211" s="498">
        <f t="shared" si="309"/>
        <v>3667</v>
      </c>
      <c r="M211" s="498">
        <f t="shared" si="309"/>
        <v>95342</v>
      </c>
      <c r="N211" s="498">
        <f t="shared" si="309"/>
        <v>52</v>
      </c>
      <c r="O211" s="498">
        <f t="shared" si="309"/>
        <v>1350</v>
      </c>
      <c r="P211" s="498">
        <f t="shared" si="309"/>
        <v>35099.75</v>
      </c>
      <c r="Q211" s="498">
        <f t="shared" si="309"/>
        <v>0</v>
      </c>
      <c r="R211" s="498">
        <f t="shared" si="309"/>
        <v>0</v>
      </c>
      <c r="S211" s="498">
        <f t="shared" si="309"/>
        <v>0</v>
      </c>
      <c r="T211" s="498">
        <f t="shared" si="309"/>
        <v>94</v>
      </c>
      <c r="U211" s="498">
        <f t="shared" si="309"/>
        <v>18350.84</v>
      </c>
      <c r="V211" s="498">
        <f t="shared" si="309"/>
        <v>38813.86</v>
      </c>
      <c r="W211" s="498">
        <f t="shared" si="309"/>
        <v>0</v>
      </c>
      <c r="X211" s="498">
        <f t="shared" si="309"/>
        <v>0</v>
      </c>
      <c r="Y211" s="498">
        <f t="shared" si="309"/>
        <v>0</v>
      </c>
      <c r="Z211" s="498">
        <f t="shared" si="309"/>
        <v>0</v>
      </c>
      <c r="AA211" s="498">
        <f t="shared" si="309"/>
        <v>0</v>
      </c>
      <c r="AB211" s="498">
        <f t="shared" si="309"/>
        <v>0</v>
      </c>
      <c r="AC211" s="211">
        <f>G211+M211+S211+Y211</f>
        <v>1376356.12</v>
      </c>
      <c r="AD211" s="211">
        <f>J211+P211+V211+AB211</f>
        <v>1312170.8400000001</v>
      </c>
      <c r="AE211" s="211">
        <f t="shared" ref="AE211:AE212" si="310">AC211-AD211</f>
        <v>64185.280000000028</v>
      </c>
      <c r="AF211" s="499">
        <f t="shared" ref="AF211:AF212" si="311">AE211/AC211</f>
        <v>4.6634209756701649E-2</v>
      </c>
      <c r="AG211" s="500"/>
      <c r="AH211" s="115"/>
      <c r="AI211" s="115"/>
    </row>
    <row r="212" spans="1:35" ht="15.75" customHeight="1" x14ac:dyDescent="0.15">
      <c r="A212" s="574" t="s">
        <v>381</v>
      </c>
      <c r="B212" s="575"/>
      <c r="C212" s="576"/>
      <c r="D212" s="577"/>
      <c r="E212" s="578"/>
      <c r="F212" s="578"/>
      <c r="G212" s="579">
        <f>G49+G82+G95+G105+G126+G132+G147+G154+G161+G165+G171+G175+G181+G211</f>
        <v>1991203.3860000002</v>
      </c>
      <c r="H212" s="580"/>
      <c r="I212" s="580"/>
      <c r="J212" s="579">
        <f>J49+J82+J95+J105+J126+J132+J147+J154+J161+J165+J171+J175+J181+J211</f>
        <v>1911992.46</v>
      </c>
      <c r="K212" s="578"/>
      <c r="L212" s="578"/>
      <c r="M212" s="579">
        <f>M49+M82+M95+M105+M126+M132+M147+M154+M161+M165+M171+M175+M181+M211</f>
        <v>604813.63399999985</v>
      </c>
      <c r="N212" s="578"/>
      <c r="O212" s="578"/>
      <c r="P212" s="579">
        <f>P49+P82+P95+P105+P126+P132+P147+P154+P161+P165+P171+P175+P181+P211</f>
        <v>581812.84169999999</v>
      </c>
      <c r="Q212" s="578"/>
      <c r="R212" s="578"/>
      <c r="S212" s="579">
        <f>S49+S82+S95+S105+S126+S132+S147+S154+S161+S165+S171+S175+S181+S211</f>
        <v>128323.43080000002</v>
      </c>
      <c r="T212" s="578"/>
      <c r="U212" s="578"/>
      <c r="V212" s="579">
        <f>V49+V82+V95+V105+V126+V132+V147+V154+V161+V165+V171+V175+V181+V211</f>
        <v>140858.0906</v>
      </c>
      <c r="W212" s="578"/>
      <c r="X212" s="578"/>
      <c r="Y212" s="579">
        <f>Y49+Y82+Y95+Y105+Y126+Y132+Y147+Y154+Y161+Y165+Y171+Y175+Y181+Y211</f>
        <v>0</v>
      </c>
      <c r="Z212" s="578"/>
      <c r="AA212" s="578"/>
      <c r="AB212" s="579">
        <f t="shared" ref="AB212:AD212" si="312">AB49+AB82+AB95+AB105+AB126+AB132+AB147+AB154+AB161+AB165+AB171+AB175+AB181+AB211</f>
        <v>0</v>
      </c>
      <c r="AC212" s="579">
        <f t="shared" si="312"/>
        <v>2724340.4507999998</v>
      </c>
      <c r="AD212" s="579">
        <f t="shared" si="312"/>
        <v>2634663.3923000004</v>
      </c>
      <c r="AE212" s="579">
        <f t="shared" si="310"/>
        <v>89677.058499999344</v>
      </c>
      <c r="AF212" s="581">
        <f t="shared" si="311"/>
        <v>3.2916979400891604E-2</v>
      </c>
      <c r="AG212" s="582"/>
      <c r="AH212" s="583"/>
      <c r="AI212" s="583"/>
    </row>
    <row r="213" spans="1:35" ht="15.75" customHeight="1" x14ac:dyDescent="0.2">
      <c r="A213" s="645"/>
      <c r="B213" s="629"/>
      <c r="C213" s="629"/>
      <c r="D213" s="584"/>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6"/>
      <c r="AD213" s="586"/>
      <c r="AE213" s="586"/>
      <c r="AF213" s="587"/>
      <c r="AG213" s="55"/>
      <c r="AH213" s="3"/>
      <c r="AI213" s="3"/>
    </row>
    <row r="214" spans="1:35" ht="15.75" customHeight="1" x14ac:dyDescent="0.2">
      <c r="A214" s="646" t="s">
        <v>382</v>
      </c>
      <c r="B214" s="629"/>
      <c r="C214" s="630"/>
      <c r="D214" s="588"/>
      <c r="E214" s="589"/>
      <c r="F214" s="589"/>
      <c r="G214" s="589">
        <f>Фінансування!C20-Витрати!G212</f>
        <v>3.9999997243285179E-3</v>
      </c>
      <c r="H214" s="589"/>
      <c r="I214" s="589"/>
      <c r="J214" s="589">
        <f>Фінансування!C21-Витрати!J212</f>
        <v>0</v>
      </c>
      <c r="K214" s="589"/>
      <c r="L214" s="589"/>
      <c r="M214" s="589"/>
      <c r="N214" s="589"/>
      <c r="O214" s="589"/>
      <c r="P214" s="589"/>
      <c r="Q214" s="589"/>
      <c r="R214" s="589"/>
      <c r="S214" s="589"/>
      <c r="T214" s="589"/>
      <c r="U214" s="589"/>
      <c r="V214" s="589"/>
      <c r="W214" s="589"/>
      <c r="X214" s="589"/>
      <c r="Y214" s="589"/>
      <c r="Z214" s="589"/>
      <c r="AA214" s="589"/>
      <c r="AB214" s="589"/>
      <c r="AC214" s="589">
        <f>Фінансування!N20-Витрати!AC212</f>
        <v>-7.9999957233667374E-4</v>
      </c>
      <c r="AD214" s="589">
        <f>Фінансування!N21-Витрати!AD212</f>
        <v>-2.3000007495284081E-3</v>
      </c>
      <c r="AE214" s="590"/>
      <c r="AF214" s="591"/>
      <c r="AG214" s="592"/>
      <c r="AH214" s="3"/>
      <c r="AI214" s="3"/>
    </row>
    <row r="215" spans="1:35" ht="15.75" customHeight="1" x14ac:dyDescent="0.15">
      <c r="A215" s="16"/>
      <c r="B215" s="593"/>
      <c r="C215" s="594"/>
      <c r="D215" s="16"/>
      <c r="E215" s="16"/>
      <c r="F215" s="16"/>
      <c r="G215" s="16"/>
      <c r="H215" s="16"/>
      <c r="I215" s="16"/>
      <c r="J215" s="16"/>
      <c r="K215" s="595"/>
      <c r="L215" s="595"/>
      <c r="M215" s="595"/>
      <c r="N215" s="595"/>
      <c r="O215" s="595"/>
      <c r="P215" s="595"/>
      <c r="Q215" s="595"/>
      <c r="R215" s="595"/>
      <c r="S215" s="595"/>
      <c r="T215" s="595"/>
      <c r="U215" s="595"/>
      <c r="V215" s="595"/>
      <c r="W215" s="595"/>
      <c r="X215" s="595"/>
      <c r="Y215" s="595"/>
      <c r="Z215" s="595"/>
      <c r="AA215" s="595"/>
      <c r="AB215" s="595"/>
      <c r="AC215" s="596"/>
      <c r="AD215" s="596"/>
      <c r="AE215" s="596"/>
      <c r="AF215" s="596"/>
      <c r="AG215" s="55"/>
    </row>
    <row r="216" spans="1:35" ht="15.75" customHeight="1" x14ac:dyDescent="0.15">
      <c r="A216" s="16"/>
      <c r="B216" s="593"/>
      <c r="C216" s="594"/>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3"/>
      <c r="AD216" s="13"/>
      <c r="AE216" s="13"/>
      <c r="AF216" s="13"/>
      <c r="AG216" s="55"/>
    </row>
    <row r="217" spans="1:35" ht="15.75" customHeight="1" x14ac:dyDescent="0.15">
      <c r="A217" s="16"/>
      <c r="B217" s="593"/>
      <c r="C217" s="594"/>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3"/>
      <c r="AD217" s="13"/>
      <c r="AE217" s="13"/>
      <c r="AF217" s="13"/>
      <c r="AG217" s="55"/>
    </row>
    <row r="218" spans="1:35" ht="15.75" customHeight="1" x14ac:dyDescent="0.15">
      <c r="A218" s="16"/>
      <c r="B218" s="593"/>
      <c r="C218" s="594"/>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3"/>
      <c r="AD218" s="13"/>
      <c r="AE218" s="13"/>
      <c r="AF218" s="13"/>
      <c r="AG218" s="55"/>
    </row>
    <row r="219" spans="1:35" ht="15.75" customHeight="1" x14ac:dyDescent="0.2">
      <c r="A219" s="16"/>
      <c r="B219" s="593"/>
      <c r="C219" s="53" t="s">
        <v>383</v>
      </c>
      <c r="D219" s="597" t="s">
        <v>42</v>
      </c>
      <c r="E219" s="598"/>
      <c r="G219" s="599" t="s">
        <v>384</v>
      </c>
      <c r="H219" s="598"/>
      <c r="I219" s="598"/>
      <c r="J219" s="16"/>
      <c r="K219" s="16"/>
      <c r="L219" s="16"/>
      <c r="M219" s="16"/>
      <c r="N219" s="16"/>
      <c r="O219" s="16"/>
      <c r="P219" s="16"/>
      <c r="Q219" s="16"/>
      <c r="R219" s="16"/>
      <c r="S219" s="16"/>
      <c r="T219" s="16"/>
      <c r="U219" s="16"/>
      <c r="V219" s="16"/>
      <c r="W219" s="16"/>
      <c r="X219" s="16"/>
      <c r="Y219" s="16"/>
      <c r="Z219" s="16"/>
      <c r="AA219" s="16"/>
      <c r="AB219" s="16"/>
      <c r="AC219" s="13"/>
      <c r="AD219" s="13"/>
      <c r="AE219" s="13"/>
      <c r="AF219" s="13"/>
      <c r="AG219" s="55"/>
    </row>
    <row r="220" spans="1:35" ht="15.75" customHeight="1" x14ac:dyDescent="0.2">
      <c r="A220" s="16"/>
      <c r="B220" s="593"/>
      <c r="D220" s="53" t="s">
        <v>44</v>
      </c>
      <c r="G220" s="53" t="s">
        <v>45</v>
      </c>
      <c r="J220" s="16"/>
      <c r="K220" s="16"/>
      <c r="L220" s="16"/>
      <c r="M220" s="16"/>
      <c r="N220" s="16"/>
      <c r="O220" s="16"/>
      <c r="P220" s="16"/>
      <c r="Q220" s="16"/>
      <c r="R220" s="16"/>
      <c r="S220" s="11"/>
      <c r="T220" s="16"/>
      <c r="U220" s="16"/>
      <c r="V220" s="16"/>
      <c r="W220" s="16"/>
      <c r="X220" s="16"/>
      <c r="Y220" s="16"/>
      <c r="Z220" s="16"/>
      <c r="AA220" s="16"/>
      <c r="AB220" s="16"/>
      <c r="AC220" s="13"/>
      <c r="AD220" s="13"/>
      <c r="AE220" s="13"/>
      <c r="AF220" s="13"/>
      <c r="AG220" s="55"/>
    </row>
    <row r="221" spans="1:35" ht="15.75" customHeight="1" x14ac:dyDescent="0.15">
      <c r="A221" s="16"/>
      <c r="B221" s="593"/>
      <c r="C221" s="594"/>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3"/>
      <c r="AD221" s="13"/>
      <c r="AE221" s="13"/>
      <c r="AF221" s="13"/>
      <c r="AG221" s="55"/>
    </row>
    <row r="222" spans="1:35" ht="15.75" customHeight="1" x14ac:dyDescent="0.15">
      <c r="A222" s="16"/>
      <c r="B222" s="593"/>
      <c r="C222" s="594"/>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3"/>
      <c r="AD222" s="13"/>
      <c r="AE222" s="13"/>
      <c r="AF222" s="13"/>
      <c r="AG222" s="55"/>
    </row>
    <row r="223" spans="1:35" ht="15.75" customHeight="1" x14ac:dyDescent="0.2">
      <c r="A223" s="53"/>
      <c r="B223" s="600"/>
      <c r="C223" s="601"/>
      <c r="M223" s="602"/>
      <c r="AG223" s="55"/>
    </row>
    <row r="224" spans="1:35" ht="15.75" customHeight="1" x14ac:dyDescent="0.2">
      <c r="A224" s="53"/>
      <c r="B224" s="600"/>
      <c r="C224" s="601"/>
      <c r="M224" s="602"/>
      <c r="AG224" s="55"/>
    </row>
    <row r="225" spans="1:33" ht="15.75" customHeight="1" x14ac:dyDescent="0.2">
      <c r="A225" s="53"/>
      <c r="B225" s="600"/>
      <c r="C225" s="601"/>
      <c r="M225" s="602"/>
      <c r="AG225" s="55"/>
    </row>
    <row r="226" spans="1:33" ht="15.75" customHeight="1" x14ac:dyDescent="0.2">
      <c r="A226" s="53"/>
      <c r="B226" s="600"/>
      <c r="C226" s="601"/>
      <c r="AG226" s="55"/>
    </row>
    <row r="227" spans="1:33" ht="15.75" customHeight="1" x14ac:dyDescent="0.2">
      <c r="A227" s="53"/>
      <c r="B227" s="600"/>
      <c r="C227" s="601"/>
      <c r="AG227" s="55"/>
    </row>
    <row r="228" spans="1:33" ht="15.75" customHeight="1" x14ac:dyDescent="0.2">
      <c r="A228" s="53"/>
      <c r="B228" s="600"/>
      <c r="C228" s="601"/>
      <c r="AG228" s="55"/>
    </row>
    <row r="229" spans="1:33" ht="15.75" customHeight="1" x14ac:dyDescent="0.2">
      <c r="A229" s="53"/>
      <c r="B229" s="600"/>
      <c r="C229" s="601"/>
      <c r="AG229" s="55"/>
    </row>
    <row r="230" spans="1:33" ht="15.75" customHeight="1" x14ac:dyDescent="0.2">
      <c r="A230" s="53"/>
      <c r="B230" s="600"/>
      <c r="C230" s="601"/>
      <c r="AG230" s="55"/>
    </row>
    <row r="231" spans="1:33" ht="15.75" customHeight="1" x14ac:dyDescent="0.2">
      <c r="A231" s="53"/>
      <c r="B231" s="600"/>
      <c r="C231" s="601"/>
      <c r="AG231" s="55"/>
    </row>
    <row r="232" spans="1:33" ht="15.75" customHeight="1" x14ac:dyDescent="0.2">
      <c r="A232" s="53"/>
      <c r="B232" s="600"/>
      <c r="C232" s="601"/>
      <c r="AG232" s="55"/>
    </row>
    <row r="233" spans="1:33" ht="15.75" customHeight="1" x14ac:dyDescent="0.2">
      <c r="A233" s="53"/>
      <c r="B233" s="600"/>
      <c r="C233" s="601"/>
      <c r="AG233" s="55"/>
    </row>
    <row r="234" spans="1:33" ht="15.75" customHeight="1" x14ac:dyDescent="0.2">
      <c r="A234" s="53"/>
      <c r="B234" s="600"/>
      <c r="C234" s="601"/>
      <c r="AG234" s="55"/>
    </row>
    <row r="235" spans="1:33" ht="15.75" customHeight="1" x14ac:dyDescent="0.2">
      <c r="A235" s="53"/>
      <c r="B235" s="600"/>
      <c r="C235" s="601"/>
      <c r="AG235" s="55"/>
    </row>
    <row r="236" spans="1:33" ht="15.75" customHeight="1" x14ac:dyDescent="0.2">
      <c r="A236" s="53"/>
      <c r="B236" s="600"/>
      <c r="C236" s="601"/>
      <c r="AG236" s="55"/>
    </row>
    <row r="237" spans="1:33" ht="15.75" customHeight="1" x14ac:dyDescent="0.2">
      <c r="A237" s="53"/>
      <c r="B237" s="600"/>
      <c r="C237" s="601"/>
      <c r="AG237" s="55"/>
    </row>
    <row r="238" spans="1:33" ht="15.75" customHeight="1" x14ac:dyDescent="0.2">
      <c r="A238" s="53"/>
      <c r="B238" s="600"/>
      <c r="C238" s="601"/>
      <c r="AG238" s="55"/>
    </row>
    <row r="239" spans="1:33" ht="15.75" customHeight="1" x14ac:dyDescent="0.2">
      <c r="A239" s="53"/>
      <c r="B239" s="600"/>
      <c r="C239" s="601"/>
      <c r="AG239" s="55"/>
    </row>
    <row r="240" spans="1:33" ht="15.75" customHeight="1" x14ac:dyDescent="0.2">
      <c r="A240" s="53"/>
      <c r="B240" s="600"/>
      <c r="C240" s="601"/>
      <c r="AG240" s="55"/>
    </row>
    <row r="241" spans="1:33" ht="15.75" customHeight="1" x14ac:dyDescent="0.2">
      <c r="A241" s="53"/>
      <c r="B241" s="600"/>
      <c r="C241" s="601"/>
      <c r="AG241" s="55"/>
    </row>
    <row r="242" spans="1:33" ht="15.75" customHeight="1" x14ac:dyDescent="0.2">
      <c r="A242" s="53"/>
      <c r="B242" s="600"/>
      <c r="C242" s="601"/>
      <c r="AG242" s="55"/>
    </row>
    <row r="243" spans="1:33" ht="15.75" customHeight="1" x14ac:dyDescent="0.2">
      <c r="A243" s="53"/>
      <c r="B243" s="600"/>
      <c r="C243" s="601"/>
      <c r="AG243" s="55"/>
    </row>
    <row r="244" spans="1:33" ht="15.75" customHeight="1" x14ac:dyDescent="0.2">
      <c r="A244" s="53"/>
      <c r="B244" s="600"/>
      <c r="C244" s="601"/>
      <c r="AG244" s="55"/>
    </row>
    <row r="245" spans="1:33" ht="15.75" customHeight="1" x14ac:dyDescent="0.2">
      <c r="A245" s="53"/>
      <c r="B245" s="600"/>
      <c r="C245" s="601"/>
      <c r="AG245" s="55"/>
    </row>
    <row r="246" spans="1:33" ht="15.75" customHeight="1" x14ac:dyDescent="0.2">
      <c r="A246" s="53"/>
      <c r="B246" s="600"/>
      <c r="C246" s="601"/>
      <c r="AG246" s="55"/>
    </row>
    <row r="247" spans="1:33" ht="15.75" customHeight="1" x14ac:dyDescent="0.2">
      <c r="A247" s="53"/>
      <c r="B247" s="600"/>
      <c r="C247" s="601"/>
      <c r="AG247" s="55"/>
    </row>
    <row r="248" spans="1:33" ht="15.75" customHeight="1" x14ac:dyDescent="0.2">
      <c r="A248" s="53"/>
      <c r="B248" s="600"/>
      <c r="C248" s="601"/>
      <c r="AG248" s="55"/>
    </row>
    <row r="249" spans="1:33" ht="15.75" customHeight="1" x14ac:dyDescent="0.2">
      <c r="A249" s="53"/>
      <c r="B249" s="600"/>
      <c r="C249" s="601"/>
      <c r="AG249" s="55"/>
    </row>
    <row r="250" spans="1:33" ht="15.75" customHeight="1" x14ac:dyDescent="0.2">
      <c r="A250" s="53"/>
      <c r="B250" s="600"/>
      <c r="C250" s="601"/>
      <c r="AG250" s="55"/>
    </row>
    <row r="251" spans="1:33" ht="15.75" customHeight="1" x14ac:dyDescent="0.2">
      <c r="A251" s="53"/>
      <c r="B251" s="600"/>
      <c r="C251" s="601"/>
      <c r="AG251" s="55"/>
    </row>
    <row r="252" spans="1:33" ht="15.75" customHeight="1" x14ac:dyDescent="0.2">
      <c r="A252" s="53"/>
      <c r="B252" s="600"/>
      <c r="C252" s="601"/>
      <c r="AG252" s="55"/>
    </row>
    <row r="253" spans="1:33" ht="15.75" customHeight="1" x14ac:dyDescent="0.2">
      <c r="A253" s="53"/>
      <c r="B253" s="600"/>
      <c r="C253" s="601"/>
      <c r="AG253" s="55"/>
    </row>
    <row r="254" spans="1:33" ht="15.75" customHeight="1" x14ac:dyDescent="0.2">
      <c r="A254" s="53"/>
      <c r="B254" s="600"/>
      <c r="C254" s="601"/>
      <c r="AG254" s="55"/>
    </row>
    <row r="255" spans="1:33" ht="15.75" customHeight="1" x14ac:dyDescent="0.2">
      <c r="A255" s="53"/>
      <c r="B255" s="600"/>
      <c r="C255" s="601"/>
      <c r="AG255" s="55"/>
    </row>
    <row r="256" spans="1:33" ht="15.75" customHeight="1" x14ac:dyDescent="0.2">
      <c r="A256" s="53"/>
      <c r="B256" s="600"/>
      <c r="C256" s="601"/>
      <c r="AG256" s="55"/>
    </row>
    <row r="257" spans="1:33" ht="15.75" customHeight="1" x14ac:dyDescent="0.2">
      <c r="A257" s="53"/>
      <c r="B257" s="600"/>
      <c r="C257" s="601"/>
      <c r="AG257" s="55"/>
    </row>
    <row r="258" spans="1:33" ht="15.75" customHeight="1" x14ac:dyDescent="0.2">
      <c r="A258" s="53"/>
      <c r="B258" s="600"/>
      <c r="C258" s="601"/>
      <c r="AG258" s="55"/>
    </row>
    <row r="259" spans="1:33" ht="15.75" customHeight="1" x14ac:dyDescent="0.2">
      <c r="A259" s="53"/>
      <c r="B259" s="600"/>
      <c r="C259" s="601"/>
      <c r="AG259" s="55"/>
    </row>
    <row r="260" spans="1:33" ht="15.75" customHeight="1" x14ac:dyDescent="0.2">
      <c r="A260" s="53"/>
      <c r="B260" s="600"/>
      <c r="C260" s="601"/>
      <c r="AG260" s="55"/>
    </row>
    <row r="261" spans="1:33" ht="15.75" customHeight="1" x14ac:dyDescent="0.2">
      <c r="A261" s="53"/>
      <c r="B261" s="600"/>
      <c r="C261" s="601"/>
      <c r="AG261" s="55"/>
    </row>
    <row r="262" spans="1:33" ht="15.75" customHeight="1" x14ac:dyDescent="0.2">
      <c r="A262" s="53"/>
      <c r="B262" s="600"/>
      <c r="C262" s="601"/>
      <c r="AG262" s="55"/>
    </row>
    <row r="263" spans="1:33" ht="15.75" customHeight="1" x14ac:dyDescent="0.2">
      <c r="A263" s="53"/>
      <c r="B263" s="600"/>
      <c r="C263" s="601"/>
      <c r="AG263" s="55"/>
    </row>
    <row r="264" spans="1:33" ht="15.75" customHeight="1" x14ac:dyDescent="0.2">
      <c r="A264" s="53"/>
      <c r="B264" s="600"/>
      <c r="C264" s="601"/>
      <c r="AG264" s="55"/>
    </row>
    <row r="265" spans="1:33" ht="15.75" customHeight="1" x14ac:dyDescent="0.2">
      <c r="A265" s="53"/>
      <c r="B265" s="600"/>
      <c r="C265" s="601"/>
      <c r="AG265" s="55"/>
    </row>
    <row r="266" spans="1:33" ht="15.75" customHeight="1" x14ac:dyDescent="0.2">
      <c r="A266" s="53"/>
      <c r="B266" s="600"/>
      <c r="C266" s="601"/>
      <c r="AG266" s="55"/>
    </row>
    <row r="267" spans="1:33" ht="15.75" customHeight="1" x14ac:dyDescent="0.2">
      <c r="A267" s="53"/>
      <c r="B267" s="600"/>
      <c r="C267" s="601"/>
      <c r="AG267" s="55"/>
    </row>
    <row r="268" spans="1:33" ht="15.75" customHeight="1" x14ac:dyDescent="0.2">
      <c r="A268" s="53"/>
      <c r="B268" s="600"/>
      <c r="C268" s="601"/>
      <c r="AG268" s="55"/>
    </row>
    <row r="269" spans="1:33" ht="15.75" customHeight="1" x14ac:dyDescent="0.2">
      <c r="A269" s="53"/>
      <c r="B269" s="600"/>
      <c r="C269" s="601"/>
      <c r="AG269" s="55"/>
    </row>
    <row r="270" spans="1:33" ht="15.75" customHeight="1" x14ac:dyDescent="0.2">
      <c r="A270" s="53"/>
      <c r="B270" s="600"/>
      <c r="C270" s="601"/>
      <c r="AG270" s="55"/>
    </row>
    <row r="271" spans="1:33" ht="15.75" customHeight="1" x14ac:dyDescent="0.2">
      <c r="A271" s="53"/>
      <c r="B271" s="600"/>
      <c r="C271" s="601"/>
      <c r="AG271" s="55"/>
    </row>
    <row r="272" spans="1:33" ht="15.75" customHeight="1" x14ac:dyDescent="0.2">
      <c r="A272" s="53"/>
      <c r="B272" s="600"/>
      <c r="C272" s="601"/>
      <c r="AG272" s="55"/>
    </row>
    <row r="273" spans="1:33" ht="15.75" customHeight="1" x14ac:dyDescent="0.2">
      <c r="A273" s="53"/>
      <c r="B273" s="600"/>
      <c r="C273" s="601"/>
      <c r="AG273" s="55"/>
    </row>
    <row r="274" spans="1:33" ht="15.75" customHeight="1" x14ac:dyDescent="0.2">
      <c r="A274" s="53"/>
      <c r="B274" s="600"/>
      <c r="C274" s="601"/>
      <c r="AG274" s="55"/>
    </row>
    <row r="275" spans="1:33" ht="15.75" customHeight="1" x14ac:dyDescent="0.2">
      <c r="A275" s="53"/>
      <c r="B275" s="600"/>
      <c r="C275" s="601"/>
      <c r="AG275" s="55"/>
    </row>
    <row r="276" spans="1:33" ht="15.75" customHeight="1" x14ac:dyDescent="0.2">
      <c r="A276" s="53"/>
      <c r="B276" s="600"/>
      <c r="C276" s="601"/>
      <c r="AG276" s="55"/>
    </row>
    <row r="277" spans="1:33" ht="15.75" customHeight="1" x14ac:dyDescent="0.2">
      <c r="A277" s="53"/>
      <c r="B277" s="600"/>
      <c r="C277" s="601"/>
      <c r="AG277" s="55"/>
    </row>
    <row r="278" spans="1:33" ht="15.75" customHeight="1" x14ac:dyDescent="0.2">
      <c r="A278" s="53"/>
      <c r="B278" s="600"/>
      <c r="C278" s="601"/>
      <c r="AG278" s="55"/>
    </row>
    <row r="279" spans="1:33" ht="15.75" customHeight="1" x14ac:dyDescent="0.2">
      <c r="A279" s="53"/>
      <c r="B279" s="600"/>
      <c r="C279" s="601"/>
      <c r="AG279" s="55"/>
    </row>
    <row r="280" spans="1:33" ht="15.75" customHeight="1" x14ac:dyDescent="0.2">
      <c r="A280" s="53"/>
      <c r="B280" s="600"/>
      <c r="C280" s="601"/>
      <c r="AG280" s="55"/>
    </row>
    <row r="281" spans="1:33" ht="15.75" customHeight="1" x14ac:dyDescent="0.2">
      <c r="A281" s="53"/>
      <c r="B281" s="600"/>
      <c r="C281" s="601"/>
      <c r="AG281" s="55"/>
    </row>
    <row r="282" spans="1:33" ht="15.75" customHeight="1" x14ac:dyDescent="0.2">
      <c r="A282" s="53"/>
      <c r="B282" s="600"/>
      <c r="C282" s="601"/>
      <c r="AG282" s="55"/>
    </row>
    <row r="283" spans="1:33" ht="15.75" customHeight="1" x14ac:dyDescent="0.2">
      <c r="A283" s="53"/>
      <c r="B283" s="600"/>
      <c r="C283" s="601"/>
      <c r="AG283" s="55"/>
    </row>
    <row r="284" spans="1:33" ht="15.75" customHeight="1" x14ac:dyDescent="0.2">
      <c r="A284" s="53"/>
      <c r="B284" s="600"/>
      <c r="C284" s="601"/>
      <c r="AG284" s="55"/>
    </row>
    <row r="285" spans="1:33" ht="15.75" customHeight="1" x14ac:dyDescent="0.2">
      <c r="A285" s="53"/>
      <c r="B285" s="600"/>
      <c r="C285" s="601"/>
      <c r="AG285" s="55"/>
    </row>
    <row r="286" spans="1:33" ht="15.75" customHeight="1" x14ac:dyDescent="0.2">
      <c r="A286" s="53"/>
      <c r="B286" s="600"/>
      <c r="C286" s="601"/>
      <c r="AG286" s="55"/>
    </row>
    <row r="287" spans="1:33" ht="15.75" customHeight="1" x14ac:dyDescent="0.2">
      <c r="A287" s="53"/>
      <c r="B287" s="600"/>
      <c r="C287" s="601"/>
      <c r="AG287" s="55"/>
    </row>
    <row r="288" spans="1:33" ht="15.75" customHeight="1" x14ac:dyDescent="0.2">
      <c r="A288" s="53"/>
      <c r="B288" s="600"/>
      <c r="C288" s="601"/>
      <c r="AG288" s="55"/>
    </row>
    <row r="289" spans="1:33" ht="15.75" customHeight="1" x14ac:dyDescent="0.2">
      <c r="A289" s="53"/>
      <c r="B289" s="600"/>
      <c r="C289" s="601"/>
      <c r="AG289" s="55"/>
    </row>
    <row r="290" spans="1:33" ht="15.75" customHeight="1" x14ac:dyDescent="0.2">
      <c r="A290" s="53"/>
      <c r="B290" s="600"/>
      <c r="C290" s="601"/>
      <c r="AG290" s="55"/>
    </row>
    <row r="291" spans="1:33" ht="15.75" customHeight="1" x14ac:dyDescent="0.2">
      <c r="A291" s="53"/>
      <c r="B291" s="600"/>
      <c r="C291" s="601"/>
      <c r="AG291" s="55"/>
    </row>
    <row r="292" spans="1:33" ht="15.75" customHeight="1" x14ac:dyDescent="0.2">
      <c r="A292" s="53"/>
      <c r="B292" s="600"/>
      <c r="C292" s="601"/>
      <c r="AG292" s="55"/>
    </row>
    <row r="293" spans="1:33" ht="15.75" customHeight="1" x14ac:dyDescent="0.2">
      <c r="A293" s="53"/>
      <c r="B293" s="600"/>
      <c r="C293" s="601"/>
      <c r="AG293" s="55"/>
    </row>
    <row r="294" spans="1:33" ht="15.75" customHeight="1" x14ac:dyDescent="0.2">
      <c r="A294" s="53"/>
      <c r="B294" s="600"/>
      <c r="C294" s="601"/>
      <c r="AG294" s="55"/>
    </row>
    <row r="295" spans="1:33" ht="15.75" customHeight="1" x14ac:dyDescent="0.2">
      <c r="A295" s="53"/>
      <c r="B295" s="600"/>
      <c r="C295" s="601"/>
      <c r="AG295" s="55"/>
    </row>
    <row r="296" spans="1:33" ht="15.75" customHeight="1" x14ac:dyDescent="0.2">
      <c r="A296" s="53"/>
      <c r="B296" s="600"/>
      <c r="C296" s="601"/>
      <c r="AG296" s="55"/>
    </row>
    <row r="297" spans="1:33" ht="15.75" customHeight="1" x14ac:dyDescent="0.2">
      <c r="A297" s="53"/>
      <c r="B297" s="600"/>
      <c r="C297" s="601"/>
      <c r="AG297" s="55"/>
    </row>
    <row r="298" spans="1:33" ht="15.75" customHeight="1" x14ac:dyDescent="0.2">
      <c r="A298" s="53"/>
      <c r="B298" s="600"/>
      <c r="C298" s="601"/>
      <c r="AG298" s="55"/>
    </row>
    <row r="299" spans="1:33" ht="15.75" customHeight="1" x14ac:dyDescent="0.2">
      <c r="A299" s="53"/>
      <c r="B299" s="600"/>
      <c r="C299" s="601"/>
      <c r="AG299" s="55"/>
    </row>
    <row r="300" spans="1:33" ht="15.75" customHeight="1" x14ac:dyDescent="0.2">
      <c r="A300" s="53"/>
      <c r="B300" s="600"/>
      <c r="C300" s="601"/>
      <c r="AG300" s="55"/>
    </row>
    <row r="301" spans="1:33" ht="15.75" customHeight="1" x14ac:dyDescent="0.2">
      <c r="A301" s="53"/>
      <c r="B301" s="600"/>
      <c r="C301" s="601"/>
      <c r="AG301" s="55"/>
    </row>
    <row r="302" spans="1:33" ht="15.75" customHeight="1" x14ac:dyDescent="0.2">
      <c r="A302" s="53"/>
      <c r="B302" s="600"/>
      <c r="C302" s="601"/>
      <c r="AG302" s="55"/>
    </row>
    <row r="303" spans="1:33" ht="15.75" customHeight="1" x14ac:dyDescent="0.2">
      <c r="A303" s="53"/>
      <c r="B303" s="600"/>
      <c r="C303" s="601"/>
      <c r="AG303" s="55"/>
    </row>
    <row r="304" spans="1:33" ht="15.75" customHeight="1" x14ac:dyDescent="0.2">
      <c r="A304" s="53"/>
      <c r="B304" s="600"/>
      <c r="C304" s="601"/>
      <c r="AG304" s="55"/>
    </row>
    <row r="305" spans="1:33" ht="15.75" customHeight="1" x14ac:dyDescent="0.2">
      <c r="A305" s="53"/>
      <c r="B305" s="600"/>
      <c r="C305" s="601"/>
      <c r="AG305" s="55"/>
    </row>
    <row r="306" spans="1:33" ht="15.75" customHeight="1" x14ac:dyDescent="0.2">
      <c r="A306" s="53"/>
      <c r="B306" s="600"/>
      <c r="C306" s="601"/>
      <c r="AG306" s="55"/>
    </row>
    <row r="307" spans="1:33" ht="15.75" customHeight="1" x14ac:dyDescent="0.2">
      <c r="A307" s="53"/>
      <c r="B307" s="600"/>
      <c r="C307" s="601"/>
      <c r="AG307" s="55"/>
    </row>
    <row r="308" spans="1:33" ht="15.75" customHeight="1" x14ac:dyDescent="0.2">
      <c r="A308" s="53"/>
      <c r="B308" s="600"/>
      <c r="C308" s="601"/>
      <c r="AG308" s="55"/>
    </row>
    <row r="309" spans="1:33" ht="15.75" customHeight="1" x14ac:dyDescent="0.2">
      <c r="A309" s="53"/>
      <c r="B309" s="600"/>
      <c r="C309" s="601"/>
      <c r="AG309" s="55"/>
    </row>
    <row r="310" spans="1:33" ht="15.75" customHeight="1" x14ac:dyDescent="0.2">
      <c r="A310" s="53"/>
      <c r="B310" s="600"/>
      <c r="C310" s="601"/>
      <c r="AG310" s="55"/>
    </row>
    <row r="311" spans="1:33" ht="15.75" customHeight="1" x14ac:dyDescent="0.2">
      <c r="A311" s="53"/>
      <c r="B311" s="600"/>
      <c r="C311" s="601"/>
      <c r="AG311" s="55"/>
    </row>
    <row r="312" spans="1:33" ht="15.75" customHeight="1" x14ac:dyDescent="0.2">
      <c r="A312" s="53"/>
      <c r="B312" s="600"/>
      <c r="C312" s="601"/>
      <c r="AG312" s="55"/>
    </row>
    <row r="313" spans="1:33" ht="15.75" customHeight="1" x14ac:dyDescent="0.2">
      <c r="A313" s="53"/>
      <c r="B313" s="600"/>
      <c r="C313" s="601"/>
      <c r="AG313" s="55"/>
    </row>
    <row r="314" spans="1:33" ht="15.75" customHeight="1" x14ac:dyDescent="0.2">
      <c r="A314" s="53"/>
      <c r="B314" s="600"/>
      <c r="C314" s="601"/>
      <c r="AG314" s="55"/>
    </row>
    <row r="315" spans="1:33" ht="15.75" customHeight="1" x14ac:dyDescent="0.2">
      <c r="A315" s="53"/>
      <c r="B315" s="600"/>
      <c r="C315" s="601"/>
      <c r="AG315" s="55"/>
    </row>
    <row r="316" spans="1:33" ht="15.75" customHeight="1" x14ac:dyDescent="0.2">
      <c r="A316" s="53"/>
      <c r="B316" s="600"/>
      <c r="C316" s="601"/>
      <c r="AG316" s="55"/>
    </row>
    <row r="317" spans="1:33" ht="15.75" customHeight="1" x14ac:dyDescent="0.2">
      <c r="A317" s="53"/>
      <c r="B317" s="600"/>
      <c r="C317" s="601"/>
      <c r="AG317" s="55"/>
    </row>
    <row r="318" spans="1:33" ht="15.75" customHeight="1" x14ac:dyDescent="0.2">
      <c r="A318" s="53"/>
      <c r="B318" s="600"/>
      <c r="C318" s="601"/>
      <c r="AG318" s="55"/>
    </row>
    <row r="319" spans="1:33" ht="15.75" customHeight="1" x14ac:dyDescent="0.2">
      <c r="A319" s="53"/>
      <c r="B319" s="600"/>
      <c r="C319" s="601"/>
      <c r="AG319" s="55"/>
    </row>
    <row r="320" spans="1:33" ht="15.75" customHeight="1" x14ac:dyDescent="0.2">
      <c r="A320" s="53"/>
      <c r="B320" s="600"/>
      <c r="C320" s="601"/>
      <c r="AG320" s="55"/>
    </row>
    <row r="321" spans="1:33" ht="15.75" customHeight="1" x14ac:dyDescent="0.2">
      <c r="A321" s="53"/>
      <c r="B321" s="600"/>
      <c r="C321" s="601"/>
      <c r="AG321" s="55"/>
    </row>
    <row r="322" spans="1:33" ht="15.75" customHeight="1" x14ac:dyDescent="0.2">
      <c r="A322" s="53"/>
      <c r="B322" s="600"/>
      <c r="C322" s="601"/>
      <c r="AG322" s="55"/>
    </row>
    <row r="323" spans="1:33" ht="15.75" customHeight="1" x14ac:dyDescent="0.2">
      <c r="A323" s="53"/>
      <c r="B323" s="600"/>
      <c r="C323" s="601"/>
      <c r="AG323" s="55"/>
    </row>
    <row r="324" spans="1:33" ht="15.75" customHeight="1" x14ac:dyDescent="0.2">
      <c r="A324" s="53"/>
      <c r="B324" s="600"/>
      <c r="C324" s="601"/>
      <c r="AG324" s="55"/>
    </row>
    <row r="325" spans="1:33" ht="15.75" customHeight="1" x14ac:dyDescent="0.2">
      <c r="A325" s="53"/>
      <c r="B325" s="600"/>
      <c r="C325" s="601"/>
      <c r="AG325" s="55"/>
    </row>
    <row r="326" spans="1:33" ht="15.75" customHeight="1" x14ac:dyDescent="0.2">
      <c r="A326" s="53"/>
      <c r="B326" s="600"/>
      <c r="C326" s="601"/>
      <c r="AG326" s="55"/>
    </row>
    <row r="327" spans="1:33" ht="15.75" customHeight="1" x14ac:dyDescent="0.2">
      <c r="A327" s="53"/>
      <c r="B327" s="600"/>
      <c r="C327" s="601"/>
      <c r="AG327" s="55"/>
    </row>
    <row r="328" spans="1:33" ht="15.75" customHeight="1" x14ac:dyDescent="0.2">
      <c r="A328" s="53"/>
      <c r="B328" s="600"/>
      <c r="C328" s="601"/>
      <c r="AG328" s="55"/>
    </row>
    <row r="329" spans="1:33" ht="15.75" customHeight="1" x14ac:dyDescent="0.2">
      <c r="A329" s="53"/>
      <c r="B329" s="600"/>
      <c r="C329" s="601"/>
      <c r="AG329" s="55"/>
    </row>
    <row r="330" spans="1:33" ht="15.75" customHeight="1" x14ac:dyDescent="0.2">
      <c r="A330" s="53"/>
      <c r="B330" s="600"/>
      <c r="C330" s="601"/>
      <c r="AG330" s="55"/>
    </row>
    <row r="331" spans="1:33" ht="15.75" customHeight="1" x14ac:dyDescent="0.2">
      <c r="A331" s="53"/>
      <c r="B331" s="600"/>
      <c r="C331" s="601"/>
      <c r="AG331" s="55"/>
    </row>
    <row r="332" spans="1:33" ht="15.75" customHeight="1" x14ac:dyDescent="0.2">
      <c r="A332" s="53"/>
      <c r="B332" s="600"/>
      <c r="C332" s="601"/>
      <c r="AG332" s="55"/>
    </row>
    <row r="333" spans="1:33" ht="15.75" customHeight="1" x14ac:dyDescent="0.2">
      <c r="A333" s="53"/>
      <c r="B333" s="600"/>
      <c r="C333" s="601"/>
      <c r="AG333" s="55"/>
    </row>
    <row r="334" spans="1:33" ht="15.75" customHeight="1" x14ac:dyDescent="0.2">
      <c r="A334" s="53"/>
      <c r="B334" s="600"/>
      <c r="C334" s="601"/>
      <c r="AG334" s="55"/>
    </row>
    <row r="335" spans="1:33" ht="15.75" customHeight="1" x14ac:dyDescent="0.2">
      <c r="A335" s="53"/>
      <c r="B335" s="600"/>
      <c r="C335" s="601"/>
      <c r="AG335" s="55"/>
    </row>
    <row r="336" spans="1:33" ht="15.75" customHeight="1" x14ac:dyDescent="0.2">
      <c r="A336" s="53"/>
      <c r="B336" s="600"/>
      <c r="C336" s="601"/>
      <c r="AG336" s="55"/>
    </row>
    <row r="337" spans="1:33" ht="15.75" customHeight="1" x14ac:dyDescent="0.2">
      <c r="A337" s="53"/>
      <c r="B337" s="600"/>
      <c r="C337" s="601"/>
      <c r="AG337" s="55"/>
    </row>
    <row r="338" spans="1:33" ht="15.75" customHeight="1" x14ac:dyDescent="0.2">
      <c r="A338" s="53"/>
      <c r="B338" s="600"/>
      <c r="C338" s="601"/>
      <c r="AG338" s="55"/>
    </row>
    <row r="339" spans="1:33" ht="15.75" customHeight="1" x14ac:dyDescent="0.2">
      <c r="A339" s="53"/>
      <c r="B339" s="600"/>
      <c r="C339" s="601"/>
      <c r="AG339" s="55"/>
    </row>
    <row r="340" spans="1:33" ht="15.75" customHeight="1" x14ac:dyDescent="0.2">
      <c r="A340" s="53"/>
      <c r="B340" s="600"/>
      <c r="C340" s="601"/>
      <c r="AG340" s="55"/>
    </row>
    <row r="341" spans="1:33" ht="15.75" customHeight="1" x14ac:dyDescent="0.2">
      <c r="A341" s="53"/>
      <c r="B341" s="600"/>
      <c r="C341" s="601"/>
      <c r="AG341" s="55"/>
    </row>
    <row r="342" spans="1:33" ht="15.75" customHeight="1" x14ac:dyDescent="0.2">
      <c r="A342" s="53"/>
      <c r="B342" s="600"/>
      <c r="C342" s="601"/>
      <c r="AG342" s="55"/>
    </row>
    <row r="343" spans="1:33" ht="15.75" customHeight="1" x14ac:dyDescent="0.2">
      <c r="A343" s="53"/>
      <c r="B343" s="600"/>
      <c r="C343" s="601"/>
      <c r="AG343" s="55"/>
    </row>
    <row r="344" spans="1:33" ht="15.75" customHeight="1" x14ac:dyDescent="0.2">
      <c r="A344" s="53"/>
      <c r="B344" s="600"/>
      <c r="C344" s="601"/>
      <c r="AG344" s="55"/>
    </row>
    <row r="345" spans="1:33" ht="15.75" customHeight="1" x14ac:dyDescent="0.2">
      <c r="A345" s="53"/>
      <c r="B345" s="600"/>
      <c r="C345" s="601"/>
      <c r="AG345" s="55"/>
    </row>
    <row r="346" spans="1:33" ht="15.75" customHeight="1" x14ac:dyDescent="0.2">
      <c r="A346" s="53"/>
      <c r="B346" s="600"/>
      <c r="C346" s="601"/>
      <c r="AG346" s="55"/>
    </row>
    <row r="347" spans="1:33" ht="15.75" customHeight="1" x14ac:dyDescent="0.2">
      <c r="A347" s="53"/>
      <c r="B347" s="600"/>
      <c r="C347" s="601"/>
      <c r="AG347" s="55"/>
    </row>
    <row r="348" spans="1:33" ht="15.75" customHeight="1" x14ac:dyDescent="0.2">
      <c r="A348" s="53"/>
      <c r="B348" s="600"/>
      <c r="C348" s="601"/>
      <c r="AG348" s="55"/>
    </row>
    <row r="349" spans="1:33" ht="15.75" customHeight="1" x14ac:dyDescent="0.2">
      <c r="A349" s="53"/>
      <c r="B349" s="600"/>
      <c r="C349" s="601"/>
      <c r="AG349" s="55"/>
    </row>
    <row r="350" spans="1:33" ht="15.75" customHeight="1" x14ac:dyDescent="0.2">
      <c r="A350" s="53"/>
      <c r="B350" s="600"/>
      <c r="C350" s="601"/>
      <c r="AG350" s="55"/>
    </row>
    <row r="351" spans="1:33" ht="15.75" customHeight="1" x14ac:dyDescent="0.2">
      <c r="A351" s="53"/>
      <c r="B351" s="600"/>
      <c r="C351" s="601"/>
      <c r="AG351" s="55"/>
    </row>
    <row r="352" spans="1:33" ht="15.75" customHeight="1" x14ac:dyDescent="0.2">
      <c r="A352" s="53"/>
      <c r="B352" s="600"/>
      <c r="C352" s="601"/>
      <c r="AG352" s="55"/>
    </row>
    <row r="353" spans="1:33" ht="15.75" customHeight="1" x14ac:dyDescent="0.2">
      <c r="A353" s="53"/>
      <c r="B353" s="600"/>
      <c r="C353" s="601"/>
      <c r="AG353" s="55"/>
    </row>
    <row r="354" spans="1:33" ht="15.75" customHeight="1" x14ac:dyDescent="0.2">
      <c r="A354" s="53"/>
      <c r="B354" s="600"/>
      <c r="C354" s="601"/>
      <c r="AG354" s="55"/>
    </row>
    <row r="355" spans="1:33" ht="15.75" customHeight="1" x14ac:dyDescent="0.2">
      <c r="A355" s="53"/>
      <c r="B355" s="600"/>
      <c r="C355" s="601"/>
      <c r="AG355" s="55"/>
    </row>
    <row r="356" spans="1:33" ht="15.75" customHeight="1" x14ac:dyDescent="0.2">
      <c r="A356" s="53"/>
      <c r="B356" s="600"/>
      <c r="C356" s="601"/>
      <c r="AG356" s="55"/>
    </row>
    <row r="357" spans="1:33" ht="15.75" customHeight="1" x14ac:dyDescent="0.2">
      <c r="A357" s="53"/>
      <c r="B357" s="600"/>
      <c r="C357" s="601"/>
      <c r="AG357" s="55"/>
    </row>
    <row r="358" spans="1:33" ht="15.75" customHeight="1" x14ac:dyDescent="0.2">
      <c r="A358" s="53"/>
      <c r="B358" s="600"/>
      <c r="C358" s="601"/>
      <c r="AG358" s="55"/>
    </row>
    <row r="359" spans="1:33" ht="15.75" customHeight="1" x14ac:dyDescent="0.2">
      <c r="A359" s="53"/>
      <c r="B359" s="600"/>
      <c r="C359" s="601"/>
      <c r="AG359" s="55"/>
    </row>
    <row r="360" spans="1:33" ht="15.75" customHeight="1" x14ac:dyDescent="0.2">
      <c r="A360" s="53"/>
      <c r="B360" s="600"/>
      <c r="C360" s="601"/>
      <c r="AG360" s="55"/>
    </row>
    <row r="361" spans="1:33" ht="15.75" customHeight="1" x14ac:dyDescent="0.2">
      <c r="A361" s="53"/>
      <c r="B361" s="600"/>
      <c r="C361" s="601"/>
      <c r="AG361" s="55"/>
    </row>
    <row r="362" spans="1:33" ht="15.75" customHeight="1" x14ac:dyDescent="0.2">
      <c r="A362" s="53"/>
      <c r="B362" s="600"/>
      <c r="C362" s="601"/>
      <c r="AG362" s="55"/>
    </row>
    <row r="363" spans="1:33" ht="15.75" customHeight="1" x14ac:dyDescent="0.2">
      <c r="A363" s="53"/>
      <c r="B363" s="600"/>
      <c r="C363" s="601"/>
      <c r="AG363" s="55"/>
    </row>
    <row r="364" spans="1:33" ht="15.75" customHeight="1" x14ac:dyDescent="0.2">
      <c r="A364" s="53"/>
      <c r="B364" s="600"/>
      <c r="C364" s="601"/>
      <c r="AG364" s="55"/>
    </row>
    <row r="365" spans="1:33" ht="15.75" customHeight="1" x14ac:dyDescent="0.2">
      <c r="A365" s="53"/>
      <c r="B365" s="600"/>
      <c r="C365" s="601"/>
      <c r="AG365" s="55"/>
    </row>
    <row r="366" spans="1:33" ht="15.75" customHeight="1" x14ac:dyDescent="0.2">
      <c r="A366" s="53"/>
      <c r="B366" s="600"/>
      <c r="C366" s="601"/>
      <c r="AG366" s="55"/>
    </row>
    <row r="367" spans="1:33" ht="15.75" customHeight="1" x14ac:dyDescent="0.2">
      <c r="A367" s="53"/>
      <c r="B367" s="600"/>
      <c r="C367" s="601"/>
      <c r="AG367" s="55"/>
    </row>
    <row r="368" spans="1:33" ht="15.75" customHeight="1" x14ac:dyDescent="0.2">
      <c r="A368" s="53"/>
      <c r="B368" s="600"/>
      <c r="C368" s="601"/>
      <c r="AG368" s="55"/>
    </row>
    <row r="369" spans="1:33" ht="15.75" customHeight="1" x14ac:dyDescent="0.2">
      <c r="A369" s="53"/>
      <c r="B369" s="600"/>
      <c r="C369" s="601"/>
      <c r="AG369" s="55"/>
    </row>
    <row r="370" spans="1:33" ht="15.75" customHeight="1" x14ac:dyDescent="0.2">
      <c r="A370" s="53"/>
      <c r="B370" s="600"/>
      <c r="C370" s="601"/>
      <c r="AG370" s="55"/>
    </row>
    <row r="371" spans="1:33" ht="15.75" customHeight="1" x14ac:dyDescent="0.2">
      <c r="A371" s="53"/>
      <c r="B371" s="600"/>
      <c r="C371" s="601"/>
      <c r="AG371" s="55"/>
    </row>
    <row r="372" spans="1:33" ht="15.75" customHeight="1" x14ac:dyDescent="0.2">
      <c r="A372" s="53"/>
      <c r="B372" s="600"/>
      <c r="C372" s="601"/>
      <c r="AG372" s="55"/>
    </row>
    <row r="373" spans="1:33" ht="15.75" customHeight="1" x14ac:dyDescent="0.2">
      <c r="A373" s="53"/>
      <c r="B373" s="600"/>
      <c r="C373" s="601"/>
      <c r="AG373" s="55"/>
    </row>
    <row r="374" spans="1:33" ht="15.75" customHeight="1" x14ac:dyDescent="0.2">
      <c r="A374" s="53"/>
      <c r="B374" s="600"/>
      <c r="C374" s="601"/>
      <c r="AG374" s="55"/>
    </row>
    <row r="375" spans="1:33" ht="15.75" customHeight="1" x14ac:dyDescent="0.2">
      <c r="A375" s="53"/>
      <c r="B375" s="600"/>
      <c r="C375" s="601"/>
      <c r="AG375" s="55"/>
    </row>
    <row r="376" spans="1:33" ht="15.75" customHeight="1" x14ac:dyDescent="0.2">
      <c r="A376" s="53"/>
      <c r="B376" s="600"/>
      <c r="C376" s="601"/>
      <c r="AG376" s="55"/>
    </row>
    <row r="377" spans="1:33" ht="15.75" customHeight="1" x14ac:dyDescent="0.2">
      <c r="A377" s="53"/>
      <c r="B377" s="600"/>
      <c r="C377" s="601"/>
      <c r="AG377" s="55"/>
    </row>
    <row r="378" spans="1:33" ht="15.75" customHeight="1" x14ac:dyDescent="0.2">
      <c r="A378" s="53"/>
      <c r="B378" s="600"/>
      <c r="C378" s="601"/>
      <c r="AG378" s="55"/>
    </row>
    <row r="379" spans="1:33" ht="15.75" customHeight="1" x14ac:dyDescent="0.2">
      <c r="A379" s="53"/>
      <c r="B379" s="600"/>
      <c r="C379" s="601"/>
      <c r="AG379" s="55"/>
    </row>
    <row r="380" spans="1:33" ht="15.75" customHeight="1" x14ac:dyDescent="0.2">
      <c r="A380" s="53"/>
      <c r="B380" s="600"/>
      <c r="C380" s="601"/>
      <c r="AG380" s="55"/>
    </row>
    <row r="381" spans="1:33" ht="15.75" customHeight="1" x14ac:dyDescent="0.2">
      <c r="A381" s="53"/>
      <c r="B381" s="600"/>
      <c r="C381" s="601"/>
      <c r="AG381" s="55"/>
    </row>
    <row r="382" spans="1:33" ht="15.75" customHeight="1" x14ac:dyDescent="0.2">
      <c r="A382" s="53"/>
      <c r="B382" s="600"/>
      <c r="C382" s="601"/>
      <c r="AG382" s="55"/>
    </row>
    <row r="383" spans="1:33" ht="15.75" customHeight="1" x14ac:dyDescent="0.2">
      <c r="A383" s="53"/>
      <c r="B383" s="600"/>
      <c r="C383" s="601"/>
      <c r="AG383" s="55"/>
    </row>
    <row r="384" spans="1:33" ht="15.75" customHeight="1" x14ac:dyDescent="0.2">
      <c r="A384" s="53"/>
      <c r="B384" s="600"/>
      <c r="C384" s="601"/>
      <c r="AG384" s="55"/>
    </row>
    <row r="385" spans="1:33" ht="15.75" customHeight="1" x14ac:dyDescent="0.2">
      <c r="A385" s="53"/>
      <c r="B385" s="600"/>
      <c r="C385" s="601"/>
      <c r="AG385" s="55"/>
    </row>
    <row r="386" spans="1:33" ht="15.75" customHeight="1" x14ac:dyDescent="0.2">
      <c r="A386" s="53"/>
      <c r="B386" s="600"/>
      <c r="C386" s="601"/>
      <c r="AG386" s="55"/>
    </row>
    <row r="387" spans="1:33" ht="15.75" customHeight="1" x14ac:dyDescent="0.2">
      <c r="A387" s="53"/>
      <c r="B387" s="600"/>
      <c r="C387" s="601"/>
      <c r="AG387" s="55"/>
    </row>
    <row r="388" spans="1:33" ht="15.75" customHeight="1" x14ac:dyDescent="0.2">
      <c r="A388" s="53"/>
      <c r="B388" s="600"/>
      <c r="C388" s="601"/>
      <c r="AG388" s="55"/>
    </row>
    <row r="389" spans="1:33" ht="15.75" customHeight="1" x14ac:dyDescent="0.2">
      <c r="A389" s="53"/>
      <c r="B389" s="600"/>
      <c r="C389" s="601"/>
      <c r="AG389" s="55"/>
    </row>
    <row r="390" spans="1:33" ht="15.75" customHeight="1" x14ac:dyDescent="0.2">
      <c r="A390" s="53"/>
      <c r="B390" s="600"/>
      <c r="C390" s="601"/>
      <c r="AG390" s="55"/>
    </row>
    <row r="391" spans="1:33" ht="15.75" customHeight="1" x14ac:dyDescent="0.2">
      <c r="A391" s="53"/>
      <c r="B391" s="600"/>
      <c r="C391" s="601"/>
      <c r="AG391" s="55"/>
    </row>
    <row r="392" spans="1:33" ht="15.75" customHeight="1" x14ac:dyDescent="0.2">
      <c r="A392" s="53"/>
      <c r="B392" s="600"/>
      <c r="C392" s="601"/>
      <c r="AG392" s="55"/>
    </row>
    <row r="393" spans="1:33" ht="15.75" customHeight="1" x14ac:dyDescent="0.2">
      <c r="A393" s="53"/>
      <c r="B393" s="600"/>
      <c r="C393" s="601"/>
      <c r="AG393" s="55"/>
    </row>
    <row r="394" spans="1:33" ht="15.75" customHeight="1" x14ac:dyDescent="0.2">
      <c r="A394" s="53"/>
      <c r="B394" s="600"/>
      <c r="C394" s="601"/>
      <c r="AG394" s="55"/>
    </row>
    <row r="395" spans="1:33" ht="15.75" customHeight="1" x14ac:dyDescent="0.2">
      <c r="A395" s="53"/>
      <c r="B395" s="600"/>
      <c r="C395" s="601"/>
      <c r="AG395" s="55"/>
    </row>
    <row r="396" spans="1:33" ht="15.75" customHeight="1" x14ac:dyDescent="0.2">
      <c r="A396" s="53"/>
      <c r="B396" s="600"/>
      <c r="C396" s="601"/>
      <c r="AG396" s="55"/>
    </row>
    <row r="397" spans="1:33" ht="15.75" customHeight="1" x14ac:dyDescent="0.2">
      <c r="A397" s="53"/>
      <c r="B397" s="600"/>
      <c r="C397" s="601"/>
      <c r="AG397" s="55"/>
    </row>
    <row r="398" spans="1:33" ht="15.75" customHeight="1" x14ac:dyDescent="0.2">
      <c r="A398" s="53"/>
      <c r="B398" s="600"/>
      <c r="C398" s="601"/>
      <c r="AG398" s="55"/>
    </row>
    <row r="399" spans="1:33" ht="15.75" customHeight="1" x14ac:dyDescent="0.2">
      <c r="A399" s="53"/>
      <c r="B399" s="600"/>
      <c r="C399" s="601"/>
      <c r="AG399" s="55"/>
    </row>
    <row r="400" spans="1:33" ht="15.75" customHeight="1" x14ac:dyDescent="0.2">
      <c r="A400" s="53"/>
      <c r="B400" s="600"/>
      <c r="C400" s="601"/>
      <c r="AG400" s="55"/>
    </row>
    <row r="401" spans="1:33" ht="15.75" customHeight="1" x14ac:dyDescent="0.2">
      <c r="A401" s="53"/>
      <c r="B401" s="600"/>
      <c r="C401" s="601"/>
      <c r="AG401" s="55"/>
    </row>
    <row r="402" spans="1:33" ht="15.75" customHeight="1" x14ac:dyDescent="0.2">
      <c r="A402" s="53"/>
      <c r="B402" s="600"/>
      <c r="C402" s="601"/>
      <c r="AG402" s="55"/>
    </row>
    <row r="403" spans="1:33" ht="15.75" customHeight="1" x14ac:dyDescent="0.2">
      <c r="A403" s="53"/>
      <c r="B403" s="600"/>
      <c r="C403" s="601"/>
      <c r="AG403" s="55"/>
    </row>
    <row r="404" spans="1:33" ht="15.75" customHeight="1" x14ac:dyDescent="0.2">
      <c r="A404" s="53"/>
      <c r="B404" s="600"/>
      <c r="C404" s="601"/>
      <c r="AG404" s="55"/>
    </row>
    <row r="405" spans="1:33" ht="15.75" customHeight="1" x14ac:dyDescent="0.2">
      <c r="A405" s="53"/>
      <c r="B405" s="600"/>
      <c r="C405" s="601"/>
      <c r="AG405" s="55"/>
    </row>
    <row r="406" spans="1:33" ht="15.75" customHeight="1" x14ac:dyDescent="0.2">
      <c r="A406" s="53"/>
      <c r="B406" s="600"/>
      <c r="C406" s="601"/>
      <c r="AG406" s="55"/>
    </row>
    <row r="407" spans="1:33" ht="15.75" customHeight="1" x14ac:dyDescent="0.2">
      <c r="A407" s="53"/>
      <c r="B407" s="600"/>
      <c r="C407" s="601"/>
      <c r="AG407" s="55"/>
    </row>
    <row r="408" spans="1:33" ht="15.75" customHeight="1" x14ac:dyDescent="0.2">
      <c r="A408" s="53"/>
      <c r="B408" s="600"/>
      <c r="C408" s="601"/>
      <c r="AG408" s="55"/>
    </row>
    <row r="409" spans="1:33" ht="15.75" customHeight="1" x14ac:dyDescent="0.2">
      <c r="A409" s="53"/>
      <c r="B409" s="600"/>
      <c r="C409" s="601"/>
      <c r="AG409" s="55"/>
    </row>
    <row r="410" spans="1:33" ht="15.75" customHeight="1" x14ac:dyDescent="0.2">
      <c r="A410" s="53"/>
      <c r="B410" s="600"/>
      <c r="C410" s="601"/>
      <c r="AG410" s="55"/>
    </row>
    <row r="411" spans="1:33" ht="15.75" customHeight="1" x14ac:dyDescent="0.2">
      <c r="A411" s="53"/>
      <c r="B411" s="600"/>
      <c r="C411" s="601"/>
      <c r="AG411" s="55"/>
    </row>
    <row r="412" spans="1:33" ht="15.75" customHeight="1" x14ac:dyDescent="0.2">
      <c r="A412" s="53"/>
      <c r="B412" s="600"/>
      <c r="C412" s="601"/>
      <c r="AG412" s="55"/>
    </row>
    <row r="413" spans="1:33" ht="15.75" customHeight="1" x14ac:dyDescent="0.2">
      <c r="A413" s="53"/>
      <c r="B413" s="600"/>
      <c r="C413" s="601"/>
      <c r="AG413" s="55"/>
    </row>
    <row r="414" spans="1:33" ht="15.75" customHeight="1" x14ac:dyDescent="0.2">
      <c r="A414" s="53"/>
      <c r="B414" s="600"/>
      <c r="C414" s="601"/>
      <c r="AG414" s="55"/>
    </row>
    <row r="415" spans="1:33" ht="15.75" customHeight="1" x14ac:dyDescent="0.2">
      <c r="A415" s="53"/>
      <c r="B415" s="600"/>
      <c r="C415" s="601"/>
      <c r="AG415" s="55"/>
    </row>
    <row r="416" spans="1:33" ht="15.75" customHeight="1" x14ac:dyDescent="0.2">
      <c r="A416" s="53"/>
      <c r="B416" s="600"/>
      <c r="C416" s="601"/>
      <c r="AG416" s="55"/>
    </row>
    <row r="417" spans="1:33" ht="15.75" customHeight="1" x14ac:dyDescent="0.2">
      <c r="A417" s="53"/>
      <c r="B417" s="600"/>
      <c r="C417" s="601"/>
      <c r="AG417" s="55"/>
    </row>
    <row r="418" spans="1:33" ht="15.75" customHeight="1" x14ac:dyDescent="0.2">
      <c r="A418" s="53"/>
      <c r="B418" s="600"/>
      <c r="C418" s="601"/>
      <c r="AG418" s="55"/>
    </row>
    <row r="419" spans="1:33" ht="15.75" customHeight="1" x14ac:dyDescent="0.2">
      <c r="A419" s="53"/>
      <c r="B419" s="600"/>
      <c r="C419" s="601"/>
      <c r="AG419" s="55"/>
    </row>
    <row r="420" spans="1:33" ht="15.75" customHeight="1" x14ac:dyDescent="0.2">
      <c r="A420" s="53"/>
      <c r="B420" s="600"/>
      <c r="C420" s="601"/>
      <c r="AG420" s="55"/>
    </row>
    <row r="421" spans="1:33" ht="15.75" customHeight="1" x14ac:dyDescent="0.15">
      <c r="AG421" s="603"/>
    </row>
    <row r="422" spans="1:33" ht="15.75" customHeight="1" x14ac:dyDescent="0.15">
      <c r="AG422" s="603"/>
    </row>
    <row r="423" spans="1:33" ht="15.75" customHeight="1" x14ac:dyDescent="0.15">
      <c r="AG423" s="603"/>
    </row>
    <row r="424" spans="1:33" ht="15.75" customHeight="1" x14ac:dyDescent="0.15">
      <c r="AG424" s="603"/>
    </row>
    <row r="425" spans="1:33" ht="15.75" customHeight="1" x14ac:dyDescent="0.15">
      <c r="AG425" s="603"/>
    </row>
    <row r="426" spans="1:33" ht="15.75" customHeight="1" x14ac:dyDescent="0.15">
      <c r="AG426" s="603"/>
    </row>
    <row r="427" spans="1:33" ht="15.75" customHeight="1" x14ac:dyDescent="0.15">
      <c r="AG427" s="603"/>
    </row>
    <row r="428" spans="1:33" ht="15.75" customHeight="1" x14ac:dyDescent="0.15">
      <c r="AG428" s="603"/>
    </row>
    <row r="429" spans="1:33" ht="15.75" customHeight="1" x14ac:dyDescent="0.15">
      <c r="AG429" s="603"/>
    </row>
    <row r="430" spans="1:33" ht="15.75" customHeight="1" x14ac:dyDescent="0.15">
      <c r="AG430" s="603"/>
    </row>
    <row r="431" spans="1:33" ht="15.75" customHeight="1" x14ac:dyDescent="0.15">
      <c r="AG431" s="603"/>
    </row>
    <row r="432" spans="1:33" ht="15.75" customHeight="1" x14ac:dyDescent="0.15">
      <c r="AG432" s="603"/>
    </row>
    <row r="433" spans="33:33" ht="15.75" customHeight="1" x14ac:dyDescent="0.15">
      <c r="AG433" s="603"/>
    </row>
    <row r="434" spans="33:33" ht="15.75" customHeight="1" x14ac:dyDescent="0.15">
      <c r="AG434" s="603"/>
    </row>
    <row r="435" spans="33:33" ht="15.75" customHeight="1" x14ac:dyDescent="0.15">
      <c r="AG435" s="603"/>
    </row>
    <row r="436" spans="33:33" ht="15.75" customHeight="1" x14ac:dyDescent="0.15">
      <c r="AG436" s="603"/>
    </row>
    <row r="437" spans="33:33" ht="15.75" customHeight="1" x14ac:dyDescent="0.15">
      <c r="AG437" s="603"/>
    </row>
    <row r="438" spans="33:33" ht="15.75" customHeight="1" x14ac:dyDescent="0.15">
      <c r="AG438" s="603"/>
    </row>
    <row r="439" spans="33:33" ht="15.75" customHeight="1" x14ac:dyDescent="0.15">
      <c r="AG439" s="603"/>
    </row>
    <row r="440" spans="33:33" ht="15.75" customHeight="1" x14ac:dyDescent="0.15">
      <c r="AG440" s="603"/>
    </row>
    <row r="441" spans="33:33" ht="15.75" customHeight="1" x14ac:dyDescent="0.15">
      <c r="AG441" s="603"/>
    </row>
    <row r="442" spans="33:33" ht="15.75" customHeight="1" x14ac:dyDescent="0.15">
      <c r="AG442" s="603"/>
    </row>
    <row r="443" spans="33:33" ht="15.75" customHeight="1" x14ac:dyDescent="0.15">
      <c r="AG443" s="603"/>
    </row>
    <row r="444" spans="33:33" ht="15.75" customHeight="1" x14ac:dyDescent="0.15">
      <c r="AG444" s="603"/>
    </row>
    <row r="445" spans="33:33" ht="15.75" customHeight="1" x14ac:dyDescent="0.15">
      <c r="AG445" s="603"/>
    </row>
    <row r="446" spans="33:33" ht="15.75" customHeight="1" x14ac:dyDescent="0.15">
      <c r="AG446" s="603"/>
    </row>
    <row r="447" spans="33:33" ht="15.75" customHeight="1" x14ac:dyDescent="0.15">
      <c r="AG447" s="603"/>
    </row>
    <row r="448" spans="33:33" ht="15.75" customHeight="1" x14ac:dyDescent="0.15">
      <c r="AG448" s="603"/>
    </row>
    <row r="449" spans="33:33" ht="15.75" customHeight="1" x14ac:dyDescent="0.15">
      <c r="AG449" s="603"/>
    </row>
    <row r="450" spans="33:33" ht="15.75" customHeight="1" x14ac:dyDescent="0.15">
      <c r="AG450" s="603"/>
    </row>
    <row r="451" spans="33:33" ht="15.75" customHeight="1" x14ac:dyDescent="0.15">
      <c r="AG451" s="603"/>
    </row>
    <row r="452" spans="33:33" ht="15.75" customHeight="1" x14ac:dyDescent="0.15">
      <c r="AG452" s="603"/>
    </row>
    <row r="453" spans="33:33" ht="15.75" customHeight="1" x14ac:dyDescent="0.15">
      <c r="AG453" s="603"/>
    </row>
    <row r="454" spans="33:33" ht="15.75" customHeight="1" x14ac:dyDescent="0.15">
      <c r="AG454" s="603"/>
    </row>
    <row r="455" spans="33:33" ht="15.75" customHeight="1" x14ac:dyDescent="0.15">
      <c r="AG455" s="603"/>
    </row>
    <row r="456" spans="33:33" ht="15.75" customHeight="1" x14ac:dyDescent="0.15">
      <c r="AG456" s="603"/>
    </row>
    <row r="457" spans="33:33" ht="15.75" customHeight="1" x14ac:dyDescent="0.15">
      <c r="AG457" s="603"/>
    </row>
    <row r="458" spans="33:33" ht="15.75" customHeight="1" x14ac:dyDescent="0.15">
      <c r="AG458" s="603"/>
    </row>
    <row r="459" spans="33:33" ht="15.75" customHeight="1" x14ac:dyDescent="0.15">
      <c r="AG459" s="603"/>
    </row>
    <row r="460" spans="33:33" ht="15.75" customHeight="1" x14ac:dyDescent="0.15">
      <c r="AG460" s="603"/>
    </row>
    <row r="461" spans="33:33" ht="15.75" customHeight="1" x14ac:dyDescent="0.15">
      <c r="AG461" s="603"/>
    </row>
    <row r="462" spans="33:33" ht="15.75" customHeight="1" x14ac:dyDescent="0.15">
      <c r="AG462" s="603"/>
    </row>
    <row r="463" spans="33:33" ht="15.75" customHeight="1" x14ac:dyDescent="0.15">
      <c r="AG463" s="603"/>
    </row>
    <row r="464" spans="33:33" ht="15.75" customHeight="1" x14ac:dyDescent="0.15">
      <c r="AG464" s="603"/>
    </row>
    <row r="465" spans="33:33" ht="15.75" customHeight="1" x14ac:dyDescent="0.15">
      <c r="AG465" s="603"/>
    </row>
    <row r="466" spans="33:33" ht="15.75" customHeight="1" x14ac:dyDescent="0.15">
      <c r="AG466" s="603"/>
    </row>
    <row r="467" spans="33:33" ht="15.75" customHeight="1" x14ac:dyDescent="0.15">
      <c r="AG467" s="603"/>
    </row>
    <row r="468" spans="33:33" ht="15.75" customHeight="1" x14ac:dyDescent="0.15">
      <c r="AG468" s="603"/>
    </row>
    <row r="469" spans="33:33" ht="15.75" customHeight="1" x14ac:dyDescent="0.15">
      <c r="AG469" s="603"/>
    </row>
    <row r="470" spans="33:33" ht="15.75" customHeight="1" x14ac:dyDescent="0.15">
      <c r="AG470" s="603"/>
    </row>
    <row r="471" spans="33:33" ht="15.75" customHeight="1" x14ac:dyDescent="0.15">
      <c r="AG471" s="603"/>
    </row>
    <row r="472" spans="33:33" ht="15.75" customHeight="1" x14ac:dyDescent="0.15">
      <c r="AG472" s="603"/>
    </row>
    <row r="473" spans="33:33" ht="15.75" customHeight="1" x14ac:dyDescent="0.15">
      <c r="AG473" s="603"/>
    </row>
    <row r="474" spans="33:33" ht="15.75" customHeight="1" x14ac:dyDescent="0.15">
      <c r="AG474" s="603"/>
    </row>
    <row r="475" spans="33:33" ht="15.75" customHeight="1" x14ac:dyDescent="0.15">
      <c r="AG475" s="603"/>
    </row>
    <row r="476" spans="33:33" ht="15.75" customHeight="1" x14ac:dyDescent="0.15">
      <c r="AG476" s="603"/>
    </row>
    <row r="477" spans="33:33" ht="15.75" customHeight="1" x14ac:dyDescent="0.15">
      <c r="AG477" s="603"/>
    </row>
    <row r="478" spans="33:33" ht="15.75" customHeight="1" x14ac:dyDescent="0.15">
      <c r="AG478" s="603"/>
    </row>
    <row r="479" spans="33:33" ht="15.75" customHeight="1" x14ac:dyDescent="0.15">
      <c r="AG479" s="603"/>
    </row>
    <row r="480" spans="33:33" ht="15.75" customHeight="1" x14ac:dyDescent="0.15">
      <c r="AG480" s="603"/>
    </row>
    <row r="481" spans="33:33" ht="15.75" customHeight="1" x14ac:dyDescent="0.15">
      <c r="AG481" s="603"/>
    </row>
    <row r="482" spans="33:33" ht="15.75" customHeight="1" x14ac:dyDescent="0.15">
      <c r="AG482" s="603"/>
    </row>
    <row r="483" spans="33:33" ht="15.75" customHeight="1" x14ac:dyDescent="0.15">
      <c r="AG483" s="603"/>
    </row>
    <row r="484" spans="33:33" ht="15.75" customHeight="1" x14ac:dyDescent="0.15">
      <c r="AG484" s="603"/>
    </row>
    <row r="485" spans="33:33" ht="15.75" customHeight="1" x14ac:dyDescent="0.15">
      <c r="AG485" s="603"/>
    </row>
    <row r="486" spans="33:33" ht="15.75" customHeight="1" x14ac:dyDescent="0.15">
      <c r="AG486" s="603"/>
    </row>
    <row r="487" spans="33:33" ht="15.75" customHeight="1" x14ac:dyDescent="0.15">
      <c r="AG487" s="603"/>
    </row>
    <row r="488" spans="33:33" ht="15.75" customHeight="1" x14ac:dyDescent="0.15">
      <c r="AG488" s="603"/>
    </row>
    <row r="489" spans="33:33" ht="15.75" customHeight="1" x14ac:dyDescent="0.15">
      <c r="AG489" s="603"/>
    </row>
    <row r="490" spans="33:33" ht="15.75" customHeight="1" x14ac:dyDescent="0.15">
      <c r="AG490" s="603"/>
    </row>
    <row r="491" spans="33:33" ht="15.75" customHeight="1" x14ac:dyDescent="0.15">
      <c r="AG491" s="603"/>
    </row>
    <row r="492" spans="33:33" ht="15.75" customHeight="1" x14ac:dyDescent="0.15">
      <c r="AG492" s="603"/>
    </row>
    <row r="493" spans="33:33" ht="15.75" customHeight="1" x14ac:dyDescent="0.15">
      <c r="AG493" s="603"/>
    </row>
    <row r="494" spans="33:33" ht="15.75" customHeight="1" x14ac:dyDescent="0.15">
      <c r="AG494" s="603"/>
    </row>
    <row r="495" spans="33:33" ht="15.75" customHeight="1" x14ac:dyDescent="0.15">
      <c r="AG495" s="603"/>
    </row>
    <row r="496" spans="33:33" ht="15.75" customHeight="1" x14ac:dyDescent="0.15">
      <c r="AG496" s="603"/>
    </row>
    <row r="497" spans="33:33" ht="15.75" customHeight="1" x14ac:dyDescent="0.15">
      <c r="AG497" s="603"/>
    </row>
    <row r="498" spans="33:33" ht="15.75" customHeight="1" x14ac:dyDescent="0.15">
      <c r="AG498" s="603"/>
    </row>
    <row r="499" spans="33:33" ht="15.75" customHeight="1" x14ac:dyDescent="0.15">
      <c r="AG499" s="603"/>
    </row>
    <row r="500" spans="33:33" ht="15.75" customHeight="1" x14ac:dyDescent="0.15">
      <c r="AG500" s="603"/>
    </row>
    <row r="501" spans="33:33" ht="15.75" customHeight="1" x14ac:dyDescent="0.15">
      <c r="AG501" s="603"/>
    </row>
    <row r="502" spans="33:33" ht="15.75" customHeight="1" x14ac:dyDescent="0.15">
      <c r="AG502" s="603"/>
    </row>
    <row r="503" spans="33:33" ht="15.75" customHeight="1" x14ac:dyDescent="0.15">
      <c r="AG503" s="603"/>
    </row>
    <row r="504" spans="33:33" ht="15.75" customHeight="1" x14ac:dyDescent="0.15">
      <c r="AG504" s="603"/>
    </row>
    <row r="505" spans="33:33" ht="15.75" customHeight="1" x14ac:dyDescent="0.15">
      <c r="AG505" s="603"/>
    </row>
    <row r="506" spans="33:33" ht="15.75" customHeight="1" x14ac:dyDescent="0.15">
      <c r="AG506" s="603"/>
    </row>
    <row r="507" spans="33:33" ht="15.75" customHeight="1" x14ac:dyDescent="0.15">
      <c r="AG507" s="603"/>
    </row>
    <row r="508" spans="33:33" ht="15.75" customHeight="1" x14ac:dyDescent="0.15">
      <c r="AG508" s="603"/>
    </row>
    <row r="509" spans="33:33" ht="15.75" customHeight="1" x14ac:dyDescent="0.15">
      <c r="AG509" s="603"/>
    </row>
    <row r="510" spans="33:33" ht="15.75" customHeight="1" x14ac:dyDescent="0.15">
      <c r="AG510" s="603"/>
    </row>
    <row r="511" spans="33:33" ht="15.75" customHeight="1" x14ac:dyDescent="0.15">
      <c r="AG511" s="603"/>
    </row>
    <row r="512" spans="33:33" ht="15.75" customHeight="1" x14ac:dyDescent="0.15">
      <c r="AG512" s="603"/>
    </row>
    <row r="513" spans="33:33" ht="15.75" customHeight="1" x14ac:dyDescent="0.15">
      <c r="AG513" s="603"/>
    </row>
    <row r="514" spans="33:33" ht="15.75" customHeight="1" x14ac:dyDescent="0.15">
      <c r="AG514" s="603"/>
    </row>
    <row r="515" spans="33:33" ht="15.75" customHeight="1" x14ac:dyDescent="0.15">
      <c r="AG515" s="603"/>
    </row>
    <row r="516" spans="33:33" ht="15.75" customHeight="1" x14ac:dyDescent="0.15">
      <c r="AG516" s="603"/>
    </row>
    <row r="517" spans="33:33" ht="15.75" customHeight="1" x14ac:dyDescent="0.15">
      <c r="AG517" s="603"/>
    </row>
    <row r="518" spans="33:33" ht="15.75" customHeight="1" x14ac:dyDescent="0.15">
      <c r="AG518" s="603"/>
    </row>
    <row r="519" spans="33:33" ht="15.75" customHeight="1" x14ac:dyDescent="0.15">
      <c r="AG519" s="603"/>
    </row>
    <row r="520" spans="33:33" ht="15.75" customHeight="1" x14ac:dyDescent="0.15">
      <c r="AG520" s="603"/>
    </row>
    <row r="521" spans="33:33" ht="15.75" customHeight="1" x14ac:dyDescent="0.15">
      <c r="AG521" s="603"/>
    </row>
    <row r="522" spans="33:33" ht="15.75" customHeight="1" x14ac:dyDescent="0.15">
      <c r="AG522" s="603"/>
    </row>
    <row r="523" spans="33:33" ht="15.75" customHeight="1" x14ac:dyDescent="0.15">
      <c r="AG523" s="603"/>
    </row>
    <row r="524" spans="33:33" ht="15.75" customHeight="1" x14ac:dyDescent="0.15">
      <c r="AG524" s="603"/>
    </row>
    <row r="525" spans="33:33" ht="15.75" customHeight="1" x14ac:dyDescent="0.15">
      <c r="AG525" s="603"/>
    </row>
    <row r="526" spans="33:33" ht="15.75" customHeight="1" x14ac:dyDescent="0.15">
      <c r="AG526" s="603"/>
    </row>
    <row r="527" spans="33:33" ht="15.75" customHeight="1" x14ac:dyDescent="0.15">
      <c r="AG527" s="603"/>
    </row>
    <row r="528" spans="33:33" ht="15.75" customHeight="1" x14ac:dyDescent="0.15">
      <c r="AG528" s="603"/>
    </row>
    <row r="529" spans="33:33" ht="15.75" customHeight="1" x14ac:dyDescent="0.15">
      <c r="AG529" s="603"/>
    </row>
    <row r="530" spans="33:33" ht="15.75" customHeight="1" x14ac:dyDescent="0.15">
      <c r="AG530" s="603"/>
    </row>
    <row r="531" spans="33:33" ht="15.75" customHeight="1" x14ac:dyDescent="0.15">
      <c r="AG531" s="603"/>
    </row>
    <row r="532" spans="33:33" ht="15.75" customHeight="1" x14ac:dyDescent="0.15">
      <c r="AG532" s="603"/>
    </row>
    <row r="533" spans="33:33" ht="15.75" customHeight="1" x14ac:dyDescent="0.15">
      <c r="AG533" s="603"/>
    </row>
    <row r="534" spans="33:33" ht="15.75" customHeight="1" x14ac:dyDescent="0.15">
      <c r="AG534" s="603"/>
    </row>
    <row r="535" spans="33:33" ht="15.75" customHeight="1" x14ac:dyDescent="0.15">
      <c r="AG535" s="603"/>
    </row>
    <row r="536" spans="33:33" ht="15.75" customHeight="1" x14ac:dyDescent="0.15">
      <c r="AG536" s="603"/>
    </row>
    <row r="537" spans="33:33" ht="15.75" customHeight="1" x14ac:dyDescent="0.15">
      <c r="AG537" s="603"/>
    </row>
    <row r="538" spans="33:33" ht="15.75" customHeight="1" x14ac:dyDescent="0.15">
      <c r="AG538" s="603"/>
    </row>
    <row r="539" spans="33:33" ht="15.75" customHeight="1" x14ac:dyDescent="0.15">
      <c r="AG539" s="603"/>
    </row>
    <row r="540" spans="33:33" ht="15.75" customHeight="1" x14ac:dyDescent="0.15">
      <c r="AG540" s="603"/>
    </row>
    <row r="541" spans="33:33" ht="15.75" customHeight="1" x14ac:dyDescent="0.15">
      <c r="AG541" s="603"/>
    </row>
    <row r="542" spans="33:33" ht="15.75" customHeight="1" x14ac:dyDescent="0.15">
      <c r="AG542" s="603"/>
    </row>
    <row r="543" spans="33:33" ht="15.75" customHeight="1" x14ac:dyDescent="0.15">
      <c r="AG543" s="603"/>
    </row>
    <row r="544" spans="33:33" ht="15.75" customHeight="1" x14ac:dyDescent="0.15">
      <c r="AG544" s="603"/>
    </row>
    <row r="545" spans="33:33" ht="15.75" customHeight="1" x14ac:dyDescent="0.15">
      <c r="AG545" s="603"/>
    </row>
    <row r="546" spans="33:33" ht="15.75" customHeight="1" x14ac:dyDescent="0.15">
      <c r="AG546" s="603"/>
    </row>
    <row r="547" spans="33:33" ht="15.75" customHeight="1" x14ac:dyDescent="0.15">
      <c r="AG547" s="603"/>
    </row>
    <row r="548" spans="33:33" ht="15.75" customHeight="1" x14ac:dyDescent="0.15">
      <c r="AG548" s="603"/>
    </row>
    <row r="549" spans="33:33" ht="15.75" customHeight="1" x14ac:dyDescent="0.15">
      <c r="AG549" s="603"/>
    </row>
    <row r="550" spans="33:33" ht="15.75" customHeight="1" x14ac:dyDescent="0.15">
      <c r="AG550" s="603"/>
    </row>
    <row r="551" spans="33:33" ht="15.75" customHeight="1" x14ac:dyDescent="0.15">
      <c r="AG551" s="603"/>
    </row>
    <row r="552" spans="33:33" ht="15.75" customHeight="1" x14ac:dyDescent="0.15">
      <c r="AG552" s="603"/>
    </row>
    <row r="553" spans="33:33" ht="15.75" customHeight="1" x14ac:dyDescent="0.15">
      <c r="AG553" s="603"/>
    </row>
    <row r="554" spans="33:33" ht="15.75" customHeight="1" x14ac:dyDescent="0.15">
      <c r="AG554" s="603"/>
    </row>
    <row r="555" spans="33:33" ht="15.75" customHeight="1" x14ac:dyDescent="0.15">
      <c r="AG555" s="603"/>
    </row>
    <row r="556" spans="33:33" ht="15.75" customHeight="1" x14ac:dyDescent="0.15">
      <c r="AG556" s="603"/>
    </row>
    <row r="557" spans="33:33" ht="15.75" customHeight="1" x14ac:dyDescent="0.15">
      <c r="AG557" s="603"/>
    </row>
    <row r="558" spans="33:33" ht="15.75" customHeight="1" x14ac:dyDescent="0.15">
      <c r="AG558" s="603"/>
    </row>
    <row r="559" spans="33:33" ht="15.75" customHeight="1" x14ac:dyDescent="0.15">
      <c r="AG559" s="603"/>
    </row>
    <row r="560" spans="33:33" ht="15.75" customHeight="1" x14ac:dyDescent="0.15">
      <c r="AG560" s="603"/>
    </row>
    <row r="561" spans="33:33" ht="15.75" customHeight="1" x14ac:dyDescent="0.15">
      <c r="AG561" s="603"/>
    </row>
    <row r="562" spans="33:33" ht="15.75" customHeight="1" x14ac:dyDescent="0.15">
      <c r="AG562" s="603"/>
    </row>
    <row r="563" spans="33:33" ht="15.75" customHeight="1" x14ac:dyDescent="0.15">
      <c r="AG563" s="603"/>
    </row>
    <row r="564" spans="33:33" ht="15.75" customHeight="1" x14ac:dyDescent="0.15">
      <c r="AG564" s="603"/>
    </row>
    <row r="565" spans="33:33" ht="15.75" customHeight="1" x14ac:dyDescent="0.15">
      <c r="AG565" s="603"/>
    </row>
    <row r="566" spans="33:33" ht="15.75" customHeight="1" x14ac:dyDescent="0.15">
      <c r="AG566" s="603"/>
    </row>
    <row r="567" spans="33:33" ht="15.75" customHeight="1" x14ac:dyDescent="0.15">
      <c r="AG567" s="603"/>
    </row>
    <row r="568" spans="33:33" ht="15.75" customHeight="1" x14ac:dyDescent="0.15">
      <c r="AG568" s="603"/>
    </row>
    <row r="569" spans="33:33" ht="15.75" customHeight="1" x14ac:dyDescent="0.15">
      <c r="AG569" s="603"/>
    </row>
    <row r="570" spans="33:33" ht="15.75" customHeight="1" x14ac:dyDescent="0.15">
      <c r="AG570" s="603"/>
    </row>
    <row r="571" spans="33:33" ht="15.75" customHeight="1" x14ac:dyDescent="0.15">
      <c r="AG571" s="603"/>
    </row>
    <row r="572" spans="33:33" ht="15.75" customHeight="1" x14ac:dyDescent="0.15">
      <c r="AG572" s="603"/>
    </row>
    <row r="573" spans="33:33" ht="15.75" customHeight="1" x14ac:dyDescent="0.15">
      <c r="AG573" s="603"/>
    </row>
    <row r="574" spans="33:33" ht="15.75" customHeight="1" x14ac:dyDescent="0.15">
      <c r="AG574" s="603"/>
    </row>
    <row r="575" spans="33:33" ht="15.75" customHeight="1" x14ac:dyDescent="0.15">
      <c r="AG575" s="603"/>
    </row>
    <row r="576" spans="33:33" ht="15.75" customHeight="1" x14ac:dyDescent="0.15">
      <c r="AG576" s="603"/>
    </row>
    <row r="577" spans="33:33" ht="15.75" customHeight="1" x14ac:dyDescent="0.15">
      <c r="AG577" s="603"/>
    </row>
    <row r="578" spans="33:33" ht="15.75" customHeight="1" x14ac:dyDescent="0.15">
      <c r="AG578" s="603"/>
    </row>
    <row r="579" spans="33:33" ht="15.75" customHeight="1" x14ac:dyDescent="0.15">
      <c r="AG579" s="603"/>
    </row>
    <row r="580" spans="33:33" ht="15.75" customHeight="1" x14ac:dyDescent="0.15">
      <c r="AG580" s="603"/>
    </row>
    <row r="581" spans="33:33" ht="15.75" customHeight="1" x14ac:dyDescent="0.15">
      <c r="AG581" s="603"/>
    </row>
    <row r="582" spans="33:33" ht="15.75" customHeight="1" x14ac:dyDescent="0.15">
      <c r="AG582" s="603"/>
    </row>
    <row r="583" spans="33:33" ht="15.75" customHeight="1" x14ac:dyDescent="0.15">
      <c r="AG583" s="603"/>
    </row>
    <row r="584" spans="33:33" ht="15.75" customHeight="1" x14ac:dyDescent="0.15">
      <c r="AG584" s="603"/>
    </row>
    <row r="585" spans="33:33" ht="15.75" customHeight="1" x14ac:dyDescent="0.15">
      <c r="AG585" s="603"/>
    </row>
    <row r="586" spans="33:33" ht="15.75" customHeight="1" x14ac:dyDescent="0.15">
      <c r="AG586" s="603"/>
    </row>
    <row r="587" spans="33:33" ht="15.75" customHeight="1" x14ac:dyDescent="0.15">
      <c r="AG587" s="603"/>
    </row>
    <row r="588" spans="33:33" ht="15.75" customHeight="1" x14ac:dyDescent="0.15">
      <c r="AG588" s="603"/>
    </row>
    <row r="589" spans="33:33" ht="15.75" customHeight="1" x14ac:dyDescent="0.15">
      <c r="AG589" s="603"/>
    </row>
    <row r="590" spans="33:33" ht="15.75" customHeight="1" x14ac:dyDescent="0.15">
      <c r="AG590" s="603"/>
    </row>
    <row r="591" spans="33:33" ht="15.75" customHeight="1" x14ac:dyDescent="0.15">
      <c r="AG591" s="603"/>
    </row>
    <row r="592" spans="33:33" ht="15.75" customHeight="1" x14ac:dyDescent="0.15">
      <c r="AG592" s="603"/>
    </row>
    <row r="593" spans="33:33" ht="15.75" customHeight="1" x14ac:dyDescent="0.15">
      <c r="AG593" s="603"/>
    </row>
    <row r="594" spans="33:33" ht="15.75" customHeight="1" x14ac:dyDescent="0.15">
      <c r="AG594" s="603"/>
    </row>
    <row r="595" spans="33:33" ht="15.75" customHeight="1" x14ac:dyDescent="0.15">
      <c r="AG595" s="603"/>
    </row>
    <row r="596" spans="33:33" ht="15.75" customHeight="1" x14ac:dyDescent="0.15">
      <c r="AG596" s="603"/>
    </row>
    <row r="597" spans="33:33" ht="15.75" customHeight="1" x14ac:dyDescent="0.15">
      <c r="AG597" s="603"/>
    </row>
    <row r="598" spans="33:33" ht="15.75" customHeight="1" x14ac:dyDescent="0.15">
      <c r="AG598" s="603"/>
    </row>
    <row r="599" spans="33:33" ht="15.75" customHeight="1" x14ac:dyDescent="0.15">
      <c r="AG599" s="603"/>
    </row>
    <row r="600" spans="33:33" ht="15.75" customHeight="1" x14ac:dyDescent="0.15">
      <c r="AG600" s="603"/>
    </row>
    <row r="601" spans="33:33" ht="15.75" customHeight="1" x14ac:dyDescent="0.15">
      <c r="AG601" s="603"/>
    </row>
    <row r="602" spans="33:33" ht="15.75" customHeight="1" x14ac:dyDescent="0.15">
      <c r="AG602" s="603"/>
    </row>
    <row r="603" spans="33:33" ht="15.75" customHeight="1" x14ac:dyDescent="0.15">
      <c r="AG603" s="603"/>
    </row>
    <row r="604" spans="33:33" ht="15.75" customHeight="1" x14ac:dyDescent="0.15">
      <c r="AG604" s="603"/>
    </row>
    <row r="605" spans="33:33" ht="15.75" customHeight="1" x14ac:dyDescent="0.15">
      <c r="AG605" s="603"/>
    </row>
    <row r="606" spans="33:33" ht="15.75" customHeight="1" x14ac:dyDescent="0.15">
      <c r="AG606" s="603"/>
    </row>
    <row r="607" spans="33:33" ht="15.75" customHeight="1" x14ac:dyDescent="0.15">
      <c r="AG607" s="603"/>
    </row>
    <row r="608" spans="33:33" ht="15.75" customHeight="1" x14ac:dyDescent="0.15">
      <c r="AG608" s="603"/>
    </row>
    <row r="609" spans="33:33" ht="15.75" customHeight="1" x14ac:dyDescent="0.15">
      <c r="AG609" s="603"/>
    </row>
    <row r="610" spans="33:33" ht="15.75" customHeight="1" x14ac:dyDescent="0.15">
      <c r="AG610" s="603"/>
    </row>
    <row r="611" spans="33:33" ht="15.75" customHeight="1" x14ac:dyDescent="0.15">
      <c r="AG611" s="603"/>
    </row>
    <row r="612" spans="33:33" ht="15.75" customHeight="1" x14ac:dyDescent="0.15">
      <c r="AG612" s="603"/>
    </row>
    <row r="613" spans="33:33" ht="15.75" customHeight="1" x14ac:dyDescent="0.15">
      <c r="AG613" s="603"/>
    </row>
    <row r="614" spans="33:33" ht="15.75" customHeight="1" x14ac:dyDescent="0.15">
      <c r="AG614" s="603"/>
    </row>
    <row r="615" spans="33:33" ht="15.75" customHeight="1" x14ac:dyDescent="0.15">
      <c r="AG615" s="603"/>
    </row>
    <row r="616" spans="33:33" ht="15.75" customHeight="1" x14ac:dyDescent="0.15">
      <c r="AG616" s="603"/>
    </row>
    <row r="617" spans="33:33" ht="15.75" customHeight="1" x14ac:dyDescent="0.15">
      <c r="AG617" s="603"/>
    </row>
    <row r="618" spans="33:33" ht="15.75" customHeight="1" x14ac:dyDescent="0.15">
      <c r="AG618" s="603"/>
    </row>
    <row r="619" spans="33:33" ht="15.75" customHeight="1" x14ac:dyDescent="0.15">
      <c r="AG619" s="603"/>
    </row>
    <row r="620" spans="33:33" ht="15.75" customHeight="1" x14ac:dyDescent="0.15">
      <c r="AG620" s="603"/>
    </row>
    <row r="621" spans="33:33" ht="15.75" customHeight="1" x14ac:dyDescent="0.15">
      <c r="AG621" s="603"/>
    </row>
    <row r="622" spans="33:33" ht="15.75" customHeight="1" x14ac:dyDescent="0.15">
      <c r="AG622" s="603"/>
    </row>
    <row r="623" spans="33:33" ht="15.75" customHeight="1" x14ac:dyDescent="0.15">
      <c r="AG623" s="603"/>
    </row>
    <row r="624" spans="33:33" ht="15.75" customHeight="1" x14ac:dyDescent="0.15">
      <c r="AG624" s="603"/>
    </row>
    <row r="625" spans="33:33" ht="15.75" customHeight="1" x14ac:dyDescent="0.15">
      <c r="AG625" s="603"/>
    </row>
    <row r="626" spans="33:33" ht="15.75" customHeight="1" x14ac:dyDescent="0.15">
      <c r="AG626" s="603"/>
    </row>
    <row r="627" spans="33:33" ht="15.75" customHeight="1" x14ac:dyDescent="0.15">
      <c r="AG627" s="603"/>
    </row>
    <row r="628" spans="33:33" ht="15.75" customHeight="1" x14ac:dyDescent="0.15">
      <c r="AG628" s="603"/>
    </row>
    <row r="629" spans="33:33" ht="15.75" customHeight="1" x14ac:dyDescent="0.15">
      <c r="AG629" s="603"/>
    </row>
    <row r="630" spans="33:33" ht="15.75" customHeight="1" x14ac:dyDescent="0.15">
      <c r="AG630" s="603"/>
    </row>
    <row r="631" spans="33:33" ht="15.75" customHeight="1" x14ac:dyDescent="0.15">
      <c r="AG631" s="603"/>
    </row>
    <row r="632" spans="33:33" ht="15.75" customHeight="1" x14ac:dyDescent="0.15">
      <c r="AG632" s="603"/>
    </row>
    <row r="633" spans="33:33" ht="15.75" customHeight="1" x14ac:dyDescent="0.15">
      <c r="AG633" s="603"/>
    </row>
    <row r="634" spans="33:33" ht="15.75" customHeight="1" x14ac:dyDescent="0.15">
      <c r="AG634" s="603"/>
    </row>
    <row r="635" spans="33:33" ht="15.75" customHeight="1" x14ac:dyDescent="0.15">
      <c r="AG635" s="603"/>
    </row>
    <row r="636" spans="33:33" ht="15.75" customHeight="1" x14ac:dyDescent="0.15">
      <c r="AG636" s="603"/>
    </row>
    <row r="637" spans="33:33" ht="15.75" customHeight="1" x14ac:dyDescent="0.15">
      <c r="AG637" s="603"/>
    </row>
    <row r="638" spans="33:33" ht="15.75" customHeight="1" x14ac:dyDescent="0.15">
      <c r="AG638" s="603"/>
    </row>
    <row r="639" spans="33:33" ht="15.75" customHeight="1" x14ac:dyDescent="0.15">
      <c r="AG639" s="603"/>
    </row>
    <row r="640" spans="33:33" ht="15.75" customHeight="1" x14ac:dyDescent="0.15">
      <c r="AG640" s="603"/>
    </row>
    <row r="641" spans="33:33" ht="15.75" customHeight="1" x14ac:dyDescent="0.15">
      <c r="AG641" s="603"/>
    </row>
    <row r="642" spans="33:33" ht="15.75" customHeight="1" x14ac:dyDescent="0.15">
      <c r="AG642" s="603"/>
    </row>
    <row r="643" spans="33:33" ht="15.75" customHeight="1" x14ac:dyDescent="0.15">
      <c r="AG643" s="603"/>
    </row>
    <row r="644" spans="33:33" ht="15.75" customHeight="1" x14ac:dyDescent="0.15">
      <c r="AG644" s="603"/>
    </row>
    <row r="645" spans="33:33" ht="15.75" customHeight="1" x14ac:dyDescent="0.15">
      <c r="AG645" s="603"/>
    </row>
    <row r="646" spans="33:33" ht="15.75" customHeight="1" x14ac:dyDescent="0.15">
      <c r="AG646" s="603"/>
    </row>
    <row r="647" spans="33:33" ht="15.75" customHeight="1" x14ac:dyDescent="0.15">
      <c r="AG647" s="603"/>
    </row>
    <row r="648" spans="33:33" ht="15.75" customHeight="1" x14ac:dyDescent="0.15">
      <c r="AG648" s="603"/>
    </row>
    <row r="649" spans="33:33" ht="15.75" customHeight="1" x14ac:dyDescent="0.15">
      <c r="AG649" s="603"/>
    </row>
    <row r="650" spans="33:33" ht="15.75" customHeight="1" x14ac:dyDescent="0.15">
      <c r="AG650" s="603"/>
    </row>
    <row r="651" spans="33:33" ht="15.75" customHeight="1" x14ac:dyDescent="0.15">
      <c r="AG651" s="603"/>
    </row>
    <row r="652" spans="33:33" ht="15.75" customHeight="1" x14ac:dyDescent="0.15">
      <c r="AG652" s="603"/>
    </row>
    <row r="653" spans="33:33" ht="15.75" customHeight="1" x14ac:dyDescent="0.15">
      <c r="AG653" s="603"/>
    </row>
    <row r="654" spans="33:33" ht="15.75" customHeight="1" x14ac:dyDescent="0.15">
      <c r="AG654" s="603"/>
    </row>
    <row r="655" spans="33:33" ht="15.75" customHeight="1" x14ac:dyDescent="0.15">
      <c r="AG655" s="603"/>
    </row>
    <row r="656" spans="33:33" ht="15.75" customHeight="1" x14ac:dyDescent="0.15">
      <c r="AG656" s="603"/>
    </row>
    <row r="657" spans="33:33" ht="15.75" customHeight="1" x14ac:dyDescent="0.15">
      <c r="AG657" s="603"/>
    </row>
    <row r="658" spans="33:33" ht="15.75" customHeight="1" x14ac:dyDescent="0.15">
      <c r="AG658" s="603"/>
    </row>
    <row r="659" spans="33:33" ht="15.75" customHeight="1" x14ac:dyDescent="0.15">
      <c r="AG659" s="603"/>
    </row>
    <row r="660" spans="33:33" ht="15.75" customHeight="1" x14ac:dyDescent="0.15">
      <c r="AG660" s="603"/>
    </row>
    <row r="661" spans="33:33" ht="15.75" customHeight="1" x14ac:dyDescent="0.15">
      <c r="AG661" s="603"/>
    </row>
    <row r="662" spans="33:33" ht="15.75" customHeight="1" x14ac:dyDescent="0.15">
      <c r="AG662" s="603"/>
    </row>
    <row r="663" spans="33:33" ht="15.75" customHeight="1" x14ac:dyDescent="0.15">
      <c r="AG663" s="603"/>
    </row>
    <row r="664" spans="33:33" ht="15.75" customHeight="1" x14ac:dyDescent="0.15">
      <c r="AG664" s="603"/>
    </row>
    <row r="665" spans="33:33" ht="15.75" customHeight="1" x14ac:dyDescent="0.15">
      <c r="AG665" s="603"/>
    </row>
    <row r="666" spans="33:33" ht="15.75" customHeight="1" x14ac:dyDescent="0.15">
      <c r="AG666" s="603"/>
    </row>
    <row r="667" spans="33:33" ht="15.75" customHeight="1" x14ac:dyDescent="0.15">
      <c r="AG667" s="603"/>
    </row>
    <row r="668" spans="33:33" ht="15.75" customHeight="1" x14ac:dyDescent="0.15">
      <c r="AG668" s="603"/>
    </row>
    <row r="669" spans="33:33" ht="15.75" customHeight="1" x14ac:dyDescent="0.15">
      <c r="AG669" s="603"/>
    </row>
    <row r="670" spans="33:33" ht="15.75" customHeight="1" x14ac:dyDescent="0.15">
      <c r="AG670" s="603"/>
    </row>
    <row r="671" spans="33:33" ht="15.75" customHeight="1" x14ac:dyDescent="0.15">
      <c r="AG671" s="603"/>
    </row>
    <row r="672" spans="33:33" ht="15.75" customHeight="1" x14ac:dyDescent="0.15">
      <c r="AG672" s="603"/>
    </row>
    <row r="673" spans="33:33" ht="15.75" customHeight="1" x14ac:dyDescent="0.15">
      <c r="AG673" s="603"/>
    </row>
    <row r="674" spans="33:33" ht="15.75" customHeight="1" x14ac:dyDescent="0.15">
      <c r="AG674" s="603"/>
    </row>
    <row r="675" spans="33:33" ht="15.75" customHeight="1" x14ac:dyDescent="0.15">
      <c r="AG675" s="603"/>
    </row>
    <row r="676" spans="33:33" ht="15.75" customHeight="1" x14ac:dyDescent="0.15">
      <c r="AG676" s="603"/>
    </row>
    <row r="677" spans="33:33" ht="15.75" customHeight="1" x14ac:dyDescent="0.15">
      <c r="AG677" s="603"/>
    </row>
    <row r="678" spans="33:33" ht="15.75" customHeight="1" x14ac:dyDescent="0.15">
      <c r="AG678" s="603"/>
    </row>
    <row r="679" spans="33:33" ht="15.75" customHeight="1" x14ac:dyDescent="0.15">
      <c r="AG679" s="603"/>
    </row>
    <row r="680" spans="33:33" ht="15.75" customHeight="1" x14ac:dyDescent="0.15">
      <c r="AG680" s="603"/>
    </row>
    <row r="681" spans="33:33" ht="15.75" customHeight="1" x14ac:dyDescent="0.15">
      <c r="AG681" s="603"/>
    </row>
    <row r="682" spans="33:33" ht="15.75" customHeight="1" x14ac:dyDescent="0.15">
      <c r="AG682" s="603"/>
    </row>
    <row r="683" spans="33:33" ht="15.75" customHeight="1" x14ac:dyDescent="0.15">
      <c r="AG683" s="603"/>
    </row>
    <row r="684" spans="33:33" ht="15.75" customHeight="1" x14ac:dyDescent="0.15">
      <c r="AG684" s="603"/>
    </row>
    <row r="685" spans="33:33" ht="15.75" customHeight="1" x14ac:dyDescent="0.15">
      <c r="AG685" s="603"/>
    </row>
    <row r="686" spans="33:33" ht="15.75" customHeight="1" x14ac:dyDescent="0.15">
      <c r="AG686" s="603"/>
    </row>
    <row r="687" spans="33:33" ht="15.75" customHeight="1" x14ac:dyDescent="0.15">
      <c r="AG687" s="603"/>
    </row>
    <row r="688" spans="33:33" ht="15.75" customHeight="1" x14ac:dyDescent="0.15">
      <c r="AG688" s="603"/>
    </row>
    <row r="689" spans="33:33" ht="15.75" customHeight="1" x14ac:dyDescent="0.15">
      <c r="AG689" s="603"/>
    </row>
    <row r="690" spans="33:33" ht="15.75" customHeight="1" x14ac:dyDescent="0.15">
      <c r="AG690" s="603"/>
    </row>
    <row r="691" spans="33:33" ht="15.75" customHeight="1" x14ac:dyDescent="0.15">
      <c r="AG691" s="603"/>
    </row>
    <row r="692" spans="33:33" ht="15.75" customHeight="1" x14ac:dyDescent="0.15">
      <c r="AG692" s="603"/>
    </row>
    <row r="693" spans="33:33" ht="15.75" customHeight="1" x14ac:dyDescent="0.15">
      <c r="AG693" s="603"/>
    </row>
    <row r="694" spans="33:33" ht="15.75" customHeight="1" x14ac:dyDescent="0.15">
      <c r="AG694" s="603"/>
    </row>
    <row r="695" spans="33:33" ht="15.75" customHeight="1" x14ac:dyDescent="0.15">
      <c r="AG695" s="603"/>
    </row>
    <row r="696" spans="33:33" ht="15.75" customHeight="1" x14ac:dyDescent="0.15">
      <c r="AG696" s="603"/>
    </row>
    <row r="697" spans="33:33" ht="15.75" customHeight="1" x14ac:dyDescent="0.15">
      <c r="AG697" s="603"/>
    </row>
    <row r="698" spans="33:33" ht="15.75" customHeight="1" x14ac:dyDescent="0.15">
      <c r="AG698" s="603"/>
    </row>
    <row r="699" spans="33:33" ht="15.75" customHeight="1" x14ac:dyDescent="0.15">
      <c r="AG699" s="603"/>
    </row>
    <row r="700" spans="33:33" ht="15.75" customHeight="1" x14ac:dyDescent="0.15">
      <c r="AG700" s="603"/>
    </row>
    <row r="701" spans="33:33" ht="15.75" customHeight="1" x14ac:dyDescent="0.15">
      <c r="AG701" s="603"/>
    </row>
    <row r="702" spans="33:33" ht="15.75" customHeight="1" x14ac:dyDescent="0.15">
      <c r="AG702" s="603"/>
    </row>
    <row r="703" spans="33:33" ht="15.75" customHeight="1" x14ac:dyDescent="0.15">
      <c r="AG703" s="603"/>
    </row>
    <row r="704" spans="33:33" ht="15.75" customHeight="1" x14ac:dyDescent="0.15">
      <c r="AG704" s="603"/>
    </row>
    <row r="705" spans="33:33" ht="15.75" customHeight="1" x14ac:dyDescent="0.15">
      <c r="AG705" s="603"/>
    </row>
    <row r="706" spans="33:33" ht="15.75" customHeight="1" x14ac:dyDescent="0.15">
      <c r="AG706" s="603"/>
    </row>
    <row r="707" spans="33:33" ht="15.75" customHeight="1" x14ac:dyDescent="0.15">
      <c r="AG707" s="603"/>
    </row>
    <row r="708" spans="33:33" ht="15.75" customHeight="1" x14ac:dyDescent="0.15">
      <c r="AG708" s="603"/>
    </row>
    <row r="709" spans="33:33" ht="15.75" customHeight="1" x14ac:dyDescent="0.15">
      <c r="AG709" s="603"/>
    </row>
    <row r="710" spans="33:33" ht="15.75" customHeight="1" x14ac:dyDescent="0.15">
      <c r="AG710" s="603"/>
    </row>
    <row r="711" spans="33:33" ht="15.75" customHeight="1" x14ac:dyDescent="0.15">
      <c r="AG711" s="603"/>
    </row>
    <row r="712" spans="33:33" ht="15.75" customHeight="1" x14ac:dyDescent="0.15">
      <c r="AG712" s="603"/>
    </row>
    <row r="713" spans="33:33" ht="15.75" customHeight="1" x14ac:dyDescent="0.15">
      <c r="AG713" s="603"/>
    </row>
    <row r="714" spans="33:33" ht="15.75" customHeight="1" x14ac:dyDescent="0.15">
      <c r="AG714" s="603"/>
    </row>
    <row r="715" spans="33:33" ht="15.75" customHeight="1" x14ac:dyDescent="0.15">
      <c r="AG715" s="603"/>
    </row>
    <row r="716" spans="33:33" ht="15.75" customHeight="1" x14ac:dyDescent="0.15">
      <c r="AG716" s="603"/>
    </row>
    <row r="717" spans="33:33" ht="15.75" customHeight="1" x14ac:dyDescent="0.15">
      <c r="AG717" s="603"/>
    </row>
    <row r="718" spans="33:33" ht="15.75" customHeight="1" x14ac:dyDescent="0.15">
      <c r="AG718" s="603"/>
    </row>
    <row r="719" spans="33:33" ht="15.75" customHeight="1" x14ac:dyDescent="0.15">
      <c r="AG719" s="603"/>
    </row>
    <row r="720" spans="33:33" ht="15.75" customHeight="1" x14ac:dyDescent="0.15">
      <c r="AG720" s="603"/>
    </row>
    <row r="721" spans="33:33" ht="15.75" customHeight="1" x14ac:dyDescent="0.15">
      <c r="AG721" s="603"/>
    </row>
    <row r="722" spans="33:33" ht="15.75" customHeight="1" x14ac:dyDescent="0.15">
      <c r="AG722" s="603"/>
    </row>
    <row r="723" spans="33:33" ht="15.75" customHeight="1" x14ac:dyDescent="0.15">
      <c r="AG723" s="603"/>
    </row>
    <row r="724" spans="33:33" ht="15.75" customHeight="1" x14ac:dyDescent="0.15">
      <c r="AG724" s="603"/>
    </row>
    <row r="725" spans="33:33" ht="15.75" customHeight="1" x14ac:dyDescent="0.15">
      <c r="AG725" s="603"/>
    </row>
    <row r="726" spans="33:33" ht="15.75" customHeight="1" x14ac:dyDescent="0.15">
      <c r="AG726" s="603"/>
    </row>
    <row r="727" spans="33:33" ht="15.75" customHeight="1" x14ac:dyDescent="0.15">
      <c r="AG727" s="603"/>
    </row>
    <row r="728" spans="33:33" ht="15.75" customHeight="1" x14ac:dyDescent="0.15">
      <c r="AG728" s="603"/>
    </row>
    <row r="729" spans="33:33" ht="15.75" customHeight="1" x14ac:dyDescent="0.15">
      <c r="AG729" s="603"/>
    </row>
    <row r="730" spans="33:33" ht="15.75" customHeight="1" x14ac:dyDescent="0.15">
      <c r="AG730" s="603"/>
    </row>
    <row r="731" spans="33:33" ht="15.75" customHeight="1" x14ac:dyDescent="0.15">
      <c r="AG731" s="603"/>
    </row>
    <row r="732" spans="33:33" ht="15.75" customHeight="1" x14ac:dyDescent="0.15">
      <c r="AG732" s="603"/>
    </row>
    <row r="733" spans="33:33" ht="15.75" customHeight="1" x14ac:dyDescent="0.15">
      <c r="AG733" s="603"/>
    </row>
    <row r="734" spans="33:33" ht="15.75" customHeight="1" x14ac:dyDescent="0.15">
      <c r="AG734" s="603"/>
    </row>
    <row r="735" spans="33:33" ht="15.75" customHeight="1" x14ac:dyDescent="0.15">
      <c r="AG735" s="603"/>
    </row>
    <row r="736" spans="33:33" ht="15.75" customHeight="1" x14ac:dyDescent="0.15">
      <c r="AG736" s="603"/>
    </row>
    <row r="737" spans="33:33" ht="15.75" customHeight="1" x14ac:dyDescent="0.15">
      <c r="AG737" s="603"/>
    </row>
    <row r="738" spans="33:33" ht="15.75" customHeight="1" x14ac:dyDescent="0.15">
      <c r="AG738" s="603"/>
    </row>
    <row r="739" spans="33:33" ht="15.75" customHeight="1" x14ac:dyDescent="0.15">
      <c r="AG739" s="603"/>
    </row>
    <row r="740" spans="33:33" ht="15.75" customHeight="1" x14ac:dyDescent="0.15">
      <c r="AG740" s="603"/>
    </row>
    <row r="741" spans="33:33" ht="15.75" customHeight="1" x14ac:dyDescent="0.15">
      <c r="AG741" s="603"/>
    </row>
    <row r="742" spans="33:33" ht="15.75" customHeight="1" x14ac:dyDescent="0.15">
      <c r="AG742" s="603"/>
    </row>
    <row r="743" spans="33:33" ht="15.75" customHeight="1" x14ac:dyDescent="0.15">
      <c r="AG743" s="603"/>
    </row>
    <row r="744" spans="33:33" ht="15.75" customHeight="1" x14ac:dyDescent="0.15">
      <c r="AG744" s="603"/>
    </row>
    <row r="745" spans="33:33" ht="15.75" customHeight="1" x14ac:dyDescent="0.15">
      <c r="AG745" s="603"/>
    </row>
    <row r="746" spans="33:33" ht="15.75" customHeight="1" x14ac:dyDescent="0.15">
      <c r="AG746" s="603"/>
    </row>
    <row r="747" spans="33:33" ht="15.75" customHeight="1" x14ac:dyDescent="0.15">
      <c r="AG747" s="603"/>
    </row>
    <row r="748" spans="33:33" ht="15.75" customHeight="1" x14ac:dyDescent="0.15">
      <c r="AG748" s="603"/>
    </row>
    <row r="749" spans="33:33" ht="15.75" customHeight="1" x14ac:dyDescent="0.15">
      <c r="AG749" s="603"/>
    </row>
    <row r="750" spans="33:33" ht="15.75" customHeight="1" x14ac:dyDescent="0.15">
      <c r="AG750" s="603"/>
    </row>
    <row r="751" spans="33:33" ht="15.75" customHeight="1" x14ac:dyDescent="0.15">
      <c r="AG751" s="603"/>
    </row>
    <row r="752" spans="33:33" ht="15.75" customHeight="1" x14ac:dyDescent="0.15">
      <c r="AG752" s="603"/>
    </row>
    <row r="753" spans="33:33" ht="15.75" customHeight="1" x14ac:dyDescent="0.15">
      <c r="AG753" s="603"/>
    </row>
    <row r="754" spans="33:33" ht="15.75" customHeight="1" x14ac:dyDescent="0.15">
      <c r="AG754" s="603"/>
    </row>
    <row r="755" spans="33:33" ht="15.75" customHeight="1" x14ac:dyDescent="0.15">
      <c r="AG755" s="603"/>
    </row>
    <row r="756" spans="33:33" ht="15.75" customHeight="1" x14ac:dyDescent="0.15">
      <c r="AG756" s="603"/>
    </row>
    <row r="757" spans="33:33" ht="15.75" customHeight="1" x14ac:dyDescent="0.15">
      <c r="AG757" s="603"/>
    </row>
    <row r="758" spans="33:33" ht="15.75" customHeight="1" x14ac:dyDescent="0.15">
      <c r="AG758" s="603"/>
    </row>
    <row r="759" spans="33:33" ht="15.75" customHeight="1" x14ac:dyDescent="0.15">
      <c r="AG759" s="603"/>
    </row>
    <row r="760" spans="33:33" ht="15.75" customHeight="1" x14ac:dyDescent="0.15">
      <c r="AG760" s="603"/>
    </row>
    <row r="761" spans="33:33" ht="15.75" customHeight="1" x14ac:dyDescent="0.15">
      <c r="AG761" s="603"/>
    </row>
    <row r="762" spans="33:33" ht="15.75" customHeight="1" x14ac:dyDescent="0.15">
      <c r="AG762" s="603"/>
    </row>
    <row r="763" spans="33:33" ht="15.75" customHeight="1" x14ac:dyDescent="0.15">
      <c r="AG763" s="603"/>
    </row>
    <row r="764" spans="33:33" ht="15.75" customHeight="1" x14ac:dyDescent="0.15">
      <c r="AG764" s="603"/>
    </row>
    <row r="765" spans="33:33" ht="15.75" customHeight="1" x14ac:dyDescent="0.15">
      <c r="AG765" s="603"/>
    </row>
    <row r="766" spans="33:33" ht="15.75" customHeight="1" x14ac:dyDescent="0.15">
      <c r="AG766" s="603"/>
    </row>
    <row r="767" spans="33:33" ht="15.75" customHeight="1" x14ac:dyDescent="0.15">
      <c r="AG767" s="603"/>
    </row>
    <row r="768" spans="33:33" ht="15.75" customHeight="1" x14ac:dyDescent="0.15">
      <c r="AG768" s="603"/>
    </row>
    <row r="769" spans="33:33" ht="15.75" customHeight="1" x14ac:dyDescent="0.15">
      <c r="AG769" s="603"/>
    </row>
    <row r="770" spans="33:33" ht="15.75" customHeight="1" x14ac:dyDescent="0.15">
      <c r="AG770" s="603"/>
    </row>
    <row r="771" spans="33:33" ht="15.75" customHeight="1" x14ac:dyDescent="0.15">
      <c r="AG771" s="603"/>
    </row>
    <row r="772" spans="33:33" ht="15.75" customHeight="1" x14ac:dyDescent="0.15">
      <c r="AG772" s="603"/>
    </row>
    <row r="773" spans="33:33" ht="15.75" customHeight="1" x14ac:dyDescent="0.15">
      <c r="AG773" s="603"/>
    </row>
    <row r="774" spans="33:33" ht="15.75" customHeight="1" x14ac:dyDescent="0.15">
      <c r="AG774" s="603"/>
    </row>
    <row r="775" spans="33:33" ht="15.75" customHeight="1" x14ac:dyDescent="0.15">
      <c r="AG775" s="603"/>
    </row>
    <row r="776" spans="33:33" ht="15.75" customHeight="1" x14ac:dyDescent="0.15">
      <c r="AG776" s="603"/>
    </row>
    <row r="777" spans="33:33" ht="15.75" customHeight="1" x14ac:dyDescent="0.15">
      <c r="AG777" s="603"/>
    </row>
    <row r="778" spans="33:33" ht="15.75" customHeight="1" x14ac:dyDescent="0.15">
      <c r="AG778" s="603"/>
    </row>
    <row r="779" spans="33:33" ht="15.75" customHeight="1" x14ac:dyDescent="0.15">
      <c r="AG779" s="603"/>
    </row>
    <row r="780" spans="33:33" ht="15.75" customHeight="1" x14ac:dyDescent="0.15">
      <c r="AG780" s="603"/>
    </row>
    <row r="781" spans="33:33" ht="15.75" customHeight="1" x14ac:dyDescent="0.15">
      <c r="AG781" s="603"/>
    </row>
    <row r="782" spans="33:33" ht="15.75" customHeight="1" x14ac:dyDescent="0.15">
      <c r="AG782" s="603"/>
    </row>
    <row r="783" spans="33:33" ht="15.75" customHeight="1" x14ac:dyDescent="0.15">
      <c r="AG783" s="603"/>
    </row>
    <row r="784" spans="33:33" ht="15.75" customHeight="1" x14ac:dyDescent="0.15">
      <c r="AG784" s="603"/>
    </row>
    <row r="785" spans="33:33" ht="15.75" customHeight="1" x14ac:dyDescent="0.15">
      <c r="AG785" s="603"/>
    </row>
    <row r="786" spans="33:33" ht="15.75" customHeight="1" x14ac:dyDescent="0.15">
      <c r="AG786" s="603"/>
    </row>
    <row r="787" spans="33:33" ht="15.75" customHeight="1" x14ac:dyDescent="0.15">
      <c r="AG787" s="603"/>
    </row>
    <row r="788" spans="33:33" ht="15.75" customHeight="1" x14ac:dyDescent="0.15">
      <c r="AG788" s="603"/>
    </row>
    <row r="789" spans="33:33" ht="15.75" customHeight="1" x14ac:dyDescent="0.15">
      <c r="AG789" s="603"/>
    </row>
    <row r="790" spans="33:33" ht="15.75" customHeight="1" x14ac:dyDescent="0.15">
      <c r="AG790" s="603"/>
    </row>
    <row r="791" spans="33:33" ht="15.75" customHeight="1" x14ac:dyDescent="0.15">
      <c r="AG791" s="603"/>
    </row>
    <row r="792" spans="33:33" ht="15.75" customHeight="1" x14ac:dyDescent="0.15">
      <c r="AG792" s="603"/>
    </row>
    <row r="793" spans="33:33" ht="15.75" customHeight="1" x14ac:dyDescent="0.15">
      <c r="AG793" s="603"/>
    </row>
    <row r="794" spans="33:33" ht="15.75" customHeight="1" x14ac:dyDescent="0.15">
      <c r="AG794" s="603"/>
    </row>
    <row r="795" spans="33:33" ht="15.75" customHeight="1" x14ac:dyDescent="0.15">
      <c r="AG795" s="603"/>
    </row>
    <row r="796" spans="33:33" ht="15.75" customHeight="1" x14ac:dyDescent="0.15">
      <c r="AG796" s="603"/>
    </row>
    <row r="797" spans="33:33" ht="15.75" customHeight="1" x14ac:dyDescent="0.15">
      <c r="AG797" s="603"/>
    </row>
    <row r="798" spans="33:33" ht="15.75" customHeight="1" x14ac:dyDescent="0.15">
      <c r="AG798" s="603"/>
    </row>
    <row r="799" spans="33:33" ht="15.75" customHeight="1" x14ac:dyDescent="0.15">
      <c r="AG799" s="603"/>
    </row>
    <row r="800" spans="33:33" ht="15.75" customHeight="1" x14ac:dyDescent="0.15">
      <c r="AG800" s="603"/>
    </row>
    <row r="801" spans="33:33" ht="15.75" customHeight="1" x14ac:dyDescent="0.15">
      <c r="AG801" s="603"/>
    </row>
    <row r="802" spans="33:33" ht="15.75" customHeight="1" x14ac:dyDescent="0.15">
      <c r="AG802" s="603"/>
    </row>
    <row r="803" spans="33:33" ht="15.75" customHeight="1" x14ac:dyDescent="0.15">
      <c r="AG803" s="603"/>
    </row>
    <row r="804" spans="33:33" ht="15.75" customHeight="1" x14ac:dyDescent="0.15">
      <c r="AG804" s="603"/>
    </row>
    <row r="805" spans="33:33" ht="15.75" customHeight="1" x14ac:dyDescent="0.15">
      <c r="AG805" s="603"/>
    </row>
    <row r="806" spans="33:33" ht="15.75" customHeight="1" x14ac:dyDescent="0.15">
      <c r="AG806" s="603"/>
    </row>
    <row r="807" spans="33:33" ht="15.75" customHeight="1" x14ac:dyDescent="0.15">
      <c r="AG807" s="603"/>
    </row>
    <row r="808" spans="33:33" ht="15.75" customHeight="1" x14ac:dyDescent="0.15">
      <c r="AG808" s="603"/>
    </row>
    <row r="809" spans="33:33" ht="15.75" customHeight="1" x14ac:dyDescent="0.15">
      <c r="AG809" s="603"/>
    </row>
    <row r="810" spans="33:33" ht="15.75" customHeight="1" x14ac:dyDescent="0.15">
      <c r="AG810" s="603"/>
    </row>
    <row r="811" spans="33:33" ht="15.75" customHeight="1" x14ac:dyDescent="0.15">
      <c r="AG811" s="603"/>
    </row>
    <row r="812" spans="33:33" ht="15.75" customHeight="1" x14ac:dyDescent="0.15">
      <c r="AG812" s="603"/>
    </row>
    <row r="813" spans="33:33" ht="15.75" customHeight="1" x14ac:dyDescent="0.15">
      <c r="AG813" s="603"/>
    </row>
    <row r="814" spans="33:33" ht="15.75" customHeight="1" x14ac:dyDescent="0.15">
      <c r="AG814" s="603"/>
    </row>
    <row r="815" spans="33:33" ht="15.75" customHeight="1" x14ac:dyDescent="0.15">
      <c r="AG815" s="603"/>
    </row>
    <row r="816" spans="33:33" ht="15.75" customHeight="1" x14ac:dyDescent="0.15">
      <c r="AG816" s="603"/>
    </row>
    <row r="817" spans="33:33" ht="15.75" customHeight="1" x14ac:dyDescent="0.15">
      <c r="AG817" s="603"/>
    </row>
    <row r="818" spans="33:33" ht="15.75" customHeight="1" x14ac:dyDescent="0.15">
      <c r="AG818" s="603"/>
    </row>
    <row r="819" spans="33:33" ht="15.75" customHeight="1" x14ac:dyDescent="0.15">
      <c r="AG819" s="603"/>
    </row>
    <row r="820" spans="33:33" ht="15.75" customHeight="1" x14ac:dyDescent="0.15">
      <c r="AG820" s="603"/>
    </row>
    <row r="821" spans="33:33" ht="15.75" customHeight="1" x14ac:dyDescent="0.15">
      <c r="AG821" s="603"/>
    </row>
    <row r="822" spans="33:33" ht="15.75" customHeight="1" x14ac:dyDescent="0.15">
      <c r="AG822" s="603"/>
    </row>
    <row r="823" spans="33:33" ht="15.75" customHeight="1" x14ac:dyDescent="0.15">
      <c r="AG823" s="603"/>
    </row>
    <row r="824" spans="33:33" ht="15.75" customHeight="1" x14ac:dyDescent="0.15">
      <c r="AG824" s="603"/>
    </row>
    <row r="825" spans="33:33" ht="15.75" customHeight="1" x14ac:dyDescent="0.15">
      <c r="AG825" s="603"/>
    </row>
    <row r="826" spans="33:33" ht="15.75" customHeight="1" x14ac:dyDescent="0.15">
      <c r="AG826" s="603"/>
    </row>
    <row r="827" spans="33:33" ht="15.75" customHeight="1" x14ac:dyDescent="0.15">
      <c r="AG827" s="603"/>
    </row>
    <row r="828" spans="33:33" ht="15.75" customHeight="1" x14ac:dyDescent="0.15">
      <c r="AG828" s="603"/>
    </row>
    <row r="829" spans="33:33" ht="15.75" customHeight="1" x14ac:dyDescent="0.15">
      <c r="AG829" s="603"/>
    </row>
    <row r="830" spans="33:33" ht="15.75" customHeight="1" x14ac:dyDescent="0.15">
      <c r="AG830" s="603"/>
    </row>
    <row r="831" spans="33:33" ht="15.75" customHeight="1" x14ac:dyDescent="0.15">
      <c r="AG831" s="603"/>
    </row>
    <row r="832" spans="33:33" ht="15.75" customHeight="1" x14ac:dyDescent="0.15">
      <c r="AG832" s="603"/>
    </row>
    <row r="833" spans="33:33" ht="15.75" customHeight="1" x14ac:dyDescent="0.15">
      <c r="AG833" s="603"/>
    </row>
    <row r="834" spans="33:33" ht="15.75" customHeight="1" x14ac:dyDescent="0.15">
      <c r="AG834" s="603"/>
    </row>
    <row r="835" spans="33:33" ht="15.75" customHeight="1" x14ac:dyDescent="0.15">
      <c r="AG835" s="603"/>
    </row>
    <row r="836" spans="33:33" ht="15.75" customHeight="1" x14ac:dyDescent="0.15">
      <c r="AG836" s="603"/>
    </row>
    <row r="837" spans="33:33" ht="15.75" customHeight="1" x14ac:dyDescent="0.15">
      <c r="AG837" s="603"/>
    </row>
    <row r="838" spans="33:33" ht="15.75" customHeight="1" x14ac:dyDescent="0.15">
      <c r="AG838" s="603"/>
    </row>
    <row r="839" spans="33:33" ht="15.75" customHeight="1" x14ac:dyDescent="0.15">
      <c r="AG839" s="603"/>
    </row>
    <row r="840" spans="33:33" ht="15.75" customHeight="1" x14ac:dyDescent="0.15">
      <c r="AG840" s="603"/>
    </row>
    <row r="841" spans="33:33" ht="15.75" customHeight="1" x14ac:dyDescent="0.15">
      <c r="AG841" s="603"/>
    </row>
    <row r="842" spans="33:33" ht="15.75" customHeight="1" x14ac:dyDescent="0.15">
      <c r="AG842" s="603"/>
    </row>
    <row r="843" spans="33:33" ht="15.75" customHeight="1" x14ac:dyDescent="0.15">
      <c r="AG843" s="603"/>
    </row>
    <row r="844" spans="33:33" ht="15.75" customHeight="1" x14ac:dyDescent="0.15">
      <c r="AG844" s="603"/>
    </row>
    <row r="845" spans="33:33" ht="15.75" customHeight="1" x14ac:dyDescent="0.15">
      <c r="AG845" s="603"/>
    </row>
    <row r="846" spans="33:33" ht="15.75" customHeight="1" x14ac:dyDescent="0.15">
      <c r="AG846" s="603"/>
    </row>
    <row r="847" spans="33:33" ht="15.75" customHeight="1" x14ac:dyDescent="0.15">
      <c r="AG847" s="603"/>
    </row>
    <row r="848" spans="33:33" ht="15.75" customHeight="1" x14ac:dyDescent="0.15">
      <c r="AG848" s="603"/>
    </row>
    <row r="849" spans="33:33" ht="15.75" customHeight="1" x14ac:dyDescent="0.15">
      <c r="AG849" s="603"/>
    </row>
    <row r="850" spans="33:33" ht="15.75" customHeight="1" x14ac:dyDescent="0.15">
      <c r="AG850" s="603"/>
    </row>
    <row r="851" spans="33:33" ht="15.75" customHeight="1" x14ac:dyDescent="0.15">
      <c r="AG851" s="603"/>
    </row>
    <row r="852" spans="33:33" ht="15.75" customHeight="1" x14ac:dyDescent="0.15">
      <c r="AG852" s="603"/>
    </row>
    <row r="853" spans="33:33" ht="15.75" customHeight="1" x14ac:dyDescent="0.15">
      <c r="AG853" s="603"/>
    </row>
    <row r="854" spans="33:33" ht="15.75" customHeight="1" x14ac:dyDescent="0.15">
      <c r="AG854" s="603"/>
    </row>
    <row r="855" spans="33:33" ht="15.75" customHeight="1" x14ac:dyDescent="0.15">
      <c r="AG855" s="603"/>
    </row>
    <row r="856" spans="33:33" ht="15.75" customHeight="1" x14ac:dyDescent="0.15">
      <c r="AG856" s="603"/>
    </row>
    <row r="857" spans="33:33" ht="15.75" customHeight="1" x14ac:dyDescent="0.15">
      <c r="AG857" s="603"/>
    </row>
    <row r="858" spans="33:33" ht="15.75" customHeight="1" x14ac:dyDescent="0.15">
      <c r="AG858" s="603"/>
    </row>
    <row r="859" spans="33:33" ht="15.75" customHeight="1" x14ac:dyDescent="0.15">
      <c r="AG859" s="603"/>
    </row>
    <row r="860" spans="33:33" ht="15.75" customHeight="1" x14ac:dyDescent="0.15">
      <c r="AG860" s="603"/>
    </row>
    <row r="861" spans="33:33" ht="15.75" customHeight="1" x14ac:dyDescent="0.15">
      <c r="AG861" s="603"/>
    </row>
    <row r="862" spans="33:33" ht="15.75" customHeight="1" x14ac:dyDescent="0.15">
      <c r="AG862" s="603"/>
    </row>
    <row r="863" spans="33:33" ht="15.75" customHeight="1" x14ac:dyDescent="0.15">
      <c r="AG863" s="603"/>
    </row>
    <row r="864" spans="33:33" ht="15.75" customHeight="1" x14ac:dyDescent="0.15">
      <c r="AG864" s="603"/>
    </row>
    <row r="865" spans="33:33" ht="15.75" customHeight="1" x14ac:dyDescent="0.15">
      <c r="AG865" s="603"/>
    </row>
    <row r="866" spans="33:33" ht="15.75" customHeight="1" x14ac:dyDescent="0.15">
      <c r="AG866" s="603"/>
    </row>
    <row r="867" spans="33:33" ht="15.75" customHeight="1" x14ac:dyDescent="0.15">
      <c r="AG867" s="603"/>
    </row>
    <row r="868" spans="33:33" ht="15.75" customHeight="1" x14ac:dyDescent="0.15">
      <c r="AG868" s="603"/>
    </row>
    <row r="869" spans="33:33" ht="15.75" customHeight="1" x14ac:dyDescent="0.15">
      <c r="AG869" s="603"/>
    </row>
    <row r="870" spans="33:33" ht="15.75" customHeight="1" x14ac:dyDescent="0.15">
      <c r="AG870" s="603"/>
    </row>
    <row r="871" spans="33:33" ht="15.75" customHeight="1" x14ac:dyDescent="0.15">
      <c r="AG871" s="603"/>
    </row>
    <row r="872" spans="33:33" ht="15.75" customHeight="1" x14ac:dyDescent="0.15">
      <c r="AG872" s="603"/>
    </row>
    <row r="873" spans="33:33" ht="15.75" customHeight="1" x14ac:dyDescent="0.15">
      <c r="AG873" s="603"/>
    </row>
    <row r="874" spans="33:33" ht="15.75" customHeight="1" x14ac:dyDescent="0.15">
      <c r="AG874" s="603"/>
    </row>
    <row r="875" spans="33:33" ht="15.75" customHeight="1" x14ac:dyDescent="0.15">
      <c r="AG875" s="603"/>
    </row>
    <row r="876" spans="33:33" ht="15.75" customHeight="1" x14ac:dyDescent="0.15">
      <c r="AG876" s="603"/>
    </row>
    <row r="877" spans="33:33" ht="15.75" customHeight="1" x14ac:dyDescent="0.15">
      <c r="AG877" s="603"/>
    </row>
    <row r="878" spans="33:33" ht="15.75" customHeight="1" x14ac:dyDescent="0.15">
      <c r="AG878" s="603"/>
    </row>
    <row r="879" spans="33:33" ht="15.75" customHeight="1" x14ac:dyDescent="0.15">
      <c r="AG879" s="603"/>
    </row>
    <row r="880" spans="33:33" ht="15.75" customHeight="1" x14ac:dyDescent="0.15">
      <c r="AG880" s="603"/>
    </row>
    <row r="881" spans="33:33" ht="15.75" customHeight="1" x14ac:dyDescent="0.15">
      <c r="AG881" s="603"/>
    </row>
    <row r="882" spans="33:33" ht="15.75" customHeight="1" x14ac:dyDescent="0.15">
      <c r="AG882" s="603"/>
    </row>
    <row r="883" spans="33:33" ht="15.75" customHeight="1" x14ac:dyDescent="0.15">
      <c r="AG883" s="603"/>
    </row>
    <row r="884" spans="33:33" ht="15.75" customHeight="1" x14ac:dyDescent="0.15">
      <c r="AG884" s="603"/>
    </row>
    <row r="885" spans="33:33" ht="15.75" customHeight="1" x14ac:dyDescent="0.15">
      <c r="AG885" s="603"/>
    </row>
    <row r="886" spans="33:33" ht="15.75" customHeight="1" x14ac:dyDescent="0.15">
      <c r="AG886" s="603"/>
    </row>
    <row r="887" spans="33:33" ht="15.75" customHeight="1" x14ac:dyDescent="0.15">
      <c r="AG887" s="603"/>
    </row>
    <row r="888" spans="33:33" ht="15.75" customHeight="1" x14ac:dyDescent="0.15">
      <c r="AG888" s="603"/>
    </row>
    <row r="889" spans="33:33" ht="15.75" customHeight="1" x14ac:dyDescent="0.15">
      <c r="AG889" s="603"/>
    </row>
    <row r="890" spans="33:33" ht="15.75" customHeight="1" x14ac:dyDescent="0.15">
      <c r="AG890" s="603"/>
    </row>
    <row r="891" spans="33:33" ht="15.75" customHeight="1" x14ac:dyDescent="0.15">
      <c r="AG891" s="603"/>
    </row>
    <row r="892" spans="33:33" ht="15.75" customHeight="1" x14ac:dyDescent="0.15">
      <c r="AG892" s="603"/>
    </row>
    <row r="893" spans="33:33" ht="15.75" customHeight="1" x14ac:dyDescent="0.15">
      <c r="AG893" s="603"/>
    </row>
    <row r="894" spans="33:33" ht="15.75" customHeight="1" x14ac:dyDescent="0.15">
      <c r="AG894" s="603"/>
    </row>
    <row r="895" spans="33:33" ht="15.75" customHeight="1" x14ac:dyDescent="0.15">
      <c r="AG895" s="603"/>
    </row>
    <row r="896" spans="33:33" ht="15.75" customHeight="1" x14ac:dyDescent="0.15">
      <c r="AG896" s="603"/>
    </row>
    <row r="897" spans="33:33" ht="15.75" customHeight="1" x14ac:dyDescent="0.15">
      <c r="AG897" s="603"/>
    </row>
    <row r="898" spans="33:33" ht="15.75" customHeight="1" x14ac:dyDescent="0.15">
      <c r="AG898" s="603"/>
    </row>
    <row r="899" spans="33:33" ht="15.75" customHeight="1" x14ac:dyDescent="0.15">
      <c r="AG899" s="603"/>
    </row>
    <row r="900" spans="33:33" ht="15.75" customHeight="1" x14ac:dyDescent="0.15">
      <c r="AG900" s="603"/>
    </row>
    <row r="901" spans="33:33" ht="15.75" customHeight="1" x14ac:dyDescent="0.15">
      <c r="AG901" s="603"/>
    </row>
    <row r="902" spans="33:33" ht="15.75" customHeight="1" x14ac:dyDescent="0.15">
      <c r="AG902" s="603"/>
    </row>
    <row r="903" spans="33:33" ht="15.75" customHeight="1" x14ac:dyDescent="0.15">
      <c r="AG903" s="603"/>
    </row>
    <row r="904" spans="33:33" ht="15.75" customHeight="1" x14ac:dyDescent="0.15">
      <c r="AG904" s="603"/>
    </row>
    <row r="905" spans="33:33" ht="15.75" customHeight="1" x14ac:dyDescent="0.15">
      <c r="AG905" s="603"/>
    </row>
    <row r="906" spans="33:33" ht="15.75" customHeight="1" x14ac:dyDescent="0.15">
      <c r="AG906" s="603"/>
    </row>
    <row r="907" spans="33:33" ht="15.75" customHeight="1" x14ac:dyDescent="0.15">
      <c r="AG907" s="603"/>
    </row>
    <row r="908" spans="33:33" ht="15.75" customHeight="1" x14ac:dyDescent="0.15">
      <c r="AG908" s="603"/>
    </row>
    <row r="909" spans="33:33" ht="15.75" customHeight="1" x14ac:dyDescent="0.15">
      <c r="AG909" s="603"/>
    </row>
    <row r="910" spans="33:33" ht="15.75" customHeight="1" x14ac:dyDescent="0.15">
      <c r="AG910" s="603"/>
    </row>
    <row r="911" spans="33:33" ht="15.75" customHeight="1" x14ac:dyDescent="0.15">
      <c r="AG911" s="603"/>
    </row>
    <row r="912" spans="33:33" ht="15.75" customHeight="1" x14ac:dyDescent="0.15">
      <c r="AG912" s="603"/>
    </row>
    <row r="913" spans="33:33" ht="15.75" customHeight="1" x14ac:dyDescent="0.15">
      <c r="AG913" s="603"/>
    </row>
    <row r="914" spans="33:33" ht="15.75" customHeight="1" x14ac:dyDescent="0.15">
      <c r="AG914" s="603"/>
    </row>
    <row r="915" spans="33:33" ht="15.75" customHeight="1" x14ac:dyDescent="0.15">
      <c r="AG915" s="603"/>
    </row>
    <row r="916" spans="33:33" ht="15.75" customHeight="1" x14ac:dyDescent="0.15">
      <c r="AG916" s="603"/>
    </row>
    <row r="917" spans="33:33" ht="15.75" customHeight="1" x14ac:dyDescent="0.15">
      <c r="AG917" s="603"/>
    </row>
    <row r="918" spans="33:33" ht="15.75" customHeight="1" x14ac:dyDescent="0.15">
      <c r="AG918" s="603"/>
    </row>
    <row r="919" spans="33:33" ht="15.75" customHeight="1" x14ac:dyDescent="0.15">
      <c r="AG919" s="603"/>
    </row>
    <row r="920" spans="33:33" ht="15.75" customHeight="1" x14ac:dyDescent="0.15">
      <c r="AG920" s="603"/>
    </row>
    <row r="921" spans="33:33" ht="15.75" customHeight="1" x14ac:dyDescent="0.15">
      <c r="AG921" s="603"/>
    </row>
    <row r="922" spans="33:33" ht="15.75" customHeight="1" x14ac:dyDescent="0.15">
      <c r="AG922" s="603"/>
    </row>
    <row r="923" spans="33:33" ht="15.75" customHeight="1" x14ac:dyDescent="0.15">
      <c r="AG923" s="603"/>
    </row>
    <row r="924" spans="33:33" ht="15.75" customHeight="1" x14ac:dyDescent="0.15">
      <c r="AG924" s="603"/>
    </row>
    <row r="925" spans="33:33" ht="15.75" customHeight="1" x14ac:dyDescent="0.15">
      <c r="AG925" s="603"/>
    </row>
    <row r="926" spans="33:33" ht="15.75" customHeight="1" x14ac:dyDescent="0.15">
      <c r="AG926" s="603"/>
    </row>
    <row r="927" spans="33:33" ht="15.75" customHeight="1" x14ac:dyDescent="0.15">
      <c r="AG927" s="603"/>
    </row>
    <row r="928" spans="33:33" ht="15.75" customHeight="1" x14ac:dyDescent="0.15">
      <c r="AG928" s="603"/>
    </row>
    <row r="929" spans="33:33" ht="15.75" customHeight="1" x14ac:dyDescent="0.15">
      <c r="AG929" s="603"/>
    </row>
    <row r="930" spans="33:33" ht="15.75" customHeight="1" x14ac:dyDescent="0.15">
      <c r="AG930" s="603"/>
    </row>
    <row r="931" spans="33:33" ht="15.75" customHeight="1" x14ac:dyDescent="0.15">
      <c r="AG931" s="603"/>
    </row>
    <row r="932" spans="33:33" ht="15.75" customHeight="1" x14ac:dyDescent="0.15">
      <c r="AG932" s="603"/>
    </row>
    <row r="933" spans="33:33" ht="15.75" customHeight="1" x14ac:dyDescent="0.15">
      <c r="AG933" s="603"/>
    </row>
    <row r="934" spans="33:33" ht="15.75" customHeight="1" x14ac:dyDescent="0.15">
      <c r="AG934" s="603"/>
    </row>
    <row r="935" spans="33:33" ht="15.75" customHeight="1" x14ac:dyDescent="0.15">
      <c r="AG935" s="603"/>
    </row>
    <row r="936" spans="33:33" ht="15.75" customHeight="1" x14ac:dyDescent="0.15">
      <c r="AG936" s="603"/>
    </row>
    <row r="937" spans="33:33" ht="15.75" customHeight="1" x14ac:dyDescent="0.15">
      <c r="AG937" s="603"/>
    </row>
    <row r="938" spans="33:33" ht="15.75" customHeight="1" x14ac:dyDescent="0.15">
      <c r="AG938" s="603"/>
    </row>
    <row r="939" spans="33:33" ht="15.75" customHeight="1" x14ac:dyDescent="0.15">
      <c r="AG939" s="603"/>
    </row>
    <row r="940" spans="33:33" ht="15.75" customHeight="1" x14ac:dyDescent="0.15">
      <c r="AG940" s="603"/>
    </row>
    <row r="941" spans="33:33" ht="15.75" customHeight="1" x14ac:dyDescent="0.15">
      <c r="AG941" s="603"/>
    </row>
    <row r="942" spans="33:33" ht="15.75" customHeight="1" x14ac:dyDescent="0.15">
      <c r="AG942" s="603"/>
    </row>
    <row r="943" spans="33:33" ht="15.75" customHeight="1" x14ac:dyDescent="0.15">
      <c r="AG943" s="603"/>
    </row>
    <row r="944" spans="33:33" ht="15.75" customHeight="1" x14ac:dyDescent="0.15">
      <c r="AG944" s="603"/>
    </row>
    <row r="945" spans="33:33" ht="15.75" customHeight="1" x14ac:dyDescent="0.15">
      <c r="AG945" s="603"/>
    </row>
    <row r="946" spans="33:33" ht="15.75" customHeight="1" x14ac:dyDescent="0.15">
      <c r="AG946" s="603"/>
    </row>
    <row r="947" spans="33:33" ht="15.75" customHeight="1" x14ac:dyDescent="0.15">
      <c r="AG947" s="603"/>
    </row>
    <row r="948" spans="33:33" ht="15.75" customHeight="1" x14ac:dyDescent="0.15">
      <c r="AG948" s="603"/>
    </row>
    <row r="949" spans="33:33" ht="15.75" customHeight="1" x14ac:dyDescent="0.15">
      <c r="AG949" s="603"/>
    </row>
    <row r="950" spans="33:33" ht="15.75" customHeight="1" x14ac:dyDescent="0.15">
      <c r="AG950" s="603"/>
    </row>
    <row r="951" spans="33:33" ht="15.75" customHeight="1" x14ac:dyDescent="0.15">
      <c r="AG951" s="603"/>
    </row>
    <row r="952" spans="33:33" ht="15.75" customHeight="1" x14ac:dyDescent="0.15">
      <c r="AG952" s="603"/>
    </row>
    <row r="953" spans="33:33" ht="15.75" customHeight="1" x14ac:dyDescent="0.15">
      <c r="AG953" s="603"/>
    </row>
    <row r="954" spans="33:33" ht="15.75" customHeight="1" x14ac:dyDescent="0.15">
      <c r="AG954" s="603"/>
    </row>
    <row r="955" spans="33:33" ht="15.75" customHeight="1" x14ac:dyDescent="0.15">
      <c r="AG955" s="603"/>
    </row>
    <row r="956" spans="33:33" ht="15.75" customHeight="1" x14ac:dyDescent="0.15">
      <c r="AG956" s="603"/>
    </row>
    <row r="957" spans="33:33" ht="15.75" customHeight="1" x14ac:dyDescent="0.15">
      <c r="AG957" s="603"/>
    </row>
    <row r="958" spans="33:33" ht="15.75" customHeight="1" x14ac:dyDescent="0.15">
      <c r="AG958" s="603"/>
    </row>
    <row r="959" spans="33:33" ht="15.75" customHeight="1" x14ac:dyDescent="0.15">
      <c r="AG959" s="603"/>
    </row>
    <row r="960" spans="33:33" ht="15.75" customHeight="1" x14ac:dyDescent="0.15">
      <c r="AG960" s="603"/>
    </row>
    <row r="961" spans="33:33" ht="15.75" customHeight="1" x14ac:dyDescent="0.15">
      <c r="AG961" s="603"/>
    </row>
    <row r="962" spans="33:33" ht="15.75" customHeight="1" x14ac:dyDescent="0.15">
      <c r="AG962" s="603"/>
    </row>
    <row r="963" spans="33:33" ht="15.75" customHeight="1" x14ac:dyDescent="0.15">
      <c r="AG963" s="603"/>
    </row>
    <row r="964" spans="33:33" ht="15.75" customHeight="1" x14ac:dyDescent="0.15">
      <c r="AG964" s="603"/>
    </row>
    <row r="965" spans="33:33" ht="15.75" customHeight="1" x14ac:dyDescent="0.15">
      <c r="AG965" s="603"/>
    </row>
    <row r="966" spans="33:33" ht="15.75" customHeight="1" x14ac:dyDescent="0.15">
      <c r="AG966" s="603"/>
    </row>
    <row r="967" spans="33:33" ht="15.75" customHeight="1" x14ac:dyDescent="0.15">
      <c r="AG967" s="603"/>
    </row>
    <row r="968" spans="33:33" ht="15.75" customHeight="1" x14ac:dyDescent="0.15">
      <c r="AG968" s="603"/>
    </row>
    <row r="969" spans="33:33" ht="15.75" customHeight="1" x14ac:dyDescent="0.15">
      <c r="AG969" s="603"/>
    </row>
    <row r="970" spans="33:33" ht="15.75" customHeight="1" x14ac:dyDescent="0.15">
      <c r="AG970" s="603"/>
    </row>
    <row r="971" spans="33:33" ht="15.75" customHeight="1" x14ac:dyDescent="0.15">
      <c r="AG971" s="603"/>
    </row>
    <row r="972" spans="33:33" ht="15.75" customHeight="1" x14ac:dyDescent="0.15">
      <c r="AG972" s="603"/>
    </row>
    <row r="973" spans="33:33" ht="15.75" customHeight="1" x14ac:dyDescent="0.15">
      <c r="AG973" s="603"/>
    </row>
    <row r="974" spans="33:33" ht="15.75" customHeight="1" x14ac:dyDescent="0.15">
      <c r="AG974" s="603"/>
    </row>
    <row r="975" spans="33:33" ht="15.75" customHeight="1" x14ac:dyDescent="0.15">
      <c r="AG975" s="603"/>
    </row>
    <row r="976" spans="33:33" ht="15.75" customHeight="1" x14ac:dyDescent="0.15">
      <c r="AG976" s="603"/>
    </row>
    <row r="977" spans="33:33" ht="15.75" customHeight="1" x14ac:dyDescent="0.15">
      <c r="AG977" s="603"/>
    </row>
    <row r="978" spans="33:33" ht="15.75" customHeight="1" x14ac:dyDescent="0.15">
      <c r="AG978" s="603"/>
    </row>
    <row r="979" spans="33:33" ht="15.75" customHeight="1" x14ac:dyDescent="0.15">
      <c r="AG979" s="603"/>
    </row>
    <row r="980" spans="33:33" ht="15.75" customHeight="1" x14ac:dyDescent="0.15">
      <c r="AG980" s="603"/>
    </row>
    <row r="981" spans="33:33" ht="15.75" customHeight="1" x14ac:dyDescent="0.15">
      <c r="AG981" s="603"/>
    </row>
    <row r="982" spans="33:33" ht="15.75" customHeight="1" x14ac:dyDescent="0.15">
      <c r="AG982" s="603"/>
    </row>
    <row r="983" spans="33:33" ht="15.75" customHeight="1" x14ac:dyDescent="0.15">
      <c r="AG983" s="603"/>
    </row>
    <row r="984" spans="33:33" ht="15.75" customHeight="1" x14ac:dyDescent="0.15">
      <c r="AG984" s="603"/>
    </row>
    <row r="985" spans="33:33" ht="15.75" customHeight="1" x14ac:dyDescent="0.15">
      <c r="AG985" s="603"/>
    </row>
    <row r="986" spans="33:33" ht="15.75" customHeight="1" x14ac:dyDescent="0.15">
      <c r="AG986" s="603"/>
    </row>
    <row r="987" spans="33:33" ht="15.75" customHeight="1" x14ac:dyDescent="0.15">
      <c r="AG987" s="603"/>
    </row>
    <row r="988" spans="33:33" ht="15.75" customHeight="1" x14ac:dyDescent="0.15">
      <c r="AG988" s="603"/>
    </row>
    <row r="989" spans="33:33" ht="15.75" customHeight="1" x14ac:dyDescent="0.15">
      <c r="AG989" s="603"/>
    </row>
    <row r="990" spans="33:33" ht="15.75" customHeight="1" x14ac:dyDescent="0.15">
      <c r="AG990" s="603"/>
    </row>
    <row r="991" spans="33:33" ht="15.75" customHeight="1" x14ac:dyDescent="0.15">
      <c r="AG991" s="603"/>
    </row>
    <row r="992" spans="33:33" ht="15.75" customHeight="1" x14ac:dyDescent="0.15">
      <c r="AG992" s="603"/>
    </row>
    <row r="993" spans="33:33" ht="15.75" customHeight="1" x14ac:dyDescent="0.15">
      <c r="AG993" s="603"/>
    </row>
    <row r="994" spans="33:33" ht="15.75" customHeight="1" x14ac:dyDescent="0.15">
      <c r="AG994" s="603"/>
    </row>
    <row r="995" spans="33:33" ht="15.75" customHeight="1" x14ac:dyDescent="0.15">
      <c r="AG995" s="603"/>
    </row>
    <row r="996" spans="33:33" ht="15.75" customHeight="1" x14ac:dyDescent="0.15">
      <c r="AG996" s="603"/>
    </row>
    <row r="997" spans="33:33" ht="15.75" customHeight="1" x14ac:dyDescent="0.15">
      <c r="AG997" s="603"/>
    </row>
    <row r="998" spans="33:33" ht="15.75" customHeight="1" x14ac:dyDescent="0.15">
      <c r="AG998" s="603"/>
    </row>
    <row r="999" spans="33:33" ht="15.75" customHeight="1" x14ac:dyDescent="0.15">
      <c r="AG999" s="603"/>
    </row>
    <row r="1000" spans="33:33" ht="15.75" customHeight="1" x14ac:dyDescent="0.15">
      <c r="AG1000" s="603"/>
    </row>
    <row r="1001" spans="33:33" ht="15.75" customHeight="1" x14ac:dyDescent="0.15">
      <c r="AG1001" s="603"/>
    </row>
    <row r="1002" spans="33:33" ht="15.75" customHeight="1" x14ac:dyDescent="0.15">
      <c r="AG1002" s="603"/>
    </row>
    <row r="1003" spans="33:33" ht="15.75" customHeight="1" x14ac:dyDescent="0.15">
      <c r="AG1003" s="603"/>
    </row>
  </sheetData>
  <mergeCells count="28">
    <mergeCell ref="A211:C211"/>
    <mergeCell ref="A213:C213"/>
    <mergeCell ref="A214:C214"/>
    <mergeCell ref="K7:M7"/>
    <mergeCell ref="N7:P7"/>
    <mergeCell ref="E7:G7"/>
    <mergeCell ref="H7:J7"/>
    <mergeCell ref="A171:C171"/>
    <mergeCell ref="A175:C175"/>
    <mergeCell ref="A181:C181"/>
    <mergeCell ref="Q7:S7"/>
    <mergeCell ref="T7:V7"/>
    <mergeCell ref="A6:A8"/>
    <mergeCell ref="B6:B8"/>
    <mergeCell ref="C6:C8"/>
    <mergeCell ref="D6:D8"/>
    <mergeCell ref="E6:J6"/>
    <mergeCell ref="K6:P6"/>
    <mergeCell ref="Q6:V6"/>
    <mergeCell ref="AG6:AG8"/>
    <mergeCell ref="AG199:AG200"/>
    <mergeCell ref="W6:AB6"/>
    <mergeCell ref="AC6:AF6"/>
    <mergeCell ref="W7:Y7"/>
    <mergeCell ref="Z7:AB7"/>
    <mergeCell ref="AC7:AC8"/>
    <mergeCell ref="AD7:AD8"/>
    <mergeCell ref="AE7:AF7"/>
  </mergeCells>
  <hyperlinks>
    <hyperlink ref="AG112" r:id="rId1" xr:uid="{00000000-0004-0000-0100-000000000000}"/>
    <hyperlink ref="AG156" r:id="rId2" xr:uid="{00000000-0004-0000-0100-000001000000}"/>
    <hyperlink ref="AG157" r:id="rId3" xr:uid="{00000000-0004-0000-0100-000002000000}"/>
    <hyperlink ref="AG158" r:id="rId4" xr:uid="{00000000-0004-0000-0100-000003000000}"/>
    <hyperlink ref="AG167" r:id="rId5" xr:uid="{00000000-0004-0000-0100-000004000000}"/>
    <hyperlink ref="AG179" r:id="rId6" xr:uid="{00000000-0004-0000-0100-000005000000}"/>
    <hyperlink ref="AG192" r:id="rId7" xr:uid="{00000000-0004-0000-0100-000006000000}"/>
    <hyperlink ref="AG199" r:id="rId8" xr:uid="{00000000-0004-0000-0100-000007000000}"/>
    <hyperlink ref="AG202" r:id="rId9" xr:uid="{00000000-0004-0000-0100-000008000000}"/>
    <hyperlink ref="AG204" r:id="rId10" xr:uid="{00000000-0004-0000-0100-000009000000}"/>
    <hyperlink ref="AG205" r:id="rId11" xr:uid="{00000000-0004-0000-0100-00000A000000}"/>
  </hyperlinks>
  <pageMargins left="0.35433070866141736" right="0.35433070866141736" top="0" bottom="0" header="0" footer="0"/>
  <pageSetup paperSize="8" fitToHeight="0" orientation="landscape" r:id="rId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Фінансування</vt:lpstr>
      <vt:lpstr>Витрати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2020-10-09T16:10:58Z</dcterms:created>
  <dcterms:modified xsi:type="dcterms:W3CDTF">2020-11-06T08:36:03Z</dcterms:modified>
</cp:coreProperties>
</file>