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9300" tabRatio="472" activeTab="1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45621" refMode="R1C1"/>
</workbook>
</file>

<file path=xl/calcChain.xml><?xml version="1.0" encoding="utf-8"?>
<calcChain xmlns="http://schemas.openxmlformats.org/spreadsheetml/2006/main">
  <c r="G125" i="3" l="1"/>
  <c r="H96" i="3" l="1"/>
  <c r="E101" i="3" l="1"/>
  <c r="E130" i="3" s="1"/>
  <c r="J122" i="2" l="1"/>
  <c r="I127" i="3" l="1"/>
  <c r="I109" i="3" l="1"/>
  <c r="I111" i="3"/>
  <c r="F76" i="3"/>
  <c r="F47" i="3"/>
  <c r="F48" i="3"/>
  <c r="D122" i="3" l="1"/>
  <c r="I116" i="3"/>
  <c r="F100" i="3" l="1"/>
  <c r="D117" i="3"/>
  <c r="D118" i="3"/>
  <c r="D119" i="3"/>
  <c r="D120" i="3"/>
  <c r="D121" i="3"/>
  <c r="D123" i="3"/>
  <c r="F116" i="3"/>
  <c r="D116" i="3" s="1"/>
  <c r="F129" i="3"/>
  <c r="F128" i="3"/>
  <c r="I126" i="3"/>
  <c r="F126" i="3"/>
  <c r="I125" i="3"/>
  <c r="F125" i="3"/>
  <c r="I118" i="3"/>
  <c r="F115" i="3"/>
  <c r="F114" i="3"/>
  <c r="F107" i="3"/>
  <c r="F106" i="3"/>
  <c r="F105" i="3"/>
  <c r="I104" i="3"/>
  <c r="F104" i="3"/>
  <c r="I103" i="3"/>
  <c r="F103" i="3"/>
  <c r="I100" i="3"/>
  <c r="I95" i="3"/>
  <c r="I89" i="3"/>
  <c r="I80" i="3"/>
  <c r="F80" i="3"/>
  <c r="F79" i="3"/>
  <c r="F44" i="3"/>
  <c r="F41" i="3"/>
  <c r="F40" i="3"/>
  <c r="F39" i="3"/>
  <c r="F38" i="3"/>
  <c r="F37" i="3"/>
  <c r="F36" i="3"/>
  <c r="F74" i="3"/>
  <c r="F35" i="3"/>
  <c r="F34" i="3"/>
  <c r="F73" i="3"/>
  <c r="F72" i="3"/>
  <c r="F33" i="3"/>
  <c r="F32" i="3"/>
  <c r="H31" i="3"/>
  <c r="F31" i="3"/>
  <c r="F30" i="3"/>
  <c r="F29" i="3"/>
  <c r="F70" i="3"/>
  <c r="F65" i="3"/>
  <c r="D62" i="3"/>
  <c r="F59" i="3"/>
  <c r="F53" i="3"/>
  <c r="F52" i="3"/>
  <c r="F51" i="3"/>
  <c r="F50" i="3"/>
  <c r="F49" i="3"/>
  <c r="F28" i="3"/>
  <c r="F27" i="3"/>
  <c r="F26" i="3"/>
  <c r="F25" i="3"/>
  <c r="F24" i="3"/>
  <c r="F23" i="3"/>
  <c r="F17" i="3"/>
  <c r="F16" i="3"/>
  <c r="F15" i="3"/>
  <c r="F14" i="3"/>
  <c r="F13" i="3"/>
  <c r="F12" i="3"/>
  <c r="F11" i="3"/>
  <c r="F10" i="3"/>
  <c r="F67" i="3" l="1"/>
  <c r="D63" i="3"/>
  <c r="F66" i="3"/>
  <c r="F127" i="3"/>
  <c r="D64" i="3" l="1"/>
  <c r="F68" i="3"/>
  <c r="D130" i="3" l="1"/>
  <c r="F69" i="3"/>
  <c r="AD139" i="2"/>
  <c r="G184" i="2" l="1"/>
  <c r="G183" i="2"/>
  <c r="G182" i="2"/>
  <c r="G181" i="2"/>
  <c r="G180" i="2"/>
  <c r="G179" i="2"/>
  <c r="G176" i="2"/>
  <c r="G175" i="2"/>
  <c r="G174" i="2"/>
  <c r="G173" i="2"/>
  <c r="J167" i="2"/>
  <c r="AD167" i="2" s="1"/>
  <c r="J164" i="2"/>
  <c r="AD164" i="2" s="1"/>
  <c r="J165" i="2"/>
  <c r="AD165" i="2" s="1"/>
  <c r="J166" i="2"/>
  <c r="AD166" i="2" s="1"/>
  <c r="G164" i="2"/>
  <c r="AC164" i="2" s="1"/>
  <c r="G165" i="2"/>
  <c r="AC165" i="2" s="1"/>
  <c r="G166" i="2"/>
  <c r="AC166" i="2" s="1"/>
  <c r="G167" i="2"/>
  <c r="AC167" i="2" s="1"/>
  <c r="G143" i="2"/>
  <c r="G139" i="2"/>
  <c r="AC139" i="2" s="1"/>
  <c r="AE139" i="2" s="1"/>
  <c r="AF139" i="2" s="1"/>
  <c r="G129" i="2"/>
  <c r="G130" i="2"/>
  <c r="G131" i="2"/>
  <c r="G132" i="2"/>
  <c r="G133" i="2"/>
  <c r="AD115" i="2"/>
  <c r="AD116" i="2"/>
  <c r="AD118" i="2"/>
  <c r="AD119" i="2"/>
  <c r="AD120" i="2"/>
  <c r="AD121" i="2"/>
  <c r="AD122" i="2"/>
  <c r="AD123" i="2"/>
  <c r="AD124" i="2"/>
  <c r="AD117" i="2"/>
  <c r="G115" i="2"/>
  <c r="AC115" i="2" s="1"/>
  <c r="G116" i="2"/>
  <c r="AC116" i="2" s="1"/>
  <c r="G117" i="2"/>
  <c r="AC117" i="2" s="1"/>
  <c r="G118" i="2"/>
  <c r="AC118" i="2" s="1"/>
  <c r="G119" i="2"/>
  <c r="AC119" i="2" s="1"/>
  <c r="G120" i="2"/>
  <c r="AC120" i="2" s="1"/>
  <c r="G121" i="2"/>
  <c r="AC121" i="2" s="1"/>
  <c r="G122" i="2"/>
  <c r="AC122" i="2" s="1"/>
  <c r="G123" i="2"/>
  <c r="AC123" i="2" s="1"/>
  <c r="G124" i="2"/>
  <c r="AC124" i="2" s="1"/>
  <c r="G125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J23" i="2"/>
  <c r="AD23" i="2" s="1"/>
  <c r="J24" i="2"/>
  <c r="AD24" i="2" s="1"/>
  <c r="J25" i="2"/>
  <c r="AD25" i="2" s="1"/>
  <c r="J26" i="2"/>
  <c r="AD26" i="2" s="1"/>
  <c r="J27" i="2"/>
  <c r="AD27" i="2" s="1"/>
  <c r="J28" i="2"/>
  <c r="AD28" i="2" s="1"/>
  <c r="J29" i="2"/>
  <c r="AD29" i="2" s="1"/>
  <c r="J30" i="2"/>
  <c r="AD30" i="2" s="1"/>
  <c r="J31" i="2"/>
  <c r="AD31" i="2" s="1"/>
  <c r="J32" i="2"/>
  <c r="AD32" i="2" s="1"/>
  <c r="J33" i="2"/>
  <c r="AD33" i="2" s="1"/>
  <c r="J34" i="2"/>
  <c r="J35" i="2"/>
  <c r="AD35" i="2" s="1"/>
  <c r="J36" i="2"/>
  <c r="AD36" i="2" s="1"/>
  <c r="AD37" i="2"/>
  <c r="J38" i="2"/>
  <c r="AD38" i="2" s="1"/>
  <c r="J39" i="2"/>
  <c r="AD39" i="2" s="1"/>
  <c r="J40" i="2"/>
  <c r="AD40" i="2" s="1"/>
  <c r="AD41" i="2"/>
  <c r="J42" i="2"/>
  <c r="AD42" i="2" s="1"/>
  <c r="AD43" i="2"/>
  <c r="J44" i="2"/>
  <c r="J45" i="2"/>
  <c r="AD45" i="2" s="1"/>
  <c r="AD46" i="2"/>
  <c r="G23" i="2"/>
  <c r="AC23" i="2" s="1"/>
  <c r="AE23" i="2" s="1"/>
  <c r="AF23" i="2" s="1"/>
  <c r="G24" i="2"/>
  <c r="AC24" i="2" s="1"/>
  <c r="G25" i="2"/>
  <c r="AC25" i="2" s="1"/>
  <c r="G26" i="2"/>
  <c r="AC26" i="2" s="1"/>
  <c r="G27" i="2"/>
  <c r="AC27" i="2" s="1"/>
  <c r="G28" i="2"/>
  <c r="AC28" i="2" s="1"/>
  <c r="G29" i="2"/>
  <c r="AC29" i="2" s="1"/>
  <c r="G30" i="2"/>
  <c r="AC30" i="2" s="1"/>
  <c r="G31" i="2"/>
  <c r="AC31" i="2" s="1"/>
  <c r="G32" i="2"/>
  <c r="AC32" i="2" s="1"/>
  <c r="G33" i="2"/>
  <c r="AC33" i="2" s="1"/>
  <c r="G34" i="2"/>
  <c r="AC34" i="2" s="1"/>
  <c r="G35" i="2"/>
  <c r="AC35" i="2" s="1"/>
  <c r="G36" i="2"/>
  <c r="AC36" i="2" s="1"/>
  <c r="G37" i="2"/>
  <c r="AC37" i="2" s="1"/>
  <c r="G38" i="2"/>
  <c r="AC38" i="2" s="1"/>
  <c r="G39" i="2"/>
  <c r="AC39" i="2" s="1"/>
  <c r="AE39" i="2" s="1"/>
  <c r="AF39" i="2" s="1"/>
  <c r="G40" i="2"/>
  <c r="AC40" i="2" s="1"/>
  <c r="G41" i="2"/>
  <c r="AC41" i="2" s="1"/>
  <c r="AE41" i="2" s="1"/>
  <c r="AF41" i="2" s="1"/>
  <c r="G42" i="2"/>
  <c r="AC42" i="2" s="1"/>
  <c r="G43" i="2"/>
  <c r="G44" i="2"/>
  <c r="AC44" i="2" s="1"/>
  <c r="G45" i="2"/>
  <c r="AC45" i="2" s="1"/>
  <c r="AE45" i="2" s="1"/>
  <c r="AF45" i="2" s="1"/>
  <c r="G46" i="2"/>
  <c r="AC46" i="2" s="1"/>
  <c r="C4" i="2"/>
  <c r="C3" i="2"/>
  <c r="C2" i="2"/>
  <c r="AE166" i="2" l="1"/>
  <c r="AF166" i="2" s="1"/>
  <c r="AE165" i="2"/>
  <c r="AF165" i="2" s="1"/>
  <c r="AE164" i="2"/>
  <c r="AF164" i="2" s="1"/>
  <c r="AE43" i="2"/>
  <c r="AF43" i="2" s="1"/>
  <c r="AC43" i="2"/>
  <c r="AE167" i="2"/>
  <c r="AF167" i="2" s="1"/>
  <c r="AE123" i="2"/>
  <c r="AF123" i="2" s="1"/>
  <c r="AE115" i="2"/>
  <c r="AF115" i="2" s="1"/>
  <c r="AE38" i="2"/>
  <c r="AF38" i="2" s="1"/>
  <c r="AE42" i="2"/>
  <c r="AF42" i="2" s="1"/>
  <c r="AE36" i="2"/>
  <c r="AF36" i="2" s="1"/>
  <c r="AE35" i="2"/>
  <c r="AF35" i="2" s="1"/>
  <c r="AE33" i="2"/>
  <c r="AF33" i="2" s="1"/>
  <c r="AE32" i="2"/>
  <c r="AF32" i="2" s="1"/>
  <c r="AE31" i="2"/>
  <c r="AF31" i="2" s="1"/>
  <c r="AE30" i="2"/>
  <c r="AF30" i="2" s="1"/>
  <c r="AE29" i="2"/>
  <c r="AF29" i="2" s="1"/>
  <c r="AE28" i="2"/>
  <c r="AF28" i="2" s="1"/>
  <c r="AE27" i="2"/>
  <c r="AF27" i="2" s="1"/>
  <c r="AE26" i="2"/>
  <c r="AF26" i="2" s="1"/>
  <c r="AE25" i="2"/>
  <c r="AF25" i="2" s="1"/>
  <c r="AE24" i="2"/>
  <c r="AF24" i="2" s="1"/>
  <c r="AE37" i="2"/>
  <c r="AF37" i="2" s="1"/>
  <c r="AE46" i="2"/>
  <c r="AF46" i="2" s="1"/>
  <c r="AE118" i="2"/>
  <c r="AF118" i="2" s="1"/>
  <c r="AE124" i="2"/>
  <c r="AF124" i="2" s="1"/>
  <c r="AE120" i="2"/>
  <c r="AF120" i="2" s="1"/>
  <c r="AE116" i="2"/>
  <c r="AF116" i="2" s="1"/>
  <c r="AE122" i="2"/>
  <c r="AF122" i="2" s="1"/>
  <c r="AE119" i="2"/>
  <c r="AF119" i="2" s="1"/>
  <c r="AE121" i="2"/>
  <c r="AF121" i="2" s="1"/>
  <c r="AE117" i="2"/>
  <c r="AF117" i="2" s="1"/>
  <c r="AD34" i="2"/>
  <c r="AE34" i="2" s="1"/>
  <c r="AF34" i="2" s="1"/>
  <c r="AE40" i="2"/>
  <c r="AF40" i="2" s="1"/>
  <c r="AD44" i="2"/>
  <c r="AE44" i="2" s="1"/>
  <c r="AF44" i="2" s="1"/>
  <c r="AB184" i="2" l="1"/>
  <c r="Y184" i="2"/>
  <c r="V184" i="2"/>
  <c r="S184" i="2"/>
  <c r="P184" i="2"/>
  <c r="M184" i="2"/>
  <c r="J184" i="2"/>
  <c r="AD184" i="2" s="1"/>
  <c r="AB183" i="2"/>
  <c r="Y183" i="2"/>
  <c r="V183" i="2"/>
  <c r="S183" i="2"/>
  <c r="P183" i="2"/>
  <c r="AD183" i="2" s="1"/>
  <c r="M183" i="2"/>
  <c r="AB182" i="2"/>
  <c r="Y182" i="2"/>
  <c r="V182" i="2"/>
  <c r="S182" i="2"/>
  <c r="P182" i="2"/>
  <c r="AD182" i="2" s="1"/>
  <c r="M182" i="2"/>
  <c r="AB181" i="2"/>
  <c r="Y181" i="2"/>
  <c r="V181" i="2"/>
  <c r="S181" i="2"/>
  <c r="P181" i="2"/>
  <c r="M181" i="2"/>
  <c r="J181" i="2"/>
  <c r="AD181" i="2" s="1"/>
  <c r="AB180" i="2"/>
  <c r="Y180" i="2"/>
  <c r="V180" i="2"/>
  <c r="S180" i="2"/>
  <c r="P180" i="2"/>
  <c r="M180" i="2"/>
  <c r="AD180" i="2"/>
  <c r="AB179" i="2"/>
  <c r="Y179" i="2"/>
  <c r="V179" i="2"/>
  <c r="S179" i="2"/>
  <c r="S178" i="2" s="1"/>
  <c r="P179" i="2"/>
  <c r="P178" i="2" s="1"/>
  <c r="M179" i="2"/>
  <c r="G178" i="2"/>
  <c r="AB178" i="2"/>
  <c r="AA178" i="2"/>
  <c r="Z178" i="2"/>
  <c r="X178" i="2"/>
  <c r="W178" i="2"/>
  <c r="U178" i="2"/>
  <c r="T178" i="2"/>
  <c r="R178" i="2"/>
  <c r="Q178" i="2"/>
  <c r="O178" i="2"/>
  <c r="N178" i="2"/>
  <c r="L178" i="2"/>
  <c r="K178" i="2"/>
  <c r="I178" i="2"/>
  <c r="H178" i="2"/>
  <c r="F178" i="2"/>
  <c r="E178" i="2"/>
  <c r="AB177" i="2"/>
  <c r="Y177" i="2"/>
  <c r="V177" i="2"/>
  <c r="S177" i="2"/>
  <c r="P177" i="2"/>
  <c r="M177" i="2"/>
  <c r="J177" i="2"/>
  <c r="G177" i="2"/>
  <c r="AB176" i="2"/>
  <c r="Y176" i="2"/>
  <c r="V176" i="2"/>
  <c r="S176" i="2"/>
  <c r="P176" i="2"/>
  <c r="M176" i="2"/>
  <c r="AB175" i="2"/>
  <c r="Y175" i="2"/>
  <c r="V175" i="2"/>
  <c r="S175" i="2"/>
  <c r="P175" i="2"/>
  <c r="M175" i="2"/>
  <c r="J175" i="2"/>
  <c r="AB174" i="2"/>
  <c r="Y174" i="2"/>
  <c r="V174" i="2"/>
  <c r="S174" i="2"/>
  <c r="P174" i="2"/>
  <c r="M174" i="2"/>
  <c r="J174" i="2"/>
  <c r="J172" i="2" s="1"/>
  <c r="AB173" i="2"/>
  <c r="Y173" i="2"/>
  <c r="V173" i="2"/>
  <c r="V172" i="2" s="1"/>
  <c r="S173" i="2"/>
  <c r="S172" i="2" s="1"/>
  <c r="P173" i="2"/>
  <c r="M173" i="2"/>
  <c r="G172" i="2"/>
  <c r="AB172" i="2"/>
  <c r="AA172" i="2"/>
  <c r="Z172" i="2"/>
  <c r="X172" i="2"/>
  <c r="W172" i="2"/>
  <c r="U172" i="2"/>
  <c r="T172" i="2"/>
  <c r="R172" i="2"/>
  <c r="Q172" i="2"/>
  <c r="O172" i="2"/>
  <c r="N172" i="2"/>
  <c r="L172" i="2"/>
  <c r="K172" i="2"/>
  <c r="I172" i="2"/>
  <c r="H172" i="2"/>
  <c r="F172" i="2"/>
  <c r="E172" i="2"/>
  <c r="AB171" i="2"/>
  <c r="Y171" i="2"/>
  <c r="V171" i="2"/>
  <c r="S171" i="2"/>
  <c r="P171" i="2"/>
  <c r="M171" i="2"/>
  <c r="J171" i="2"/>
  <c r="G171" i="2"/>
  <c r="AB170" i="2"/>
  <c r="Y170" i="2"/>
  <c r="V170" i="2"/>
  <c r="S170" i="2"/>
  <c r="P170" i="2"/>
  <c r="M170" i="2"/>
  <c r="J170" i="2"/>
  <c r="G170" i="2"/>
  <c r="AB169" i="2"/>
  <c r="Y169" i="2"/>
  <c r="Y168" i="2" s="1"/>
  <c r="V169" i="2"/>
  <c r="S169" i="2"/>
  <c r="S168" i="2" s="1"/>
  <c r="P169" i="2"/>
  <c r="M169" i="2"/>
  <c r="J169" i="2"/>
  <c r="J168" i="2" s="1"/>
  <c r="G169" i="2"/>
  <c r="G168" i="2" s="1"/>
  <c r="AB168" i="2"/>
  <c r="AA168" i="2"/>
  <c r="Z168" i="2"/>
  <c r="X168" i="2"/>
  <c r="W168" i="2"/>
  <c r="V168" i="2"/>
  <c r="U168" i="2"/>
  <c r="T168" i="2"/>
  <c r="R168" i="2"/>
  <c r="Q168" i="2"/>
  <c r="P168" i="2"/>
  <c r="O168" i="2"/>
  <c r="N168" i="2"/>
  <c r="M168" i="2"/>
  <c r="L168" i="2"/>
  <c r="K168" i="2"/>
  <c r="I168" i="2"/>
  <c r="H168" i="2"/>
  <c r="F168" i="2"/>
  <c r="E168" i="2"/>
  <c r="AB163" i="2"/>
  <c r="Y163" i="2"/>
  <c r="Y162" i="2" s="1"/>
  <c r="V163" i="2"/>
  <c r="V162" i="2" s="1"/>
  <c r="S163" i="2"/>
  <c r="S162" i="2" s="1"/>
  <c r="P163" i="2"/>
  <c r="AD163" i="2" s="1"/>
  <c r="M163" i="2"/>
  <c r="M162" i="2" s="1"/>
  <c r="G163" i="2"/>
  <c r="G162" i="2" s="1"/>
  <c r="AB162" i="2"/>
  <c r="AA162" i="2"/>
  <c r="Z162" i="2"/>
  <c r="X162" i="2"/>
  <c r="W162" i="2"/>
  <c r="U162" i="2"/>
  <c r="T162" i="2"/>
  <c r="R162" i="2"/>
  <c r="Q162" i="2"/>
  <c r="P162" i="2"/>
  <c r="O162" i="2"/>
  <c r="N162" i="2"/>
  <c r="L162" i="2"/>
  <c r="K162" i="2"/>
  <c r="I162" i="2"/>
  <c r="H162" i="2"/>
  <c r="F162" i="2"/>
  <c r="E162" i="2"/>
  <c r="AA160" i="2"/>
  <c r="Z160" i="2"/>
  <c r="X160" i="2"/>
  <c r="W160" i="2"/>
  <c r="U160" i="2"/>
  <c r="T160" i="2"/>
  <c r="R160" i="2"/>
  <c r="Q160" i="2"/>
  <c r="O160" i="2"/>
  <c r="N160" i="2"/>
  <c r="L160" i="2"/>
  <c r="K160" i="2"/>
  <c r="I160" i="2"/>
  <c r="H160" i="2"/>
  <c r="F160" i="2"/>
  <c r="E160" i="2"/>
  <c r="AB159" i="2"/>
  <c r="Y159" i="2"/>
  <c r="V159" i="2"/>
  <c r="S159" i="2"/>
  <c r="P159" i="2"/>
  <c r="M159" i="2"/>
  <c r="J159" i="2"/>
  <c r="G159" i="2"/>
  <c r="AC159" i="2" s="1"/>
  <c r="AB158" i="2"/>
  <c r="Y158" i="2"/>
  <c r="V158" i="2"/>
  <c r="S158" i="2"/>
  <c r="P158" i="2"/>
  <c r="M158" i="2"/>
  <c r="J158" i="2"/>
  <c r="G158" i="2"/>
  <c r="AC158" i="2" s="1"/>
  <c r="AB157" i="2"/>
  <c r="Y157" i="2"/>
  <c r="V157" i="2"/>
  <c r="S157" i="2"/>
  <c r="P157" i="2"/>
  <c r="M157" i="2"/>
  <c r="J157" i="2"/>
  <c r="G157" i="2"/>
  <c r="AC157" i="2" s="1"/>
  <c r="AB156" i="2"/>
  <c r="AB160" i="2" s="1"/>
  <c r="Y156" i="2"/>
  <c r="Y160" i="2" s="1"/>
  <c r="V156" i="2"/>
  <c r="V160" i="2" s="1"/>
  <c r="S156" i="2"/>
  <c r="S160" i="2" s="1"/>
  <c r="P156" i="2"/>
  <c r="P160" i="2" s="1"/>
  <c r="M156" i="2"/>
  <c r="M160" i="2" s="1"/>
  <c r="J156" i="2"/>
  <c r="J160" i="2" s="1"/>
  <c r="G156" i="2"/>
  <c r="G160" i="2" s="1"/>
  <c r="AC160" i="2" s="1"/>
  <c r="AA154" i="2"/>
  <c r="Z154" i="2"/>
  <c r="X154" i="2"/>
  <c r="W154" i="2"/>
  <c r="U154" i="2"/>
  <c r="T154" i="2"/>
  <c r="R154" i="2"/>
  <c r="Q154" i="2"/>
  <c r="O154" i="2"/>
  <c r="N154" i="2"/>
  <c r="L154" i="2"/>
  <c r="K154" i="2"/>
  <c r="I154" i="2"/>
  <c r="H154" i="2"/>
  <c r="F154" i="2"/>
  <c r="E154" i="2"/>
  <c r="AB153" i="2"/>
  <c r="Y153" i="2"/>
  <c r="V153" i="2"/>
  <c r="S153" i="2"/>
  <c r="P153" i="2"/>
  <c r="M153" i="2"/>
  <c r="J153" i="2"/>
  <c r="G153" i="2"/>
  <c r="AB152" i="2"/>
  <c r="Y152" i="2"/>
  <c r="V152" i="2"/>
  <c r="S152" i="2"/>
  <c r="P152" i="2"/>
  <c r="M152" i="2"/>
  <c r="J152" i="2"/>
  <c r="G152" i="2"/>
  <c r="AC152" i="2" s="1"/>
  <c r="AB151" i="2"/>
  <c r="AB154" i="2" s="1"/>
  <c r="Y151" i="2"/>
  <c r="Y154" i="2" s="1"/>
  <c r="V151" i="2"/>
  <c r="V154" i="2" s="1"/>
  <c r="S151" i="2"/>
  <c r="S154" i="2" s="1"/>
  <c r="P151" i="2"/>
  <c r="P154" i="2" s="1"/>
  <c r="M151" i="2"/>
  <c r="M154" i="2" s="1"/>
  <c r="J151" i="2"/>
  <c r="J154" i="2" s="1"/>
  <c r="G151" i="2"/>
  <c r="G154" i="2" s="1"/>
  <c r="AC154" i="2" s="1"/>
  <c r="AA149" i="2"/>
  <c r="Z149" i="2"/>
  <c r="X149" i="2"/>
  <c r="W149" i="2"/>
  <c r="U149" i="2"/>
  <c r="T149" i="2"/>
  <c r="R149" i="2"/>
  <c r="Q149" i="2"/>
  <c r="O149" i="2"/>
  <c r="N149" i="2"/>
  <c r="L149" i="2"/>
  <c r="K149" i="2"/>
  <c r="I149" i="2"/>
  <c r="H149" i="2"/>
  <c r="F149" i="2"/>
  <c r="E149" i="2"/>
  <c r="AB148" i="2"/>
  <c r="Y148" i="2"/>
  <c r="V148" i="2"/>
  <c r="S148" i="2"/>
  <c r="P148" i="2"/>
  <c r="M148" i="2"/>
  <c r="J148" i="2"/>
  <c r="G148" i="2"/>
  <c r="AC148" i="2" s="1"/>
  <c r="AB147" i="2"/>
  <c r="AB149" i="2" s="1"/>
  <c r="Y147" i="2"/>
  <c r="Y149" i="2" s="1"/>
  <c r="V147" i="2"/>
  <c r="V149" i="2" s="1"/>
  <c r="S147" i="2"/>
  <c r="S149" i="2" s="1"/>
  <c r="P147" i="2"/>
  <c r="M147" i="2"/>
  <c r="M149" i="2" s="1"/>
  <c r="J147" i="2"/>
  <c r="J149" i="2" s="1"/>
  <c r="G147" i="2"/>
  <c r="G149" i="2" s="1"/>
  <c r="AC149" i="2" s="1"/>
  <c r="AA145" i="2"/>
  <c r="Z145" i="2"/>
  <c r="X145" i="2"/>
  <c r="W145" i="2"/>
  <c r="U145" i="2"/>
  <c r="T145" i="2"/>
  <c r="R145" i="2"/>
  <c r="Q145" i="2"/>
  <c r="O145" i="2"/>
  <c r="N145" i="2"/>
  <c r="L145" i="2"/>
  <c r="K145" i="2"/>
  <c r="I145" i="2"/>
  <c r="H145" i="2"/>
  <c r="F145" i="2"/>
  <c r="E145" i="2"/>
  <c r="AB144" i="2"/>
  <c r="Y144" i="2"/>
  <c r="V144" i="2"/>
  <c r="S144" i="2"/>
  <c r="P144" i="2"/>
  <c r="M144" i="2"/>
  <c r="J144" i="2"/>
  <c r="G144" i="2"/>
  <c r="AC144" i="2" s="1"/>
  <c r="AB143" i="2"/>
  <c r="AB145" i="2" s="1"/>
  <c r="Y143" i="2"/>
  <c r="Y145" i="2" s="1"/>
  <c r="V143" i="2"/>
  <c r="V145" i="2" s="1"/>
  <c r="S143" i="2"/>
  <c r="S145" i="2" s="1"/>
  <c r="P143" i="2"/>
  <c r="P145" i="2" s="1"/>
  <c r="M143" i="2"/>
  <c r="M145" i="2" s="1"/>
  <c r="J143" i="2"/>
  <c r="J145" i="2" s="1"/>
  <c r="G145" i="2"/>
  <c r="AA141" i="2"/>
  <c r="Z141" i="2"/>
  <c r="X141" i="2"/>
  <c r="W141" i="2"/>
  <c r="U141" i="2"/>
  <c r="T141" i="2"/>
  <c r="R141" i="2"/>
  <c r="Q141" i="2"/>
  <c r="O141" i="2"/>
  <c r="N141" i="2"/>
  <c r="L141" i="2"/>
  <c r="K141" i="2"/>
  <c r="I141" i="2"/>
  <c r="H141" i="2"/>
  <c r="F141" i="2"/>
  <c r="E141" i="2"/>
  <c r="AB140" i="2"/>
  <c r="Y140" i="2"/>
  <c r="V140" i="2"/>
  <c r="S140" i="2"/>
  <c r="P140" i="2"/>
  <c r="M140" i="2"/>
  <c r="J140" i="2"/>
  <c r="G140" i="2"/>
  <c r="AC140" i="2" s="1"/>
  <c r="AB138" i="2"/>
  <c r="Y138" i="2"/>
  <c r="V138" i="2"/>
  <c r="S138" i="2"/>
  <c r="P138" i="2"/>
  <c r="M138" i="2"/>
  <c r="G138" i="2"/>
  <c r="AB137" i="2"/>
  <c r="Y137" i="2"/>
  <c r="V137" i="2"/>
  <c r="S137" i="2"/>
  <c r="P137" i="2"/>
  <c r="M137" i="2"/>
  <c r="J137" i="2"/>
  <c r="G137" i="2"/>
  <c r="AC137" i="2" s="1"/>
  <c r="AB136" i="2"/>
  <c r="AB141" i="2" s="1"/>
  <c r="Y136" i="2"/>
  <c r="Y141" i="2" s="1"/>
  <c r="V136" i="2"/>
  <c r="S136" i="2"/>
  <c r="P136" i="2"/>
  <c r="P141" i="2" s="1"/>
  <c r="M136" i="2"/>
  <c r="M141" i="2" s="1"/>
  <c r="J136" i="2"/>
  <c r="G136" i="2"/>
  <c r="AB133" i="2"/>
  <c r="Y133" i="2"/>
  <c r="V133" i="2"/>
  <c r="S133" i="2"/>
  <c r="P133" i="2"/>
  <c r="M133" i="2"/>
  <c r="J133" i="2"/>
  <c r="AB132" i="2"/>
  <c r="Y132" i="2"/>
  <c r="V132" i="2"/>
  <c r="S132" i="2"/>
  <c r="P132" i="2"/>
  <c r="M132" i="2"/>
  <c r="AC132" i="2" s="1"/>
  <c r="J132" i="2"/>
  <c r="AB131" i="2"/>
  <c r="Y131" i="2"/>
  <c r="V131" i="2"/>
  <c r="S131" i="2"/>
  <c r="P131" i="2"/>
  <c r="M131" i="2"/>
  <c r="J131" i="2"/>
  <c r="AB130" i="2"/>
  <c r="Y130" i="2"/>
  <c r="V130" i="2"/>
  <c r="S130" i="2"/>
  <c r="P130" i="2"/>
  <c r="M130" i="2"/>
  <c r="J130" i="2"/>
  <c r="AB129" i="2"/>
  <c r="Y129" i="2"/>
  <c r="V129" i="2"/>
  <c r="S129" i="2"/>
  <c r="S128" i="2" s="1"/>
  <c r="S134" i="2" s="1"/>
  <c r="P129" i="2"/>
  <c r="M129" i="2"/>
  <c r="J129" i="2"/>
  <c r="AA128" i="2"/>
  <c r="AA134" i="2" s="1"/>
  <c r="Z128" i="2"/>
  <c r="Z134" i="2" s="1"/>
  <c r="X128" i="2"/>
  <c r="X134" i="2" s="1"/>
  <c r="W128" i="2"/>
  <c r="W134" i="2" s="1"/>
  <c r="U128" i="2"/>
  <c r="U134" i="2" s="1"/>
  <c r="T128" i="2"/>
  <c r="T134" i="2" s="1"/>
  <c r="R128" i="2"/>
  <c r="R134" i="2" s="1"/>
  <c r="Q128" i="2"/>
  <c r="Q134" i="2" s="1"/>
  <c r="O128" i="2"/>
  <c r="O134" i="2" s="1"/>
  <c r="N128" i="2"/>
  <c r="N134" i="2" s="1"/>
  <c r="L128" i="2"/>
  <c r="L134" i="2" s="1"/>
  <c r="K128" i="2"/>
  <c r="K134" i="2" s="1"/>
  <c r="I128" i="2"/>
  <c r="I134" i="2" s="1"/>
  <c r="H128" i="2"/>
  <c r="H134" i="2" s="1"/>
  <c r="F128" i="2"/>
  <c r="F134" i="2" s="1"/>
  <c r="E128" i="2"/>
  <c r="E134" i="2" s="1"/>
  <c r="AB125" i="2"/>
  <c r="Y125" i="2"/>
  <c r="V125" i="2"/>
  <c r="S125" i="2"/>
  <c r="P125" i="2"/>
  <c r="M125" i="2"/>
  <c r="AB114" i="2"/>
  <c r="Y114" i="2"/>
  <c r="V114" i="2"/>
  <c r="S114" i="2"/>
  <c r="P114" i="2"/>
  <c r="M114" i="2"/>
  <c r="G114" i="2"/>
  <c r="G113" i="2" s="1"/>
  <c r="AA113" i="2"/>
  <c r="Z113" i="2"/>
  <c r="X113" i="2"/>
  <c r="W113" i="2"/>
  <c r="U113" i="2"/>
  <c r="T113" i="2"/>
  <c r="R113" i="2"/>
  <c r="Q113" i="2"/>
  <c r="O113" i="2"/>
  <c r="N113" i="2"/>
  <c r="L113" i="2"/>
  <c r="K113" i="2"/>
  <c r="I113" i="2"/>
  <c r="H113" i="2"/>
  <c r="F113" i="2"/>
  <c r="E113" i="2"/>
  <c r="AB112" i="2"/>
  <c r="Y112" i="2"/>
  <c r="V112" i="2"/>
  <c r="S112" i="2"/>
  <c r="P112" i="2"/>
  <c r="M112" i="2"/>
  <c r="J112" i="2"/>
  <c r="G112" i="2"/>
  <c r="G109" i="2" s="1"/>
  <c r="AB111" i="2"/>
  <c r="Y111" i="2"/>
  <c r="V111" i="2"/>
  <c r="S111" i="2"/>
  <c r="P111" i="2"/>
  <c r="M111" i="2"/>
  <c r="G111" i="2"/>
  <c r="AB110" i="2"/>
  <c r="Y110" i="2"/>
  <c r="V110" i="2"/>
  <c r="S110" i="2"/>
  <c r="S109" i="2" s="1"/>
  <c r="P110" i="2"/>
  <c r="P109" i="2" s="1"/>
  <c r="M110" i="2"/>
  <c r="M109" i="2" s="1"/>
  <c r="J110" i="2"/>
  <c r="G110" i="2"/>
  <c r="AA109" i="2"/>
  <c r="Z109" i="2"/>
  <c r="X109" i="2"/>
  <c r="W109" i="2"/>
  <c r="U109" i="2"/>
  <c r="T109" i="2"/>
  <c r="R109" i="2"/>
  <c r="Q109" i="2"/>
  <c r="O109" i="2"/>
  <c r="N109" i="2"/>
  <c r="L109" i="2"/>
  <c r="K109" i="2"/>
  <c r="I109" i="2"/>
  <c r="H109" i="2"/>
  <c r="F109" i="2"/>
  <c r="E109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Y106" i="2"/>
  <c r="Y105" i="2" s="1"/>
  <c r="V106" i="2"/>
  <c r="V105" i="2" s="1"/>
  <c r="S106" i="2"/>
  <c r="S105" i="2" s="1"/>
  <c r="P106" i="2"/>
  <c r="M106" i="2"/>
  <c r="M105" i="2" s="1"/>
  <c r="J106" i="2"/>
  <c r="J105" i="2" s="1"/>
  <c r="G106" i="2"/>
  <c r="G105" i="2" s="1"/>
  <c r="AA105" i="2"/>
  <c r="Z105" i="2"/>
  <c r="X105" i="2"/>
  <c r="W105" i="2"/>
  <c r="U105" i="2"/>
  <c r="T105" i="2"/>
  <c r="R105" i="2"/>
  <c r="Q105" i="2"/>
  <c r="O105" i="2"/>
  <c r="N105" i="2"/>
  <c r="L105" i="2"/>
  <c r="K105" i="2"/>
  <c r="I105" i="2"/>
  <c r="H105" i="2"/>
  <c r="F105" i="2"/>
  <c r="E105" i="2"/>
  <c r="AB102" i="2"/>
  <c r="Y102" i="2"/>
  <c r="V102" i="2"/>
  <c r="S102" i="2"/>
  <c r="P102" i="2"/>
  <c r="M102" i="2"/>
  <c r="J102" i="2"/>
  <c r="G102" i="2"/>
  <c r="AB101" i="2"/>
  <c r="Y101" i="2"/>
  <c r="V101" i="2"/>
  <c r="S101" i="2"/>
  <c r="P101" i="2"/>
  <c r="M101" i="2"/>
  <c r="J101" i="2"/>
  <c r="G101" i="2"/>
  <c r="AB100" i="2"/>
  <c r="AB99" i="2" s="1"/>
  <c r="AB103" i="2" s="1"/>
  <c r="Y100" i="2"/>
  <c r="Y99" i="2" s="1"/>
  <c r="Y103" i="2" s="1"/>
  <c r="V100" i="2"/>
  <c r="V99" i="2" s="1"/>
  <c r="V103" i="2" s="1"/>
  <c r="S100" i="2"/>
  <c r="P100" i="2"/>
  <c r="P99" i="2" s="1"/>
  <c r="P103" i="2" s="1"/>
  <c r="M100" i="2"/>
  <c r="M99" i="2" s="1"/>
  <c r="M103" i="2" s="1"/>
  <c r="J100" i="2"/>
  <c r="G100" i="2"/>
  <c r="G99" i="2" s="1"/>
  <c r="G103" i="2" s="1"/>
  <c r="AA99" i="2"/>
  <c r="AA103" i="2" s="1"/>
  <c r="Z99" i="2"/>
  <c r="Z103" i="2" s="1"/>
  <c r="X99" i="2"/>
  <c r="X103" i="2" s="1"/>
  <c r="W99" i="2"/>
  <c r="W103" i="2" s="1"/>
  <c r="U99" i="2"/>
  <c r="U103" i="2" s="1"/>
  <c r="T99" i="2"/>
  <c r="T103" i="2" s="1"/>
  <c r="S99" i="2"/>
  <c r="S103" i="2" s="1"/>
  <c r="R99" i="2"/>
  <c r="R103" i="2" s="1"/>
  <c r="Q99" i="2"/>
  <c r="Q103" i="2" s="1"/>
  <c r="O99" i="2"/>
  <c r="O103" i="2" s="1"/>
  <c r="N99" i="2"/>
  <c r="N103" i="2" s="1"/>
  <c r="L99" i="2"/>
  <c r="L103" i="2" s="1"/>
  <c r="K99" i="2"/>
  <c r="K103" i="2" s="1"/>
  <c r="I99" i="2"/>
  <c r="I103" i="2" s="1"/>
  <c r="H99" i="2"/>
  <c r="H103" i="2" s="1"/>
  <c r="F99" i="2"/>
  <c r="F103" i="2" s="1"/>
  <c r="E99" i="2"/>
  <c r="E103" i="2" s="1"/>
  <c r="AE98" i="2"/>
  <c r="AB96" i="2"/>
  <c r="Y96" i="2"/>
  <c r="V96" i="2"/>
  <c r="S96" i="2"/>
  <c r="P96" i="2"/>
  <c r="M96" i="2"/>
  <c r="J96" i="2"/>
  <c r="G96" i="2"/>
  <c r="AB95" i="2"/>
  <c r="Y95" i="2"/>
  <c r="V95" i="2"/>
  <c r="S95" i="2"/>
  <c r="P95" i="2"/>
  <c r="M95" i="2"/>
  <c r="J95" i="2"/>
  <c r="G95" i="2"/>
  <c r="AB94" i="2"/>
  <c r="AB93" i="2" s="1"/>
  <c r="Y94" i="2"/>
  <c r="Y93" i="2" s="1"/>
  <c r="V94" i="2"/>
  <c r="V93" i="2" s="1"/>
  <c r="S94" i="2"/>
  <c r="P94" i="2"/>
  <c r="P93" i="2" s="1"/>
  <c r="M94" i="2"/>
  <c r="M93" i="2" s="1"/>
  <c r="J94" i="2"/>
  <c r="G94" i="2"/>
  <c r="AA93" i="2"/>
  <c r="Z93" i="2"/>
  <c r="X93" i="2"/>
  <c r="W93" i="2"/>
  <c r="U93" i="2"/>
  <c r="T93" i="2"/>
  <c r="R93" i="2"/>
  <c r="Q93" i="2"/>
  <c r="O93" i="2"/>
  <c r="N93" i="2"/>
  <c r="L93" i="2"/>
  <c r="K93" i="2"/>
  <c r="I93" i="2"/>
  <c r="H93" i="2"/>
  <c r="F93" i="2"/>
  <c r="E93" i="2"/>
  <c r="AB92" i="2"/>
  <c r="Y92" i="2"/>
  <c r="V92" i="2"/>
  <c r="S92" i="2"/>
  <c r="P92" i="2"/>
  <c r="M92" i="2"/>
  <c r="J92" i="2"/>
  <c r="G92" i="2"/>
  <c r="AB91" i="2"/>
  <c r="Y91" i="2"/>
  <c r="V91" i="2"/>
  <c r="S91" i="2"/>
  <c r="P91" i="2"/>
  <c r="M91" i="2"/>
  <c r="J91" i="2"/>
  <c r="G91" i="2"/>
  <c r="AB90" i="2"/>
  <c r="AB89" i="2" s="1"/>
  <c r="Y90" i="2"/>
  <c r="Y89" i="2" s="1"/>
  <c r="V90" i="2"/>
  <c r="V89" i="2" s="1"/>
  <c r="S90" i="2"/>
  <c r="P90" i="2"/>
  <c r="P89" i="2" s="1"/>
  <c r="M90" i="2"/>
  <c r="M89" i="2" s="1"/>
  <c r="J90" i="2"/>
  <c r="G90" i="2"/>
  <c r="AA89" i="2"/>
  <c r="Z89" i="2"/>
  <c r="X89" i="2"/>
  <c r="W89" i="2"/>
  <c r="U89" i="2"/>
  <c r="T89" i="2"/>
  <c r="R89" i="2"/>
  <c r="Q89" i="2"/>
  <c r="O89" i="2"/>
  <c r="N89" i="2"/>
  <c r="L89" i="2"/>
  <c r="K89" i="2"/>
  <c r="I89" i="2"/>
  <c r="H89" i="2"/>
  <c r="F89" i="2"/>
  <c r="E89" i="2"/>
  <c r="AB88" i="2"/>
  <c r="Y88" i="2"/>
  <c r="V88" i="2"/>
  <c r="S88" i="2"/>
  <c r="P88" i="2"/>
  <c r="M88" i="2"/>
  <c r="J88" i="2"/>
  <c r="G88" i="2"/>
  <c r="AB87" i="2"/>
  <c r="Y87" i="2"/>
  <c r="V87" i="2"/>
  <c r="S87" i="2"/>
  <c r="P87" i="2"/>
  <c r="M87" i="2"/>
  <c r="J87" i="2"/>
  <c r="G87" i="2"/>
  <c r="AB86" i="2"/>
  <c r="AB85" i="2" s="1"/>
  <c r="Y86" i="2"/>
  <c r="Y85" i="2" s="1"/>
  <c r="V86" i="2"/>
  <c r="V85" i="2" s="1"/>
  <c r="S86" i="2"/>
  <c r="P86" i="2"/>
  <c r="P85" i="2" s="1"/>
  <c r="M86" i="2"/>
  <c r="M85" i="2" s="1"/>
  <c r="J86" i="2"/>
  <c r="G86" i="2"/>
  <c r="AA85" i="2"/>
  <c r="Z85" i="2"/>
  <c r="X85" i="2"/>
  <c r="W85" i="2"/>
  <c r="U85" i="2"/>
  <c r="T85" i="2"/>
  <c r="R85" i="2"/>
  <c r="Q85" i="2"/>
  <c r="O85" i="2"/>
  <c r="N85" i="2"/>
  <c r="L85" i="2"/>
  <c r="K85" i="2"/>
  <c r="I85" i="2"/>
  <c r="H85" i="2"/>
  <c r="F85" i="2"/>
  <c r="E85" i="2"/>
  <c r="AB84" i="2"/>
  <c r="Y84" i="2"/>
  <c r="V84" i="2"/>
  <c r="S84" i="2"/>
  <c r="P84" i="2"/>
  <c r="M84" i="2"/>
  <c r="J84" i="2"/>
  <c r="G84" i="2"/>
  <c r="AB83" i="2"/>
  <c r="Y83" i="2"/>
  <c r="V83" i="2"/>
  <c r="S83" i="2"/>
  <c r="P83" i="2"/>
  <c r="M83" i="2"/>
  <c r="J83" i="2"/>
  <c r="G83" i="2"/>
  <c r="AB82" i="2"/>
  <c r="AB81" i="2" s="1"/>
  <c r="Y82" i="2"/>
  <c r="Y81" i="2" s="1"/>
  <c r="V82" i="2"/>
  <c r="S82" i="2"/>
  <c r="P82" i="2"/>
  <c r="P81" i="2" s="1"/>
  <c r="M82" i="2"/>
  <c r="M81" i="2" s="1"/>
  <c r="J82" i="2"/>
  <c r="G82" i="2"/>
  <c r="AA81" i="2"/>
  <c r="Z81" i="2"/>
  <c r="X81" i="2"/>
  <c r="W81" i="2"/>
  <c r="U81" i="2"/>
  <c r="T81" i="2"/>
  <c r="R81" i="2"/>
  <c r="Q81" i="2"/>
  <c r="O81" i="2"/>
  <c r="N81" i="2"/>
  <c r="L81" i="2"/>
  <c r="K81" i="2"/>
  <c r="I81" i="2"/>
  <c r="H81" i="2"/>
  <c r="F81" i="2"/>
  <c r="E81" i="2"/>
  <c r="AB80" i="2"/>
  <c r="Y80" i="2"/>
  <c r="V80" i="2"/>
  <c r="S80" i="2"/>
  <c r="P80" i="2"/>
  <c r="M80" i="2"/>
  <c r="J80" i="2"/>
  <c r="G80" i="2"/>
  <c r="AB79" i="2"/>
  <c r="Y79" i="2"/>
  <c r="V79" i="2"/>
  <c r="S79" i="2"/>
  <c r="P79" i="2"/>
  <c r="M79" i="2"/>
  <c r="J79" i="2"/>
  <c r="G79" i="2"/>
  <c r="AB78" i="2"/>
  <c r="AB77" i="2" s="1"/>
  <c r="Y78" i="2"/>
  <c r="Y77" i="2" s="1"/>
  <c r="V78" i="2"/>
  <c r="V77" i="2" s="1"/>
  <c r="S78" i="2"/>
  <c r="P78" i="2"/>
  <c r="P77" i="2" s="1"/>
  <c r="M78" i="2"/>
  <c r="M77" i="2" s="1"/>
  <c r="J78" i="2"/>
  <c r="G78" i="2"/>
  <c r="AA77" i="2"/>
  <c r="Z77" i="2"/>
  <c r="X77" i="2"/>
  <c r="W77" i="2"/>
  <c r="U77" i="2"/>
  <c r="T77" i="2"/>
  <c r="R77" i="2"/>
  <c r="Q77" i="2"/>
  <c r="O77" i="2"/>
  <c r="N77" i="2"/>
  <c r="L77" i="2"/>
  <c r="K77" i="2"/>
  <c r="I77" i="2"/>
  <c r="H77" i="2"/>
  <c r="F77" i="2"/>
  <c r="E77" i="2"/>
  <c r="AB74" i="2"/>
  <c r="Y74" i="2"/>
  <c r="V74" i="2"/>
  <c r="S74" i="2"/>
  <c r="P74" i="2"/>
  <c r="M74" i="2"/>
  <c r="J74" i="2"/>
  <c r="G74" i="2"/>
  <c r="AB73" i="2"/>
  <c r="Y73" i="2"/>
  <c r="V73" i="2"/>
  <c r="S73" i="2"/>
  <c r="P73" i="2"/>
  <c r="M73" i="2"/>
  <c r="J73" i="2"/>
  <c r="AD73" i="2" s="1"/>
  <c r="G73" i="2"/>
  <c r="AB72" i="2"/>
  <c r="Y72" i="2"/>
  <c r="V72" i="2"/>
  <c r="S72" i="2"/>
  <c r="P72" i="2"/>
  <c r="M72" i="2"/>
  <c r="J72" i="2"/>
  <c r="AD72" i="2" s="1"/>
  <c r="G72" i="2"/>
  <c r="AA71" i="2"/>
  <c r="Z71" i="2"/>
  <c r="X71" i="2"/>
  <c r="W71" i="2"/>
  <c r="U71" i="2"/>
  <c r="T71" i="2"/>
  <c r="R71" i="2"/>
  <c r="Q71" i="2"/>
  <c r="P71" i="2"/>
  <c r="O71" i="2"/>
  <c r="N71" i="2"/>
  <c r="L71" i="2"/>
  <c r="K71" i="2"/>
  <c r="I71" i="2"/>
  <c r="H71" i="2"/>
  <c r="F71" i="2"/>
  <c r="E71" i="2"/>
  <c r="AB70" i="2"/>
  <c r="Y70" i="2"/>
  <c r="V70" i="2"/>
  <c r="S70" i="2"/>
  <c r="P70" i="2"/>
  <c r="M70" i="2"/>
  <c r="J70" i="2"/>
  <c r="G70" i="2"/>
  <c r="AB69" i="2"/>
  <c r="Y69" i="2"/>
  <c r="V69" i="2"/>
  <c r="S69" i="2"/>
  <c r="P69" i="2"/>
  <c r="M69" i="2"/>
  <c r="J69" i="2"/>
  <c r="G69" i="2"/>
  <c r="AB68" i="2"/>
  <c r="Y68" i="2"/>
  <c r="V68" i="2"/>
  <c r="V67" i="2" s="1"/>
  <c r="S68" i="2"/>
  <c r="P68" i="2"/>
  <c r="M68" i="2"/>
  <c r="J68" i="2"/>
  <c r="J67" i="2" s="1"/>
  <c r="G68" i="2"/>
  <c r="G67" i="2" s="1"/>
  <c r="AA67" i="2"/>
  <c r="Z67" i="2"/>
  <c r="X67" i="2"/>
  <c r="W67" i="2"/>
  <c r="U67" i="2"/>
  <c r="T67" i="2"/>
  <c r="R67" i="2"/>
  <c r="Q67" i="2"/>
  <c r="O67" i="2"/>
  <c r="N67" i="2"/>
  <c r="L67" i="2"/>
  <c r="K67" i="2"/>
  <c r="I67" i="2"/>
  <c r="H67" i="2"/>
  <c r="F67" i="2"/>
  <c r="E67" i="2"/>
  <c r="AB64" i="2"/>
  <c r="Y64" i="2"/>
  <c r="V64" i="2"/>
  <c r="S64" i="2"/>
  <c r="P64" i="2"/>
  <c r="M64" i="2"/>
  <c r="J64" i="2"/>
  <c r="G64" i="2"/>
  <c r="AB63" i="2"/>
  <c r="Y63" i="2"/>
  <c r="V63" i="2"/>
  <c r="S63" i="2"/>
  <c r="P63" i="2"/>
  <c r="M63" i="2"/>
  <c r="J63" i="2"/>
  <c r="G63" i="2"/>
  <c r="AB62" i="2"/>
  <c r="Y62" i="2"/>
  <c r="Y61" i="2" s="1"/>
  <c r="V62" i="2"/>
  <c r="V61" i="2" s="1"/>
  <c r="S62" i="2"/>
  <c r="P62" i="2"/>
  <c r="P61" i="2" s="1"/>
  <c r="M62" i="2"/>
  <c r="M61" i="2" s="1"/>
  <c r="J62" i="2"/>
  <c r="G62" i="2"/>
  <c r="AB61" i="2"/>
  <c r="AA61" i="2"/>
  <c r="Z61" i="2"/>
  <c r="X61" i="2"/>
  <c r="W61" i="2"/>
  <c r="U61" i="2"/>
  <c r="T61" i="2"/>
  <c r="S61" i="2"/>
  <c r="R61" i="2"/>
  <c r="Q61" i="2"/>
  <c r="O61" i="2"/>
  <c r="N61" i="2"/>
  <c r="L61" i="2"/>
  <c r="K61" i="2"/>
  <c r="I61" i="2"/>
  <c r="H61" i="2"/>
  <c r="F61" i="2"/>
  <c r="E61" i="2"/>
  <c r="AB60" i="2"/>
  <c r="Y60" i="2"/>
  <c r="V60" i="2"/>
  <c r="S60" i="2"/>
  <c r="P60" i="2"/>
  <c r="M60" i="2"/>
  <c r="J60" i="2"/>
  <c r="G60" i="2"/>
  <c r="AB59" i="2"/>
  <c r="Y59" i="2"/>
  <c r="V59" i="2"/>
  <c r="S59" i="2"/>
  <c r="P59" i="2"/>
  <c r="M59" i="2"/>
  <c r="J59" i="2"/>
  <c r="G59" i="2"/>
  <c r="AB58" i="2"/>
  <c r="Y58" i="2"/>
  <c r="Y57" i="2" s="1"/>
  <c r="V58" i="2"/>
  <c r="V57" i="2" s="1"/>
  <c r="S58" i="2"/>
  <c r="P58" i="2"/>
  <c r="M58" i="2"/>
  <c r="M57" i="2" s="1"/>
  <c r="J58" i="2"/>
  <c r="G58" i="2"/>
  <c r="G57" i="2" s="1"/>
  <c r="AB57" i="2"/>
  <c r="AA57" i="2"/>
  <c r="Z57" i="2"/>
  <c r="X57" i="2"/>
  <c r="W57" i="2"/>
  <c r="U57" i="2"/>
  <c r="T57" i="2"/>
  <c r="S57" i="2"/>
  <c r="R57" i="2"/>
  <c r="Q57" i="2"/>
  <c r="O57" i="2"/>
  <c r="N57" i="2"/>
  <c r="L57" i="2"/>
  <c r="K57" i="2"/>
  <c r="J57" i="2"/>
  <c r="I57" i="2"/>
  <c r="H57" i="2"/>
  <c r="F57" i="2"/>
  <c r="E57" i="2"/>
  <c r="AB56" i="2"/>
  <c r="Y56" i="2"/>
  <c r="V56" i="2"/>
  <c r="S56" i="2"/>
  <c r="P56" i="2"/>
  <c r="M56" i="2"/>
  <c r="J56" i="2"/>
  <c r="G56" i="2"/>
  <c r="AB55" i="2"/>
  <c r="Y55" i="2"/>
  <c r="Y53" i="2" s="1"/>
  <c r="V55" i="2"/>
  <c r="S55" i="2"/>
  <c r="P55" i="2"/>
  <c r="M55" i="2"/>
  <c r="J55" i="2"/>
  <c r="G55" i="2"/>
  <c r="AB54" i="2"/>
  <c r="AB53" i="2" s="1"/>
  <c r="Y54" i="2"/>
  <c r="V54" i="2"/>
  <c r="S54" i="2"/>
  <c r="P54" i="2"/>
  <c r="P53" i="2" s="1"/>
  <c r="M54" i="2"/>
  <c r="M53" i="2" s="1"/>
  <c r="J54" i="2"/>
  <c r="J53" i="2" s="1"/>
  <c r="G54" i="2"/>
  <c r="V53" i="2"/>
  <c r="S53" i="2"/>
  <c r="AB22" i="2"/>
  <c r="Y22" i="2"/>
  <c r="V22" i="2"/>
  <c r="S22" i="2"/>
  <c r="S21" i="2" s="1"/>
  <c r="P22" i="2"/>
  <c r="P21" i="2" s="1"/>
  <c r="M22" i="2"/>
  <c r="J22" i="2"/>
  <c r="J21" i="2" s="1"/>
  <c r="G22" i="2"/>
  <c r="G21" i="2" s="1"/>
  <c r="AB21" i="2"/>
  <c r="Y21" i="2"/>
  <c r="V21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AB13" i="2" s="1"/>
  <c r="Y14" i="2"/>
  <c r="Y13" i="2" s="1"/>
  <c r="V14" i="2"/>
  <c r="V13" i="2" s="1"/>
  <c r="S14" i="2"/>
  <c r="S13" i="2" s="1"/>
  <c r="P14" i="2"/>
  <c r="M14" i="2"/>
  <c r="M13" i="2" s="1"/>
  <c r="J14" i="2"/>
  <c r="J13" i="2" s="1"/>
  <c r="G14" i="2"/>
  <c r="G13" i="2" s="1"/>
  <c r="P13" i="2"/>
  <c r="L23" i="1"/>
  <c r="H23" i="1"/>
  <c r="G23" i="1"/>
  <c r="F23" i="1"/>
  <c r="E23" i="1"/>
  <c r="D23" i="1"/>
  <c r="J22" i="1"/>
  <c r="N22" i="1" s="1"/>
  <c r="J21" i="1"/>
  <c r="J20" i="1"/>
  <c r="G141" i="2" l="1"/>
  <c r="S141" i="2"/>
  <c r="AC138" i="2"/>
  <c r="AC54" i="2"/>
  <c r="AC55" i="2"/>
  <c r="AC56" i="2"/>
  <c r="J109" i="2"/>
  <c r="V109" i="2"/>
  <c r="V128" i="2"/>
  <c r="V134" i="2" s="1"/>
  <c r="AC130" i="2"/>
  <c r="V141" i="2"/>
  <c r="M172" i="2"/>
  <c r="Y172" i="2"/>
  <c r="AD179" i="2"/>
  <c r="V178" i="2"/>
  <c r="AC170" i="2"/>
  <c r="AC171" i="2"/>
  <c r="P172" i="2"/>
  <c r="M178" i="2"/>
  <c r="Y178" i="2"/>
  <c r="J141" i="2"/>
  <c r="J128" i="2"/>
  <c r="J134" i="2" s="1"/>
  <c r="J23" i="1"/>
  <c r="V113" i="2"/>
  <c r="M128" i="2"/>
  <c r="M134" i="2" s="1"/>
  <c r="P149" i="2"/>
  <c r="J113" i="2"/>
  <c r="J126" i="2" s="1"/>
  <c r="Y128" i="2"/>
  <c r="Y134" i="2" s="1"/>
  <c r="M113" i="2"/>
  <c r="AC133" i="2"/>
  <c r="AD88" i="2"/>
  <c r="Y113" i="2"/>
  <c r="S113" i="2"/>
  <c r="G53" i="2"/>
  <c r="AC53" i="2" s="1"/>
  <c r="R75" i="2"/>
  <c r="AD80" i="2"/>
  <c r="J178" i="2"/>
  <c r="AD178" i="2" s="1"/>
  <c r="X97" i="2"/>
  <c r="AC129" i="2"/>
  <c r="F75" i="2"/>
  <c r="H97" i="2"/>
  <c r="Z97" i="2"/>
  <c r="AC180" i="2"/>
  <c r="AE180" i="2" s="1"/>
  <c r="AF180" i="2" s="1"/>
  <c r="AC181" i="2"/>
  <c r="AE181" i="2" s="1"/>
  <c r="AC182" i="2"/>
  <c r="AE182" i="2" s="1"/>
  <c r="AF182" i="2" s="1"/>
  <c r="AC183" i="2"/>
  <c r="AE183" i="2" s="1"/>
  <c r="AF183" i="2" s="1"/>
  <c r="AC184" i="2"/>
  <c r="AE184" i="2" s="1"/>
  <c r="AF184" i="2" s="1"/>
  <c r="N75" i="2"/>
  <c r="K126" i="2"/>
  <c r="I75" i="2"/>
  <c r="AD172" i="2"/>
  <c r="AE172" i="2" s="1"/>
  <c r="AF172" i="2" s="1"/>
  <c r="E75" i="2"/>
  <c r="AD90" i="2"/>
  <c r="AD91" i="2"/>
  <c r="AD92" i="2"/>
  <c r="R97" i="2"/>
  <c r="AD95" i="2"/>
  <c r="AD96" i="2"/>
  <c r="AD173" i="2"/>
  <c r="AD174" i="2"/>
  <c r="AD175" i="2"/>
  <c r="AD176" i="2"/>
  <c r="AD177" i="2"/>
  <c r="AD84" i="2"/>
  <c r="AC86" i="2"/>
  <c r="AC87" i="2"/>
  <c r="AC88" i="2"/>
  <c r="AC74" i="2"/>
  <c r="Y109" i="2"/>
  <c r="AC109" i="2" s="1"/>
  <c r="AC101" i="2"/>
  <c r="AC102" i="2"/>
  <c r="V81" i="2"/>
  <c r="V97" i="2" s="1"/>
  <c r="AB109" i="2"/>
  <c r="AC62" i="2"/>
  <c r="AC64" i="2"/>
  <c r="AD62" i="2"/>
  <c r="AD63" i="2"/>
  <c r="AD64" i="2"/>
  <c r="AC69" i="2"/>
  <c r="AC70" i="2"/>
  <c r="AC82" i="2"/>
  <c r="AC83" i="2"/>
  <c r="AC84" i="2"/>
  <c r="AC91" i="2"/>
  <c r="AC92" i="2"/>
  <c r="AC106" i="2"/>
  <c r="AC107" i="2"/>
  <c r="AC108" i="2"/>
  <c r="P57" i="2"/>
  <c r="P65" i="2" s="1"/>
  <c r="G61" i="2"/>
  <c r="G65" i="2" s="1"/>
  <c r="G71" i="2"/>
  <c r="G75" i="2" s="1"/>
  <c r="S71" i="2"/>
  <c r="AB71" i="2"/>
  <c r="AD78" i="2"/>
  <c r="AD79" i="2"/>
  <c r="S89" i="2"/>
  <c r="AD94" i="2"/>
  <c r="G126" i="2"/>
  <c r="AC63" i="2"/>
  <c r="S85" i="2"/>
  <c r="S67" i="2"/>
  <c r="M71" i="2"/>
  <c r="Y71" i="2"/>
  <c r="S81" i="2"/>
  <c r="AD86" i="2"/>
  <c r="AD87" i="2"/>
  <c r="AD53" i="2"/>
  <c r="AD54" i="2"/>
  <c r="AE54" i="2" s="1"/>
  <c r="AD56" i="2"/>
  <c r="AE56" i="2" s="1"/>
  <c r="AD68" i="2"/>
  <c r="AD69" i="2"/>
  <c r="AE69" i="2" s="1"/>
  <c r="AC79" i="2"/>
  <c r="S77" i="2"/>
  <c r="AC80" i="2"/>
  <c r="AE80" i="2" s="1"/>
  <c r="AD82" i="2"/>
  <c r="AE82" i="2" s="1"/>
  <c r="AC94" i="2"/>
  <c r="AC95" i="2"/>
  <c r="S93" i="2"/>
  <c r="AC96" i="2"/>
  <c r="AD100" i="2"/>
  <c r="AD101" i="2"/>
  <c r="AD102" i="2"/>
  <c r="AD111" i="2"/>
  <c r="AD112" i="2"/>
  <c r="V65" i="2"/>
  <c r="Q97" i="2"/>
  <c r="U97" i="2"/>
  <c r="Y97" i="2"/>
  <c r="P105" i="2"/>
  <c r="AB105" i="2"/>
  <c r="Q126" i="2"/>
  <c r="U126" i="2"/>
  <c r="Z126" i="2"/>
  <c r="P128" i="2"/>
  <c r="P134" i="2" s="1"/>
  <c r="AB128" i="2"/>
  <c r="AB134" i="2" s="1"/>
  <c r="AC168" i="2"/>
  <c r="L185" i="2"/>
  <c r="P185" i="2"/>
  <c r="U185" i="2"/>
  <c r="Y185" i="2"/>
  <c r="AD74" i="2"/>
  <c r="L97" i="2"/>
  <c r="AC58" i="2"/>
  <c r="AC59" i="2"/>
  <c r="AC60" i="2"/>
  <c r="M67" i="2"/>
  <c r="Y67" i="2"/>
  <c r="AD70" i="2"/>
  <c r="AE70" i="2" s="1"/>
  <c r="X75" i="2"/>
  <c r="AD83" i="2"/>
  <c r="E97" i="2"/>
  <c r="I97" i="2"/>
  <c r="M97" i="2"/>
  <c r="J99" i="2"/>
  <c r="J103" i="2" s="1"/>
  <c r="AC105" i="2"/>
  <c r="H126" i="2"/>
  <c r="L126" i="2"/>
  <c r="R126" i="2"/>
  <c r="V126" i="2"/>
  <c r="AA126" i="2"/>
  <c r="P113" i="2"/>
  <c r="P126" i="2" s="1"/>
  <c r="AB113" i="2"/>
  <c r="AC153" i="2"/>
  <c r="AD169" i="2"/>
  <c r="AD170" i="2"/>
  <c r="AE170" i="2" s="1"/>
  <c r="AD171" i="2"/>
  <c r="AE171" i="2" s="1"/>
  <c r="I185" i="2"/>
  <c r="M185" i="2"/>
  <c r="Q185" i="2"/>
  <c r="V185" i="2"/>
  <c r="Z185" i="2"/>
  <c r="AD57" i="2"/>
  <c r="AC13" i="2"/>
  <c r="AD58" i="2"/>
  <c r="J61" i="2"/>
  <c r="J65" i="2" s="1"/>
  <c r="AB65" i="2"/>
  <c r="P67" i="2"/>
  <c r="P75" i="2" s="1"/>
  <c r="AB67" i="2"/>
  <c r="L75" i="2"/>
  <c r="T75" i="2"/>
  <c r="AC72" i="2"/>
  <c r="AE72" i="2" s="1"/>
  <c r="AC73" i="2"/>
  <c r="AE73" i="2" s="1"/>
  <c r="J77" i="2"/>
  <c r="AD77" i="2" s="1"/>
  <c r="J81" i="2"/>
  <c r="J85" i="2"/>
  <c r="AD85" i="2" s="1"/>
  <c r="J89" i="2"/>
  <c r="AD89" i="2" s="1"/>
  <c r="F97" i="2"/>
  <c r="J93" i="2"/>
  <c r="N97" i="2"/>
  <c r="W97" i="2"/>
  <c r="AA97" i="2"/>
  <c r="AC103" i="2"/>
  <c r="AC100" i="2"/>
  <c r="AD106" i="2"/>
  <c r="AC110" i="2"/>
  <c r="AC111" i="2"/>
  <c r="AC112" i="2"/>
  <c r="E126" i="2"/>
  <c r="I126" i="2"/>
  <c r="N126" i="2"/>
  <c r="S126" i="2"/>
  <c r="W126" i="2"/>
  <c r="AC114" i="2"/>
  <c r="AC125" i="2"/>
  <c r="AD129" i="2"/>
  <c r="AD131" i="2"/>
  <c r="AD132" i="2"/>
  <c r="AE132" i="2" s="1"/>
  <c r="AD133" i="2"/>
  <c r="AE133" i="2" s="1"/>
  <c r="AF133" i="2" s="1"/>
  <c r="AD137" i="2"/>
  <c r="AE137" i="2" s="1"/>
  <c r="AF137" i="2" s="1"/>
  <c r="AD138" i="2"/>
  <c r="AE138" i="2" s="1"/>
  <c r="AF138" i="2" s="1"/>
  <c r="AD140" i="2"/>
  <c r="AE140" i="2" s="1"/>
  <c r="AF140" i="2" s="1"/>
  <c r="AD144" i="2"/>
  <c r="AE144" i="2" s="1"/>
  <c r="AD148" i="2"/>
  <c r="AE148" i="2" s="1"/>
  <c r="AD152" i="2"/>
  <c r="AE152" i="2" s="1"/>
  <c r="AD153" i="2"/>
  <c r="AD157" i="2"/>
  <c r="AE157" i="2" s="1"/>
  <c r="AF157" i="2" s="1"/>
  <c r="AD158" i="2"/>
  <c r="AE158" i="2" s="1"/>
  <c r="AF158" i="2" s="1"/>
  <c r="AD159" i="2"/>
  <c r="AE159" i="2" s="1"/>
  <c r="AF159" i="2" s="1"/>
  <c r="AC162" i="2"/>
  <c r="AD168" i="2"/>
  <c r="AC172" i="2"/>
  <c r="AC174" i="2"/>
  <c r="AC175" i="2"/>
  <c r="AE175" i="2" s="1"/>
  <c r="AC176" i="2"/>
  <c r="AC177" i="2"/>
  <c r="E185" i="2"/>
  <c r="N185" i="2"/>
  <c r="R185" i="2"/>
  <c r="W185" i="2"/>
  <c r="AA185" i="2"/>
  <c r="AD22" i="2"/>
  <c r="AD55" i="2"/>
  <c r="AE55" i="2" s="1"/>
  <c r="AD59" i="2"/>
  <c r="AD60" i="2"/>
  <c r="S65" i="2"/>
  <c r="H75" i="2"/>
  <c r="Q75" i="2"/>
  <c r="U75" i="2"/>
  <c r="Z75" i="2"/>
  <c r="V71" i="2"/>
  <c r="V75" i="2" s="1"/>
  <c r="G77" i="2"/>
  <c r="AC78" i="2"/>
  <c r="G81" i="2"/>
  <c r="G85" i="2"/>
  <c r="G89" i="2"/>
  <c r="AC90" i="2"/>
  <c r="AE90" i="2" s="1"/>
  <c r="G93" i="2"/>
  <c r="K97" i="2"/>
  <c r="O97" i="2"/>
  <c r="T97" i="2"/>
  <c r="T126" i="2"/>
  <c r="F126" i="2"/>
  <c r="O126" i="2"/>
  <c r="X126" i="2"/>
  <c r="AD114" i="2"/>
  <c r="F185" i="2"/>
  <c r="K185" i="2"/>
  <c r="O185" i="2"/>
  <c r="T185" i="2"/>
  <c r="X185" i="2"/>
  <c r="AB185" i="2"/>
  <c r="AC14" i="2"/>
  <c r="M21" i="2"/>
  <c r="AC21" i="2" s="1"/>
  <c r="AC15" i="2"/>
  <c r="AC22" i="2"/>
  <c r="AC16" i="2"/>
  <c r="V47" i="2"/>
  <c r="V50" i="2" s="1"/>
  <c r="V49" i="2" s="1"/>
  <c r="V51" i="2" s="1"/>
  <c r="AC19" i="2"/>
  <c r="AE19" i="2" s="1"/>
  <c r="M17" i="2"/>
  <c r="AD13" i="2"/>
  <c r="AE13" i="2" s="1"/>
  <c r="AD14" i="2"/>
  <c r="AD15" i="2"/>
  <c r="AE15" i="2" s="1"/>
  <c r="AD16" i="2"/>
  <c r="G17" i="2"/>
  <c r="G47" i="2" s="1"/>
  <c r="G50" i="2" s="1"/>
  <c r="Y17" i="2"/>
  <c r="Y47" i="2" s="1"/>
  <c r="P47" i="2"/>
  <c r="P50" i="2" s="1"/>
  <c r="P49" i="2" s="1"/>
  <c r="P51" i="2" s="1"/>
  <c r="AB47" i="2"/>
  <c r="AB50" i="2" s="1"/>
  <c r="AB49" i="2" s="1"/>
  <c r="AB51" i="2" s="1"/>
  <c r="AC20" i="2"/>
  <c r="AE20" i="2" s="1"/>
  <c r="J17" i="2"/>
  <c r="AD17" i="2" s="1"/>
  <c r="AC18" i="2"/>
  <c r="S17" i="2"/>
  <c r="S47" i="2" s="1"/>
  <c r="J162" i="2"/>
  <c r="AD162" i="2" s="1"/>
  <c r="H185" i="2"/>
  <c r="AC57" i="2"/>
  <c r="M65" i="2"/>
  <c r="Y65" i="2"/>
  <c r="P97" i="2"/>
  <c r="AB97" i="2"/>
  <c r="AC145" i="2"/>
  <c r="G185" i="2"/>
  <c r="AC178" i="2"/>
  <c r="S185" i="2"/>
  <c r="AC131" i="2"/>
  <c r="G128" i="2"/>
  <c r="AD18" i="2"/>
  <c r="J71" i="2"/>
  <c r="AD107" i="2"/>
  <c r="M126" i="2"/>
  <c r="Y126" i="2"/>
  <c r="AD125" i="2"/>
  <c r="AE125" i="2" s="1"/>
  <c r="AF125" i="2" s="1"/>
  <c r="AC61" i="2"/>
  <c r="AC68" i="2"/>
  <c r="K75" i="2"/>
  <c r="O75" i="2"/>
  <c r="W75" i="2"/>
  <c r="AA75" i="2"/>
  <c r="AE83" i="2"/>
  <c r="AE95" i="2"/>
  <c r="AD108" i="2"/>
  <c r="AD110" i="2"/>
  <c r="AE111" i="2"/>
  <c r="AF111" i="2" s="1"/>
  <c r="AD21" i="2"/>
  <c r="AD103" i="2"/>
  <c r="AE103" i="2" s="1"/>
  <c r="AD109" i="2"/>
  <c r="AC99" i="2"/>
  <c r="AC113" i="2"/>
  <c r="AD141" i="2"/>
  <c r="AD145" i="2"/>
  <c r="AD149" i="2"/>
  <c r="AE149" i="2" s="1"/>
  <c r="AD154" i="2"/>
  <c r="AE154" i="2" s="1"/>
  <c r="AD160" i="2"/>
  <c r="AE160" i="2" s="1"/>
  <c r="AF160" i="2" s="1"/>
  <c r="AD113" i="2"/>
  <c r="AD130" i="2"/>
  <c r="AE130" i="2" s="1"/>
  <c r="AF130" i="2" s="1"/>
  <c r="AC136" i="2"/>
  <c r="AC143" i="2"/>
  <c r="AC147" i="2"/>
  <c r="AC151" i="2"/>
  <c r="AC156" i="2"/>
  <c r="AC163" i="2"/>
  <c r="AE163" i="2" s="1"/>
  <c r="AF163" i="2" s="1"/>
  <c r="AC169" i="2"/>
  <c r="AC173" i="2"/>
  <c r="AE173" i="2" s="1"/>
  <c r="AF173" i="2" s="1"/>
  <c r="AC179" i="2"/>
  <c r="AE179" i="2" s="1"/>
  <c r="AF179" i="2" s="1"/>
  <c r="AD136" i="2"/>
  <c r="AD143" i="2"/>
  <c r="AD147" i="2"/>
  <c r="AD151" i="2"/>
  <c r="AD156" i="2"/>
  <c r="AE58" i="2" l="1"/>
  <c r="AC141" i="2"/>
  <c r="AE141" i="2" s="1"/>
  <c r="AF141" i="2" s="1"/>
  <c r="AD134" i="2"/>
  <c r="AE176" i="2"/>
  <c r="AF176" i="2" s="1"/>
  <c r="AE102" i="2"/>
  <c r="AE129" i="2"/>
  <c r="AF129" i="2" s="1"/>
  <c r="AE162" i="2"/>
  <c r="AF162" i="2" s="1"/>
  <c r="AE53" i="2"/>
  <c r="AE63" i="2"/>
  <c r="AE60" i="2"/>
  <c r="AC71" i="2"/>
  <c r="AE91" i="2"/>
  <c r="AE62" i="2"/>
  <c r="AE96" i="2"/>
  <c r="AE88" i="2"/>
  <c r="AE92" i="2"/>
  <c r="AE74" i="2"/>
  <c r="AE84" i="2"/>
  <c r="AE153" i="2"/>
  <c r="M75" i="2"/>
  <c r="AE169" i="2"/>
  <c r="AE108" i="2"/>
  <c r="J185" i="2"/>
  <c r="AD185" i="2" s="1"/>
  <c r="AE174" i="2"/>
  <c r="AE64" i="2"/>
  <c r="AE101" i="2"/>
  <c r="AE87" i="2"/>
  <c r="AD99" i="2"/>
  <c r="AE99" i="2" s="1"/>
  <c r="AE107" i="2"/>
  <c r="AE131" i="2"/>
  <c r="AF131" i="2" s="1"/>
  <c r="AE145" i="2"/>
  <c r="AF145" i="2" s="1"/>
  <c r="AC89" i="2"/>
  <c r="AE89" i="2" s="1"/>
  <c r="AE177" i="2"/>
  <c r="AE94" i="2"/>
  <c r="AE86" i="2"/>
  <c r="AF86" i="2" s="1"/>
  <c r="AC81" i="2"/>
  <c r="AE106" i="2"/>
  <c r="S97" i="2"/>
  <c r="G97" i="2"/>
  <c r="AB75" i="2"/>
  <c r="AE68" i="2"/>
  <c r="AC93" i="2"/>
  <c r="AC85" i="2"/>
  <c r="AE85" i="2" s="1"/>
  <c r="AF85" i="2" s="1"/>
  <c r="AC77" i="2"/>
  <c r="AE77" i="2" s="1"/>
  <c r="AD81" i="2"/>
  <c r="AE112" i="2"/>
  <c r="AE79" i="2"/>
  <c r="S75" i="2"/>
  <c r="AE114" i="2"/>
  <c r="AF114" i="2" s="1"/>
  <c r="AE59" i="2"/>
  <c r="AD105" i="2"/>
  <c r="AE105" i="2" s="1"/>
  <c r="AB126" i="2"/>
  <c r="AD126" i="2" s="1"/>
  <c r="AE14" i="2"/>
  <c r="AD67" i="2"/>
  <c r="M47" i="2"/>
  <c r="M50" i="2" s="1"/>
  <c r="M49" i="2" s="1"/>
  <c r="M51" i="2" s="1"/>
  <c r="AE22" i="2"/>
  <c r="AF22" i="2" s="1"/>
  <c r="AE78" i="2"/>
  <c r="Y75" i="2"/>
  <c r="AE100" i="2"/>
  <c r="AC67" i="2"/>
  <c r="AE110" i="2"/>
  <c r="AF110" i="2" s="1"/>
  <c r="AE109" i="2"/>
  <c r="AF109" i="2" s="1"/>
  <c r="AD61" i="2"/>
  <c r="AD65" i="2" s="1"/>
  <c r="AC126" i="2"/>
  <c r="AE57" i="2"/>
  <c r="V186" i="2"/>
  <c r="AD93" i="2"/>
  <c r="J97" i="2"/>
  <c r="AE168" i="2"/>
  <c r="AE147" i="2"/>
  <c r="AE156" i="2"/>
  <c r="AF156" i="2" s="1"/>
  <c r="AE136" i="2"/>
  <c r="AF136" i="2" s="1"/>
  <c r="AD128" i="2"/>
  <c r="AE113" i="2"/>
  <c r="AF113" i="2" s="1"/>
  <c r="AE18" i="2"/>
  <c r="J47" i="2"/>
  <c r="J50" i="2" s="1"/>
  <c r="AD47" i="2"/>
  <c r="AE16" i="2"/>
  <c r="AC17" i="2"/>
  <c r="AE17" i="2" s="1"/>
  <c r="P186" i="2"/>
  <c r="G134" i="2"/>
  <c r="AC134" i="2" s="1"/>
  <c r="AC128" i="2"/>
  <c r="J75" i="2"/>
  <c r="AD71" i="2"/>
  <c r="AC185" i="2"/>
  <c r="AC65" i="2"/>
  <c r="AE143" i="2"/>
  <c r="AF143" i="2" s="1"/>
  <c r="G49" i="2"/>
  <c r="S50" i="2"/>
  <c r="S49" i="2" s="1"/>
  <c r="S51" i="2" s="1"/>
  <c r="Y50" i="2"/>
  <c r="Y49" i="2" s="1"/>
  <c r="Y51" i="2" s="1"/>
  <c r="AE151" i="2"/>
  <c r="AE21" i="2"/>
  <c r="AF21" i="2" s="1"/>
  <c r="AE178" i="2"/>
  <c r="AF178" i="2" s="1"/>
  <c r="AC47" i="2" l="1"/>
  <c r="AE134" i="2"/>
  <c r="AF134" i="2" s="1"/>
  <c r="AC75" i="2"/>
  <c r="Y186" i="2"/>
  <c r="AE185" i="2"/>
  <c r="AF185" i="2" s="1"/>
  <c r="AE81" i="2"/>
  <c r="S186" i="2"/>
  <c r="AC97" i="2"/>
  <c r="AE61" i="2"/>
  <c r="AE47" i="2"/>
  <c r="AF47" i="2" s="1"/>
  <c r="M186" i="2"/>
  <c r="AE126" i="2"/>
  <c r="AF126" i="2" s="1"/>
  <c r="AE67" i="2"/>
  <c r="AB186" i="2"/>
  <c r="AE128" i="2"/>
  <c r="AF128" i="2" s="1"/>
  <c r="AE65" i="2"/>
  <c r="AD97" i="2"/>
  <c r="AE93" i="2"/>
  <c r="AD50" i="2"/>
  <c r="AD51" i="2" s="1"/>
  <c r="J49" i="2"/>
  <c r="G51" i="2"/>
  <c r="G186" i="2" s="1"/>
  <c r="AC49" i="2"/>
  <c r="AC50" i="2"/>
  <c r="AD75" i="2"/>
  <c r="AE75" i="2" s="1"/>
  <c r="AE71" i="2"/>
  <c r="C20" i="1" l="1"/>
  <c r="N20" i="1" s="1"/>
  <c r="AE97" i="2"/>
  <c r="AF97" i="2" s="1"/>
  <c r="AC51" i="2"/>
  <c r="AC186" i="2" s="1"/>
  <c r="AE50" i="2"/>
  <c r="J51" i="2"/>
  <c r="J186" i="2" s="1"/>
  <c r="C21" i="1" s="1"/>
  <c r="C23" i="1" s="1"/>
  <c r="AD49" i="2"/>
  <c r="AE49" i="2" s="1"/>
  <c r="AF49" i="2" s="1"/>
  <c r="AD186" i="2"/>
  <c r="G188" i="2" l="1"/>
  <c r="J188" i="2"/>
  <c r="AF50" i="2"/>
  <c r="AE51" i="2"/>
  <c r="AF51" i="2" s="1"/>
  <c r="AE186" i="2"/>
  <c r="AF186" i="2" s="1"/>
  <c r="AC188" i="2"/>
  <c r="N23" i="1" l="1"/>
  <c r="N21" i="1"/>
  <c r="AD188" i="2" s="1"/>
  <c r="F124" i="3" l="1"/>
  <c r="F130" i="3" s="1"/>
  <c r="I130" i="3"/>
</calcChain>
</file>

<file path=xl/comments1.xml><?xml version="1.0" encoding="utf-8"?>
<comments xmlns="http://schemas.openxmlformats.org/spreadsheetml/2006/main">
  <authors>
    <author/>
  </authors>
  <commentList>
    <comment ref="C27" authorId="0">
      <text>
        <r>
          <rPr>
            <sz val="11"/>
            <color theme="1"/>
            <rFont val="Arial"/>
            <family val="2"/>
            <charset val="204"/>
          </rPr>
          <t>======
ID#AAAAJoM7g_U
    (2020-06-03 16:35:02)
функциональные обязанности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5" authorId="0">
      <text>
        <r>
          <rPr>
            <sz val="11"/>
            <color theme="1"/>
            <rFont val="Arial"/>
            <family val="2"/>
            <charset val="204"/>
          </rPr>
          <t>======
ID#AAAAJoM7g_U
    (2020-06-03 16:35:02)
функциональные обязанности</t>
        </r>
      </text>
    </comment>
  </commentList>
</comments>
</file>

<file path=xl/sharedStrings.xml><?xml version="1.0" encoding="utf-8"?>
<sst xmlns="http://schemas.openxmlformats.org/spreadsheetml/2006/main" count="1512" uniqueCount="842">
  <si>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</si>
  <si>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</si>
  <si>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</si>
  <si>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</si>
  <si>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</si>
  <si>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</si>
  <si>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</si>
  <si>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</si>
  <si>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</si>
  <si>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</si>
  <si>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</si>
  <si>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</si>
  <si>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</si>
  <si>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</si>
  <si>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</si>
  <si>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</si>
  <si>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</si>
  <si>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</si>
  <si>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</si>
  <si>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</si>
  <si>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</si>
  <si>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</si>
  <si>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</si>
  <si>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</si>
  <si>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</si>
  <si>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</si>
  <si>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</si>
  <si>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</si>
  <si>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</si>
  <si>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</si>
  <si>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</si>
  <si>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</si>
  <si>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</si>
  <si>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</si>
  <si>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</si>
  <si>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</si>
  <si>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</si>
  <si>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</si>
  <si>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</si>
  <si>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</si>
  <si>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</si>
  <si>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</si>
  <si>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</si>
  <si>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</si>
  <si>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</si>
  <si>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</si>
  <si>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</si>
  <si>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</si>
  <si>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</si>
  <si>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</si>
  <si>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</si>
  <si>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</si>
  <si>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</si>
  <si>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</si>
  <si>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</si>
  <si>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</si>
  <si>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</si>
  <si>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</si>
  <si>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</si>
  <si>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</si>
  <si>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</si>
  <si>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</si>
  <si>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</si>
  <si>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</si>
  <si>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</si>
  <si>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</si>
  <si>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</si>
  <si>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</si>
  <si>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</si>
  <si>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</si>
  <si>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</si>
  <si>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</si>
  <si>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</si>
  <si>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</si>
  <si>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</si>
  <si>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</si>
  <si>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</si>
  <si>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</si>
  <si>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</si>
  <si>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</si>
  <si>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</si>
  <si>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</si>
  <si>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</si>
  <si>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</si>
  <si>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</si>
  <si>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</si>
  <si>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</si>
  <si>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</si>
  <si>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</si>
  <si>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</si>
  <si>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</si>
  <si>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</si>
  <si>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</si>
  <si>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</si>
  <si>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</si>
  <si>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</si>
  <si>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</si>
  <si>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</si>
  <si>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</si>
  <si>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</si>
  <si>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</si>
  <si>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</si>
  <si>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</si>
  <si>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</si>
  <si>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</si>
  <si>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</si>
  <si>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</si>
  <si>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</si>
  <si>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</si>
  <si>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</si>
  <si>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</si>
  <si>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</si>
  <si>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</si>
  <si>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</si>
  <si>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</si>
  <si>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</si>
  <si>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</si>
  <si>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</si>
  <si>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</si>
  <si>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</si>
  <si>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</si>
  <si>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</si>
  <si>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</si>
  <si>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</si>
  <si>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</si>
  <si>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</si>
  <si>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</si>
  <si>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</si>
  <si>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</si>
  <si>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</si>
  <si>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</si>
  <si>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</si>
  <si>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</si>
  <si>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</si>
  <si>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</si>
  <si>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</si>
  <si>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</si>
  <si>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</si>
  <si>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</si>
  <si>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</si>
  <si>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</si>
  <si>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</si>
  <si>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</si>
  <si>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</si>
  <si>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</si>
  <si>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</si>
  <si>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</si>
  <si>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</si>
  <si>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</si>
  <si>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</si>
  <si>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</si>
  <si>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</si>
  <si>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</si>
  <si>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</si>
  <si>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</si>
  <si>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</si>
  <si>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</si>
  <si>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</si>
  <si>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</si>
  <si>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</si>
  <si>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</si>
  <si>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</si>
  <si>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</si>
  <si>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</si>
  <si>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</si>
  <si>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</si>
  <si>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</si>
  <si>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</si>
  <si>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</si>
  <si>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</si>
  <si>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</si>
  <si>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</si>
  <si>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</si>
  <si>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</si>
  <si>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</si>
  <si>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</si>
  <si>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</si>
  <si>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</si>
  <si>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</si>
  <si>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</si>
  <si>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</si>
  <si>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</si>
  <si>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</si>
  <si>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</si>
  <si>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</si>
  <si>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</si>
  <si>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</si>
  <si>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е</t>
  </si>
  <si>
    <t>є</t>
  </si>
  <si>
    <t>ж</t>
  </si>
  <si>
    <t>з</t>
  </si>
  <si>
    <t>Послуги копірайтера</t>
  </si>
  <si>
    <t>и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</si>
  <si>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</si>
  <si>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</si>
  <si>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</si>
  <si>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</si>
  <si>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</si>
  <si>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</si>
  <si>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</si>
  <si>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</si>
  <si>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</si>
  <si>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</si>
  <si>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</si>
  <si>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</si>
  <si>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</si>
  <si>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</si>
  <si>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</si>
  <si>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</si>
  <si>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</si>
  <si>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</si>
  <si>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</si>
  <si>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</si>
  <si>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</si>
  <si>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</si>
  <si>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</si>
  <si>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</si>
  <si>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</si>
  <si>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</si>
  <si>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</si>
  <si>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</si>
  <si>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</si>
  <si>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</si>
  <si>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</si>
  <si>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</si>
  <si>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</si>
  <si>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</si>
  <si>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екземпляр</t>
  </si>
  <si>
    <t>Послуги верстки</t>
  </si>
  <si>
    <t>Друк книг</t>
  </si>
  <si>
    <t>Інші витрати (вказати надану послугу)</t>
  </si>
  <si>
    <t>14.4</t>
  </si>
  <si>
    <t>Банківська комісія за переказ</t>
  </si>
  <si>
    <t>Розрахунково-касове обслуговування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</si>
  <si>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</si>
  <si>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</si>
  <si>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</si>
  <si>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</si>
  <si>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</si>
  <si>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</si>
  <si>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</si>
  <si>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</si>
  <si>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</si>
  <si>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</si>
  <si>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</si>
  <si>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</si>
  <si>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</si>
  <si>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</si>
  <si>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</si>
  <si>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</si>
  <si>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</si>
  <si>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</si>
  <si>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</si>
  <si>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</si>
  <si>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</si>
  <si>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</si>
  <si>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 xml:space="preserve">Знакові події </t>
  </si>
  <si>
    <t>Знакові події в Україні</t>
  </si>
  <si>
    <t>ФОП "Гудімов павло Володимирович"</t>
  </si>
  <si>
    <t>"Фестиваль наївного  містецтва"</t>
  </si>
  <si>
    <t>Білецька Г.В., координатор проекту</t>
  </si>
  <si>
    <t xml:space="preserve">Хазова О.О. другий координатор проекту </t>
  </si>
  <si>
    <t>Горпинич Ю.С. адміністратор проєкту</t>
  </si>
  <si>
    <t>Войтович Г. дизайн проекту  експозиції</t>
  </si>
  <si>
    <t>Войтенко Г.зйомка 15 видів інтерв"ю, звукорежисер</t>
  </si>
  <si>
    <t>Богуш М.В. дослідница, автор текстів</t>
  </si>
  <si>
    <t>Ляпин О. куратор проекту, сучаний наїв</t>
  </si>
  <si>
    <t>Янковий Д. перекладач</t>
  </si>
  <si>
    <t>Большакова К.О.дизайнер стилю проекту поліграфії, рекламної компанії, каталогу.</t>
  </si>
  <si>
    <t>Калмиков М.М, водій</t>
  </si>
  <si>
    <t xml:space="preserve">Томашпольська К.В.  технічний модератор онлайн заходів </t>
  </si>
  <si>
    <t>Перевертень А. куратор дитячої програми, координатор дитячої програми</t>
  </si>
  <si>
    <t xml:space="preserve">Філоненко Б. експерт-консультант </t>
  </si>
  <si>
    <t>Гончар П. куратор частини "Наївний музей"</t>
  </si>
  <si>
    <t>Береговська Х. експерт для написання каталогу</t>
  </si>
  <si>
    <t>Бурдіна Г.менеджер комунікації</t>
  </si>
  <si>
    <t>Савченко І. куратор театральної програми</t>
  </si>
  <si>
    <t>художніки  20  чоловік терміном 1 місяць</t>
  </si>
  <si>
    <t>людей</t>
  </si>
  <si>
    <t>Андрущенко Н. В. помічник кураторів</t>
  </si>
  <si>
    <t xml:space="preserve">експерти конференції  20 чол на 1 конференцію </t>
  </si>
  <si>
    <t>Велеган С.. администратор  веб-платформи, онлайн музею</t>
  </si>
  <si>
    <t>Ляхович М. дослідник-райтер</t>
  </si>
  <si>
    <t>учасники паралельної програми ( музика, кіно) 5 людей</t>
  </si>
  <si>
    <t>і</t>
  </si>
  <si>
    <t>ї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</si>
  <si>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</si>
  <si>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</si>
  <si>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</si>
  <si>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</si>
  <si>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</si>
  <si>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</si>
  <si>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</si>
  <si>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</si>
  <si>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</si>
  <si>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</si>
  <si>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</si>
  <si>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</si>
  <si>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</si>
  <si>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</si>
  <si>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флеш пам'ять</t>
  </si>
  <si>
    <t>Радіоприймач Rode Wireless GO</t>
  </si>
  <si>
    <t>Петлічний мікрофон Rode Lavalier GO</t>
  </si>
  <si>
    <t xml:space="preserve">LED свет Godox LEDP260C </t>
  </si>
  <si>
    <t>Светодиодная панель Godox LED-500W</t>
  </si>
  <si>
    <t>Папір А4</t>
  </si>
  <si>
    <t>БФП HP LaserJet Pro M130nw with Wi-Fi</t>
  </si>
  <si>
    <t>Ручки кулькова</t>
  </si>
  <si>
    <t>Папка- швидкозшивач</t>
  </si>
  <si>
    <t>Файли А 4 30 мкм (100 шт)</t>
  </si>
  <si>
    <t>упак</t>
  </si>
  <si>
    <t>Реєстратор кольоровий</t>
  </si>
  <si>
    <t>Індекс -розділювач регістр</t>
  </si>
  <si>
    <t>Степлер</t>
  </si>
  <si>
    <t>Виготовлення дизайн-макету каталогу конференції</t>
  </si>
  <si>
    <t>Друк плакатів А3</t>
  </si>
  <si>
    <t xml:space="preserve">збірник статей конференції </t>
  </si>
  <si>
    <t>Друк дипломів учасника фестивалю , формат А4, картон 350, 4+4, ламінація.</t>
  </si>
  <si>
    <t>Створення анімації</t>
  </si>
  <si>
    <t>Розміщення реклами СММ, створення масок для інстаграм</t>
  </si>
  <si>
    <t>ТВ, блогери, інтернет-видання</t>
  </si>
  <si>
    <t>Створення відео реклами</t>
  </si>
  <si>
    <t>розробка дилжетал стратегіі" Федорів</t>
  </si>
  <si>
    <t>Фільм-інтерв"ю (монтаж зведення, кольорокорекція, хронометраж-10хв,20 хв, 60хв.)- 27 шт</t>
  </si>
  <si>
    <t>техніччний супровід створення онлайн музею</t>
  </si>
  <si>
    <t>Зйомка  фільму: написання сценарію , робота по підготовці до зйомки фільму , операторська робота , режисерська робота, звукорежисерська). Тривалість 60 хв.</t>
  </si>
  <si>
    <t>тонуваня, шуми і
саунд-дизайн</t>
  </si>
  <si>
    <t>створення субтитрів</t>
  </si>
  <si>
    <t>укладачі каталогу , переклад , редакція українська, редакція англійська</t>
  </si>
  <si>
    <t>Друк каталогу</t>
  </si>
  <si>
    <t>кураторські послуги ФОП Гудимов П.В.</t>
  </si>
  <si>
    <t>кураторські  ФОП Лихач Л.</t>
  </si>
  <si>
    <t>фотопослуги  об"єктів  (картин, скульптур,)</t>
  </si>
  <si>
    <t>розсилка каталогів та збірніка статей конференії, розсилка документів та договорів</t>
  </si>
  <si>
    <t>Ложкіна А.В, куратор конференції</t>
  </si>
  <si>
    <t>Ложкіна . куратор конференції</t>
  </si>
  <si>
    <t>Акт від 30.10.20</t>
  </si>
  <si>
    <t>ФО-0709, 01.07.2020</t>
  </si>
  <si>
    <t>ФО-0715, 01.07.20</t>
  </si>
  <si>
    <t>Гончар Петро Іванович, 1807802871</t>
  </si>
  <si>
    <t>Янковий Дмитро Владиславович, 3320609412</t>
  </si>
  <si>
    <t>Гірняк Оксана Василівна</t>
  </si>
  <si>
    <t>ППФО-0101, 01.10.20</t>
  </si>
  <si>
    <t>Акт від 22.10.20</t>
  </si>
  <si>
    <t>Гірняк Оксана Василівна, 2796618160</t>
  </si>
  <si>
    <t>ППФО-0102, 01.10.20</t>
  </si>
  <si>
    <t>Акт від 22.10.21</t>
  </si>
  <si>
    <t>Брайченко Олена Юріївна</t>
  </si>
  <si>
    <t>Брайченко Олена Юріївна,3048215346</t>
  </si>
  <si>
    <t>Тимків Світлана Михайлівна</t>
  </si>
  <si>
    <t>Рибін Дмитро Олексійович</t>
  </si>
  <si>
    <t>Тимків Світлана Михайлівна, 2825922982</t>
  </si>
  <si>
    <t>за проектом  "Фестиваль наївного  містецтва"</t>
  </si>
  <si>
    <t>у період з 30 червня 2020р  року по 20 листопада 2020 року</t>
  </si>
  <si>
    <t>Акт від 15.10.20</t>
  </si>
  <si>
    <t>Рибін Дмитро Олексійович, 2403902838</t>
  </si>
  <si>
    <t>Мартинюк Олена Володимирівна</t>
  </si>
  <si>
    <t>КФО-0801,01.08.2020</t>
  </si>
  <si>
    <t>Філевська Тетяна Вячеславівна</t>
  </si>
  <si>
    <t>КФО-0802,01.08.2020</t>
  </si>
  <si>
    <t>Шпак Оксана Дмитрівна</t>
  </si>
  <si>
    <t>КФО-0803,01.08.2020</t>
  </si>
  <si>
    <t>Авраменко Олеся Олександрівна</t>
  </si>
  <si>
    <t>КФО-0805,01.08.2020</t>
  </si>
  <si>
    <t>п/д№140 від 15.10.2020</t>
  </si>
  <si>
    <t>п/д№139від15.10.2020</t>
  </si>
  <si>
    <t>п/д№141 від15.10.2020</t>
  </si>
  <si>
    <t>п/д№149 від 16.10.2020</t>
  </si>
  <si>
    <t>ППФО-0104, 01.10.20</t>
  </si>
  <si>
    <t>Гоц Павло Іванович</t>
  </si>
  <si>
    <t>Гаврилишин Андрій Богданович</t>
  </si>
  <si>
    <t>Коноплянникова Катерина Юріївна</t>
  </si>
  <si>
    <t>Коноплянникова Катерина Юріївна,3094504867</t>
  </si>
  <si>
    <t>ППФО-0105,01.10.20</t>
  </si>
  <si>
    <t>п/д№174 від 26.10.2020</t>
  </si>
  <si>
    <t>Гоц Павло Іванович,3645107599</t>
  </si>
  <si>
    <t>ППФО-0121, 01.10.20</t>
  </si>
  <si>
    <t>Береговська Христина Олександрівна,3134410682</t>
  </si>
  <si>
    <t>Гаврилишин Андрій Богданович, 2824107856</t>
  </si>
  <si>
    <t>ППФО-0118,01.10.20</t>
  </si>
  <si>
    <t>п/д№178 від 28.10.2020</t>
  </si>
  <si>
    <t>Ялоза Альбіна Юріївна</t>
  </si>
  <si>
    <t>ППФО-0110, 01.10.20</t>
  </si>
  <si>
    <t>п/д№173 від 26.10.2020</t>
  </si>
  <si>
    <t>Стешенко Олександр Сергійович</t>
  </si>
  <si>
    <t>Стешенко Олександр Сергійович,3289316054</t>
  </si>
  <si>
    <t>ППФО-0111, 01.10.20</t>
  </si>
  <si>
    <t>Лібкінд Катерина Вячеславівна</t>
  </si>
  <si>
    <t>Лібкінд Катерина Вячеславівна,3360207608</t>
  </si>
  <si>
    <t>ППФО-0117, 01.10.20</t>
  </si>
  <si>
    <t>п/д№167 від26.10.2020</t>
  </si>
  <si>
    <t>ППФО-0115, 01.10.20</t>
  </si>
  <si>
    <t>Радченко Валентин Петрович</t>
  </si>
  <si>
    <t>Радченко Валентин Петрович,3278016810</t>
  </si>
  <si>
    <t>п/д№168 від26.10.2020</t>
  </si>
  <si>
    <t>Сапон Анна Сергіївна</t>
  </si>
  <si>
    <t>ППФО-0113,01.10.20</t>
  </si>
  <si>
    <t>п/д№169 від 26.10.2020</t>
  </si>
  <si>
    <t>Літвінова Анна Юріївна</t>
  </si>
  <si>
    <t>ППФО-0112, 01.10.20</t>
  </si>
  <si>
    <t>п/д№170 від 26.10.2020</t>
  </si>
  <si>
    <t>Голубенцев Євген Петрович</t>
  </si>
  <si>
    <t>Голубенцев Євген Петрович,3341817770</t>
  </si>
  <si>
    <t>ППФО-0116, 01.10.20</t>
  </si>
  <si>
    <t>п/д№171 від 26.10.2020</t>
  </si>
  <si>
    <t>Ібадулаєв Артем Рустамович</t>
  </si>
  <si>
    <t>Ібадулаєв Артем Рустамович,3547500112</t>
  </si>
  <si>
    <t>ППФО-0114, 01.10.20</t>
  </si>
  <si>
    <t>п/д№172 від 26.10.2020</t>
  </si>
  <si>
    <t>Сумароков Артур Володимирович</t>
  </si>
  <si>
    <t>_x0002_КФО-0813, 01.08.20</t>
  </si>
  <si>
    <t>Селівачов Михайло Романович</t>
  </si>
  <si>
    <t>п/д№105 від 02.10.2020</t>
  </si>
  <si>
    <t>КФО-0810, 01.08.20</t>
  </si>
  <si>
    <t>КФО-0814,01.08.20</t>
  </si>
  <si>
    <t>Тимошенко Наталя Іванівна</t>
  </si>
  <si>
    <t>п/д№106 від 02.10.2020</t>
  </si>
  <si>
    <t>Моляр Євгенія Олександрівна</t>
  </si>
  <si>
    <t>КФО-0804, 01.08.20</t>
  </si>
  <si>
    <t>п/д№104 від 02.10.2020</t>
  </si>
  <si>
    <t>Баздирєва Ася Юріївна</t>
  </si>
  <si>
    <t>КФО-0806, 01.08.20</t>
  </si>
  <si>
    <t>п/д№113 від 06.10.2020</t>
  </si>
  <si>
    <t>Кульчинська Леся Миколаївна</t>
  </si>
  <si>
    <t>КФО-0807, 01.08.2020</t>
  </si>
  <si>
    <t>Херсонский Борис Григорович</t>
  </si>
  <si>
    <t>п/д№111 від 06.10.2020</t>
  </si>
  <si>
    <t>КФО-0811, 01.08.20</t>
  </si>
  <si>
    <t>Туріна Станіслав Володимирович</t>
  </si>
  <si>
    <t>КФО-0812,01.08.20</t>
  </si>
  <si>
    <t>Непийко Єлізавета Віталіївна</t>
  </si>
  <si>
    <t>КФО-0820,01.08.20</t>
  </si>
  <si>
    <t>п/д№123 від 08.10.2020</t>
  </si>
  <si>
    <t>Ройтбурд Олександр Анатолійович</t>
  </si>
  <si>
    <t>Горбачов Дмитро Омелянович</t>
  </si>
  <si>
    <t>КФО-0822,01.08.20</t>
  </si>
  <si>
    <t>Байцим Полина Василівна</t>
  </si>
  <si>
    <t>п/д№130 від 15.10.2020</t>
  </si>
  <si>
    <t>Злобіна Тамара Григорівна</t>
  </si>
  <si>
    <t>КФО-0815, 01.08.20</t>
  </si>
  <si>
    <t>КФО-0808, 01.08.20</t>
  </si>
  <si>
    <t>Бєдарєва Світлана Віталіївна</t>
  </si>
  <si>
    <t>КФО-0809, 01.08.20</t>
  </si>
  <si>
    <t>Коврик Оксана Олександрівна</t>
  </si>
  <si>
    <t>КФО-0816, 01.08.20</t>
  </si>
  <si>
    <t>п/д№4 від 16.10.2020</t>
  </si>
  <si>
    <t>п/д№135 від 15.10.2020</t>
  </si>
  <si>
    <t>п/д№145 від 16.10.2020</t>
  </si>
  <si>
    <t>п/д№131 від 15.10.2020</t>
  </si>
  <si>
    <t>Улугова Лола</t>
  </si>
  <si>
    <t>КФО-0818, 01.08.20</t>
  </si>
  <si>
    <t>п/д№1 від 16.10.2020</t>
  </si>
  <si>
    <t>Акінша Костянтин</t>
  </si>
  <si>
    <t>КФО-0819,01.08.20</t>
  </si>
  <si>
    <t>п/д№2 від 16.10.2020</t>
  </si>
  <si>
    <t>Журавльова Вероніка</t>
  </si>
  <si>
    <t>КФО-0817, від 01.08.20</t>
  </si>
  <si>
    <t>п/д№3 від 16.10.2020</t>
  </si>
  <si>
    <t>Янковий Д. И.перекладач</t>
  </si>
  <si>
    <t>Білецька Ганна В`ячеславівна,284281938</t>
  </si>
  <si>
    <t>Хазова Олена Олегівна,3463102888</t>
  </si>
  <si>
    <t>Горпинич Юрій Станіславович,3200512516</t>
  </si>
  <si>
    <t>ФО-0705,01.08.2020</t>
  </si>
  <si>
    <t>Войтович Анна Іванівна,3046123846</t>
  </si>
  <si>
    <t>Войтенко Ганна Анатоліївна,2919705947</t>
  </si>
  <si>
    <t>ФО -0706, 01.07.20</t>
  </si>
  <si>
    <t>ФО-0704, 01.07.20</t>
  </si>
  <si>
    <t>Богуш Марина Тарасівна,3557608764</t>
  </si>
  <si>
    <t>Ляпін Олександр Васильович,2061203495</t>
  </si>
  <si>
    <t>ФО-0707, 01.07.20</t>
  </si>
  <si>
    <t>Большакова Катерина Олександрівна,3313114745</t>
  </si>
  <si>
    <t>ФО-0710, 01.07.20</t>
  </si>
  <si>
    <t>ФО -0711,01.07.20</t>
  </si>
  <si>
    <t xml:space="preserve">Калмиков Микола Миколайович,2205724931  </t>
  </si>
  <si>
    <t>Томашпольська Катерина Вячеславівна,3116221145</t>
  </si>
  <si>
    <t>ФО-0713, 01.08.20</t>
  </si>
  <si>
    <t>ФО-0712, 01.07.20</t>
  </si>
  <si>
    <t>Перевертень Анастасія Анатоліївна,3754506486</t>
  </si>
  <si>
    <t>Філоненко Борис Олександрович,3348003097</t>
  </si>
  <si>
    <t>ФО-0714, 01.07.20</t>
  </si>
  <si>
    <t>Береговська Х. О., експерт для написання каталогу</t>
  </si>
  <si>
    <t>ФО-0716, 01.08.20</t>
  </si>
  <si>
    <t>Бурдіна Ганна Геннадіївна,2731216765</t>
  </si>
  <si>
    <t>ФО-0718, 01.08.20</t>
  </si>
  <si>
    <t>Савченко Ірина Віталіївна,2274304387</t>
  </si>
  <si>
    <t>Ложкіна Аліса В'ячеславівна,2979018907</t>
  </si>
  <si>
    <t>ФО-0717, 01.07.20</t>
  </si>
  <si>
    <t>ФО-0720, 01.07.20</t>
  </si>
  <si>
    <t>Андрущенко Наталія Вікторівна,3187211903</t>
  </si>
  <si>
    <t>ФО-0721,01.07.20</t>
  </si>
  <si>
    <t>Велеган Світлана Володимирівна,3608600423</t>
  </si>
  <si>
    <t>ФО-0722,01.07.20</t>
  </si>
  <si>
    <t>п/д№103 від 02.10.20</t>
  </si>
  <si>
    <t>Акт від 07.10.20</t>
  </si>
  <si>
    <t>КФО-0823,01.08.20</t>
  </si>
  <si>
    <t>Акт від 23.10.20</t>
  </si>
  <si>
    <t>Акт від 21.10.20</t>
  </si>
  <si>
    <t>Акт від 20.10.20</t>
  </si>
  <si>
    <t xml:space="preserve"> Акінпело Фунмилайо</t>
  </si>
  <si>
    <t>КФО-0821, 01.08.20</t>
  </si>
  <si>
    <t>Левченко Г. М.координатор конференції</t>
  </si>
  <si>
    <t>Левченко Ганна Михайлівна,2790021360</t>
  </si>
  <si>
    <t>0708-ФО,01.07.20</t>
  </si>
  <si>
    <t>Оренда легкового автомобіля (із зазначенням кілометражу або кількості годин)</t>
  </si>
  <si>
    <t>LED свет Godox LEDP260C</t>
  </si>
  <si>
    <t>збірник статей конференції</t>
  </si>
  <si>
    <t>Інші адміністративні витрати (документообіг)</t>
  </si>
  <si>
    <t>Зйомка фільму: написання сценарію , робота по підготовці до зйомки фільму , операторська робота , режисерська робота, звукорежисерська). Тривалість 60 хв.</t>
  </si>
  <si>
    <t>кураторські ФОП Лихач Л.</t>
  </si>
  <si>
    <t>фотопослуги об"єктів (картин, скульптур,)</t>
  </si>
  <si>
    <t>№07011 від 30.07.20</t>
  </si>
  <si>
    <t>№7014 від 01.09.20</t>
  </si>
  <si>
    <t>п/д№98 від 02.10.20</t>
  </si>
  <si>
    <t>№07018 від 01.09.20</t>
  </si>
  <si>
    <t>Акт від 12.10.20</t>
  </si>
  <si>
    <t>№7019 від 01.08.20</t>
  </si>
  <si>
    <t>п/д№163 від 26.10.20</t>
  </si>
  <si>
    <t>№0707 від 01.08.20</t>
  </si>
  <si>
    <t>п/д№162 від 26.10.20</t>
  </si>
  <si>
    <t>№7017 від 01.08.20</t>
  </si>
  <si>
    <t>п/д№156 від 21.10.20</t>
  </si>
  <si>
    <t>Рах№4 від 03.08.20</t>
  </si>
  <si>
    <t>Видаткова№4 від 05.08.2020</t>
  </si>
  <si>
    <t>п/д №6 від 04.08.20</t>
  </si>
  <si>
    <t>Рах№СФ-01696591 від 04.08.20</t>
  </si>
  <si>
    <t>Видаткова№01696591  від 07.08.2020</t>
  </si>
  <si>
    <t>п/д№8 від 05.08.20</t>
  </si>
  <si>
    <t>Рах№568 від 05.08.20</t>
  </si>
  <si>
    <t>п\\д №9 від 05.08.20</t>
  </si>
  <si>
    <t>Видаткова №1386 від 20.08.2020</t>
  </si>
  <si>
    <t>Рах№ІВ-000022674 від 04.08.202</t>
  </si>
  <si>
    <t>п/д№7 від 04.08.20</t>
  </si>
  <si>
    <t>Видаткова№22674 від 05.08.20</t>
  </si>
  <si>
    <t>Рах№ОС-0000519 від 06.08.20</t>
  </si>
  <si>
    <t>Видаткова№404 від11.08.20</t>
  </si>
  <si>
    <t>п/д№10 від 06.08.20</t>
  </si>
  <si>
    <t>№0706 від 30.07.20</t>
  </si>
  <si>
    <t>Рах№11027 від 13.08.20</t>
  </si>
  <si>
    <t>Видаткова№11027 від 14.08.20</t>
  </si>
  <si>
    <t>п/д№13 від 13.08.20</t>
  </si>
  <si>
    <t>Рахунок№06/08 від 26.08.20</t>
  </si>
  <si>
    <t>Акт№8 від 26.08.20</t>
  </si>
  <si>
    <t>п/д№32 від 26.08.20</t>
  </si>
  <si>
    <t>№0704 від 01.07.20</t>
  </si>
  <si>
    <t>п/д№45 від 04.09.20</t>
  </si>
  <si>
    <t>Балабай Олександр Миколайович дослідник-райтер</t>
  </si>
  <si>
    <t>Балабай Олександр Миколайович,2617405378</t>
  </si>
  <si>
    <t>ФО-0723, від01.07.20</t>
  </si>
  <si>
    <t>п/д№37 від 01.09.20; п/д№60 від 14.09.20</t>
  </si>
  <si>
    <t>ФОП Гудімов Павло Володимирович,2694815714</t>
  </si>
  <si>
    <t>ФОП Лихач Лідія Петрівна,2261803186</t>
  </si>
  <si>
    <t>№0701 від 01.07.20</t>
  </si>
  <si>
    <t>ФОП Білоусов Максим Леонідович,2994616298</t>
  </si>
  <si>
    <t>№0713 від 01.08.20</t>
  </si>
  <si>
    <t>п/д№67 від 24.09.20</t>
  </si>
  <si>
    <t>п\д№75 від 24.09.20</t>
  </si>
  <si>
    <t>№0705 від 01.07.20</t>
  </si>
  <si>
    <t>п/д№112 від 06.10.2020</t>
  </si>
  <si>
    <t>п/д№115 від 06.10.20</t>
  </si>
  <si>
    <t>п/д №110 від 06.10.20</t>
  </si>
  <si>
    <t>п/д№49 від 04.09.20; п/д№120 від 08.10.20</t>
  </si>
  <si>
    <t>п/д№161 від 22.10.20</t>
  </si>
  <si>
    <t>п/д№121 від 08.10.20</t>
  </si>
  <si>
    <t>ФОП "Зінченко Катерина Сергіївна",3157822068</t>
  </si>
  <si>
    <t>№07015 від 01.07.20</t>
  </si>
  <si>
    <t>п/д№133 від 15.10.20</t>
  </si>
  <si>
    <t>п/д№134 від 15.10.20</t>
  </si>
  <si>
    <t>№7024 від 05.10.20</t>
  </si>
  <si>
    <t>п/д№151 від 20.10.20</t>
  </si>
  <si>
    <t>№7022 від 08.10.20</t>
  </si>
  <si>
    <t>п/д№157 від 21.10.20</t>
  </si>
  <si>
    <t>п/д№12 від 07.08.20; п/д№50 від 07.09.20; п/д№179 від 28.10.20</t>
  </si>
  <si>
    <t>п/д№185 від 02.11.20</t>
  </si>
  <si>
    <t>п/д№17 від 18.08.20; п/д№208 від 02.11.20;</t>
  </si>
  <si>
    <t>п/д№124 від 08.10.20; п/д№206 вд 02.11.20</t>
  </si>
  <si>
    <t>п/д№36 від 01.09.20; п/д№94 від 29.09.20; п/д№193 від 02.11.20;</t>
  </si>
  <si>
    <t>п/д№31 від 20.08.20; п/д№97 від 30.09.20; п/д№191 від 02.11.20;</t>
  </si>
  <si>
    <t>п/д№122 від 08.10.20; п/д№207 від 02.11.20;</t>
  </si>
  <si>
    <t>п/д№41 від 03.09.20; п/д№204 від 02.11.20;</t>
  </si>
  <si>
    <t>п/д№76 від 24.09.20; п/д№203 від 02.11.20;</t>
  </si>
  <si>
    <t>п/д№210 від 02.11.20</t>
  </si>
  <si>
    <t>п/д№54 від 07.09.20№ п/д№88 від 29.09.20; п/д№197 від 02.11.20;</t>
  </si>
  <si>
    <t>п/д№27 від 19.08.2020; п/д№92 від 29.09.2020; п/д№195 від 02.11.20;</t>
  </si>
  <si>
    <t>п/д№61 від 14.09.20; п/д№201 від 02.11.20;</t>
  </si>
  <si>
    <t>п/д№83 від 25.09.20; п/д№199 від 02.11.20;</t>
  </si>
  <si>
    <t>п/д№55 від 07.09.20; п/д№87 від 29.09.20; п/д№198 від 02.11.20;</t>
  </si>
  <si>
    <t>п/д№28 від 19.08.20; п/д№209 від 02.11.20</t>
  </si>
  <si>
    <t>п/д№56 від 07.09.20; п/д№205 від 02.11.20</t>
  </si>
  <si>
    <t>п/д №82 від 25.09.20; п/д№200 від 02.11.20</t>
  </si>
  <si>
    <t>п/д№125 від 08.10.20; п/д№187 від 02.11.20; п/д№186 від 02.11.20</t>
  </si>
  <si>
    <t>п/д№95 від 29.09.20; п/д№192 від 02.11.20</t>
  </si>
  <si>
    <t>Лебедєва Катерина Володимирівна</t>
  </si>
  <si>
    <t>Лебедєва Катерина Володимирівна,3022001603</t>
  </si>
  <si>
    <t>ППФО_0123 від 01.10.20</t>
  </si>
  <si>
    <t>п/д№214 від 03.11.20</t>
  </si>
  <si>
    <t>п/д№215 від 03.11.20</t>
  </si>
  <si>
    <t>п/д№217 від 04.11.20</t>
  </si>
  <si>
    <t>п/д№126 від 12.10.20;</t>
  </si>
  <si>
    <t xml:space="preserve"> п/д№216 від 04.11.20</t>
  </si>
  <si>
    <t>№21/09/20 від 21.09.20</t>
  </si>
  <si>
    <t>№07020 від 01.08.20</t>
  </si>
  <si>
    <t>№07016 від 01.07.20</t>
  </si>
  <si>
    <t>№07013 від 01.08.20</t>
  </si>
  <si>
    <t>№07012від 01.07.20</t>
  </si>
  <si>
    <t>Стародубцева Світлана Володимирівна</t>
  </si>
  <si>
    <t>Стародубцева Світлана Володимирівна,2617616585</t>
  </si>
  <si>
    <t>п/д№221 від 05.11.20</t>
  </si>
  <si>
    <t>п/д№224 від 05.11.20</t>
  </si>
  <si>
    <t>Олефіренко Павло Констянтинович</t>
  </si>
  <si>
    <t>Олефіренко Павло Констянтинович,3435506178</t>
  </si>
  <si>
    <t>ППФО-0120 від 01.11.20</t>
  </si>
  <si>
    <t>п/д№222 від 05.11.20</t>
  </si>
  <si>
    <t>Клочко Діана Георгіївна</t>
  </si>
  <si>
    <t>Клочко Діана Георгіївна,2310016149</t>
  </si>
  <si>
    <t>ППФО-0124 від 01.10.20</t>
  </si>
  <si>
    <t>п/д№226 від 06.11.20</t>
  </si>
  <si>
    <t>п/д№225 від 06.11.20</t>
  </si>
  <si>
    <t>№07023 від 01.09.20</t>
  </si>
  <si>
    <t>п/д№232 від 06.11.20</t>
  </si>
  <si>
    <t>№ 0708 від 01.08.20</t>
  </si>
  <si>
    <t>п/д №230 від 06.11.20</t>
  </si>
  <si>
    <t>Акт від 05.11.20</t>
  </si>
  <si>
    <t>п/д№233 від 09.11.20</t>
  </si>
  <si>
    <t>Акт від 21.09.20</t>
  </si>
  <si>
    <t>п/д№180 від 30.10.20</t>
  </si>
  <si>
    <t>Дяченко Сергій Андрійович</t>
  </si>
  <si>
    <t>Дяченко Сергій Андрійович,2602201717</t>
  </si>
  <si>
    <t>ППФО-0119 від 01.10.20</t>
  </si>
  <si>
    <t>п/д№184 від 30.10.20</t>
  </si>
  <si>
    <t>Акт№1 від 12.10.20</t>
  </si>
  <si>
    <t>Акт№2 від 22.10.20</t>
  </si>
  <si>
    <t>Акт№1 выд 21.10.20</t>
  </si>
  <si>
    <t>Акт від 20.11.20</t>
  </si>
  <si>
    <t>за період з 30 червня 2020року  по 20 листопада 2020 року</t>
  </si>
  <si>
    <t>Левченко Г.М.координатор конференції</t>
  </si>
  <si>
    <t>п/д№29 від 19.08.20; п/д№90 від 29.09.20; п/д№196 від 02.11.20; п/д№237 від 10.11.20</t>
  </si>
  <si>
    <t>п/д№5 від 31.07.20; п/д№93 від 29.09.20; п/д№194 від 02.11.20;п/д№238 від 10.11.20;</t>
  </si>
  <si>
    <t>Акт від 31.10.20</t>
  </si>
  <si>
    <t>ППФО-0122 від 01.10.20</t>
  </si>
  <si>
    <t>Акт від 25.10.20</t>
  </si>
  <si>
    <t>Акт від 16.11.20</t>
  </si>
  <si>
    <t>Рахунок№СФ-02102760 від10.11.20</t>
  </si>
  <si>
    <t>п/д№242 від 10.11.20</t>
  </si>
  <si>
    <t>№07031 від 02.11.20</t>
  </si>
  <si>
    <t>п/д№243 від 12.11.20</t>
  </si>
  <si>
    <t>п/д№114 від 06.10.20; п/д№119 від 08.10.20; п/д№246 від 12.11.20</t>
  </si>
  <si>
    <t>№ 07027 від 02.11.20 та Рахунок№1 від 02.11.20</t>
  </si>
  <si>
    <t>п/д№11 від 07.08.20;   п/д№66 від 24.09.20; п/д№202 від 02.11.20; п/д№244 від 12.11.20</t>
  </si>
  <si>
    <t>№07032 від 01.10.20</t>
  </si>
  <si>
    <t>п/д№248 від 13.11.20</t>
  </si>
  <si>
    <t>№07029 від 02.11.20</t>
  </si>
  <si>
    <t>Акт від 10.11.20</t>
  </si>
  <si>
    <t>п/д№247 від 12.11.20</t>
  </si>
  <si>
    <t>НЦНК "Музей Івана Гончара"</t>
  </si>
  <si>
    <t>№07021 від 14.09.20</t>
  </si>
  <si>
    <t>п/д№62 від 14.09.20; п/д№91 від 29.09.20; п/д№150від 19.10.20; п/д№241 від 10.11.20</t>
  </si>
  <si>
    <t>п/д№65 від 24.09.20; п/д№240 від 10.11.20</t>
  </si>
  <si>
    <t>Навроцька Зоя Михайлівна</t>
  </si>
  <si>
    <t>Навроцька Зоя Михайлівна, 2095719408</t>
  </si>
  <si>
    <t>ППФО-0126 від 01.10.20</t>
  </si>
  <si>
    <t>п\д№253 від 17.11.20</t>
  </si>
  <si>
    <t>Євтушенко Олексій Леонідович, 3081215677</t>
  </si>
  <si>
    <t>ППФО-0125 від 01.10.20</t>
  </si>
  <si>
    <t>п/д252 від 17.11.20</t>
  </si>
  <si>
    <t>п/д№1 від31.07.20;  п/д№16 від18.08.20; п/д№20 від 19.08.2; п/д№35 від 01.09.20; п/д№40 від03.09.20; п/д№42 від 04.09.20; п/д№48 від 04.09.20; п/д№51 від 07.09.20; п\Д№59 від 14.09.20, п/д№63 від 21.09.20;п/д№64 від 21.09.20; п/д№78 від 24.09.20; п/д№79 від 25.09.20; п/д№86 від 29.09.20; п/д№100 від 02.10.20; п/д№109 від 06.10.20; п/д№116 від 08.10.20; п/д№136 від 15.10.20; п/д№129 від 15.10.20; п/д№143 від 16.10.20; п/д№147 від 16.10.20; п/д№165 від 26.10.20; п/д№159 від 22.10.20; п/д№176 від 28.10.20; п/д№182 від 30.10.20; п/д№212 від 03.11.20;п/д№189 від 02.11.20;п/д№218 від 05.11.20;п/д№228 від 06.11.20; п/д№235;п/д№250 від 17.11.20</t>
  </si>
  <si>
    <t>п/д№96 від 29.09.20; п/д№223 від 05.11.20; п/д№245 від 12.11.20; п/д№254 від 17.11.20</t>
  </si>
  <si>
    <t>п/д№255 від 18.11.20</t>
  </si>
  <si>
    <t>№07030 від 01.10.20</t>
  </si>
  <si>
    <t>Акт №1 від 29.09.20; Акт№2 від 30.10.20; Акт№3 від 12.11.20;</t>
  </si>
  <si>
    <t>№07028 від 01.09.20</t>
  </si>
  <si>
    <t>Акт №  від 20.11.20</t>
  </si>
  <si>
    <t>Видаткова№2102760 від 12.11.20</t>
  </si>
  <si>
    <t>акт від 22.10.2020</t>
  </si>
  <si>
    <t>ФО-0701 від 30.06.20,Додаткова угода №1 від 30.10.2020 р.</t>
  </si>
  <si>
    <t>0702-ФО, 30.06.20,Додаткова угода №1 від 30.10.2020 р.</t>
  </si>
  <si>
    <t>ФО-0703, 01.07.20,Додаткова угода №1 від 22.10.2020 р.</t>
  </si>
  <si>
    <t>платіжне доручення №9 від 20.10.2020 р.</t>
  </si>
  <si>
    <t>Евтушенко О.Л.</t>
  </si>
  <si>
    <t xml:space="preserve">акт від   30.10.2020 </t>
  </si>
  <si>
    <t>Акт приймання-передачі наданих послуг від   26.10.2020 року</t>
  </si>
  <si>
    <t xml:space="preserve">видатковий касовий ордер  №2 від 11.11.2020 р. на суму 1207,50 грн. </t>
  </si>
  <si>
    <t xml:space="preserve">Акт приймання-передачі наданих послуг від   27.10.2020 року </t>
  </si>
  <si>
    <t>Акт приймання-передачі наданих послуг від   18.11.2020 року</t>
  </si>
  <si>
    <t xml:space="preserve">Акт приймання-передачі наданих послуг від   17.11.2020 року </t>
  </si>
  <si>
    <t xml:space="preserve">видатковий касовий ордер №1 від 11.11.2020 р. </t>
  </si>
  <si>
    <t>Акт приймання-передачі наданих послуг від   22.10.2020 року</t>
  </si>
  <si>
    <t xml:space="preserve">Акт приймання-передачі наданих послуг від   22.10.2020 року </t>
  </si>
  <si>
    <t>Акт приймання-передачі наданих послуг від   25.10.2020 року</t>
  </si>
  <si>
    <t>Акт приймання-передачі наданих послуг від   27.10.2020 р</t>
  </si>
  <si>
    <t xml:space="preserve"> Розрахунково-платіжна відомості</t>
  </si>
  <si>
    <t>Військовий збір з зп за 11.2020</t>
  </si>
  <si>
    <t>ПДФО 18% з зп за 11.2020</t>
  </si>
  <si>
    <t>пд №249 від 17.11.2020</t>
  </si>
  <si>
    <t>пд №2251 від 17.11.2020</t>
  </si>
  <si>
    <t xml:space="preserve">Акт№1 від 25.08.20; Акт№2 від 12.09.20; </t>
  </si>
  <si>
    <t>акт  приймання-передачі    від  20.11.2020 р</t>
  </si>
  <si>
    <t xml:space="preserve"> Договір  про надання юридичних послуг №01/07/20 від 01.07.2020 р;Додаток №1 до Договору ;Додаткова угода №1 від 30.10.2020 р.</t>
  </si>
  <si>
    <t xml:space="preserve"> Договір про надання аудиторських послуг №30/09/2020 від 30.09.2020 р. ;Додаток №1 до  Договору №30/09/2020 від 30.09.2020 р. ;Додаткова угода №1 від 20.10.2020 р. </t>
  </si>
  <si>
    <t>акт   про надання  послуг від 20.11.2020</t>
  </si>
  <si>
    <t>акт  приймання-передачі  наданих послуг  від  20.11.2020 року</t>
  </si>
  <si>
    <t>пд № 256 від 19.11.2020</t>
  </si>
  <si>
    <t xml:space="preserve">№07033 на виготовлення поліграфічної продукції від 30.10.2020 </t>
  </si>
  <si>
    <t>акт  приймання передачі   від  20.11.2020 р; видаткова накладна №РН-0000252 від 19.11.2020 року</t>
  </si>
  <si>
    <t>банківські виписки</t>
  </si>
  <si>
    <t>Мартинюк Олена Володимирівна 2988717748</t>
  </si>
  <si>
    <t>Філевська Тетяна Вячеславівна 3040219921</t>
  </si>
  <si>
    <t>Шпак Оксана Дмитрівна 2471206948</t>
  </si>
  <si>
    <t>Авраменко Олеся Олександрівна 2184718186</t>
  </si>
  <si>
    <t>Сумароков Артур Володимирович 3302315930</t>
  </si>
  <si>
    <t>Селівачов Михайло Романович 1697110976</t>
  </si>
  <si>
    <t>Тимошенко Наталя Іванівна 2694402044</t>
  </si>
  <si>
    <t>Моляр Євгенія Олександрівна 2972218789</t>
  </si>
  <si>
    <t>Баздирєва Ася Юріївна 3149016363</t>
  </si>
  <si>
    <t>Кульчинська Леся Миколаївна 3091820248</t>
  </si>
  <si>
    <t>Херсонский Борис Григорович  1859406415</t>
  </si>
  <si>
    <t>Непийко Єлізавета Віталіївна 2985108686</t>
  </si>
  <si>
    <t>Ройтбурд Олександр Анатолійович 2256718511</t>
  </si>
  <si>
    <t>Горбачов Дмитро Омелянович 1380002756</t>
  </si>
  <si>
    <t>Байцим Полина Василівна 3487312184</t>
  </si>
  <si>
    <t>Злобіна Тамара Григорівна 2998412584</t>
  </si>
  <si>
    <t>Бєдарєва Світлана Віталіївна 3225717589</t>
  </si>
  <si>
    <t>Туріна Станіслав Володимирович 3238214216</t>
  </si>
  <si>
    <t>ФОП "Коцур Богдан Богданович" 2275909973</t>
  </si>
  <si>
    <t>ФОП Стецун Сергій Валентинович   2721213099</t>
  </si>
  <si>
    <t>ФОП Єпіфанцева Інна Вікторівна  3052005246</t>
  </si>
  <si>
    <t>ФОП "Яковенко Лариса Миколаївна" 2962307723</t>
  </si>
  <si>
    <t>ФОП "Погребняк Віктор Анатолійович" 2193806892</t>
  </si>
  <si>
    <t>ФОП Цепляєв Віктор Сергійович  3244304756</t>
  </si>
  <si>
    <t>ФОП Гоцалюк Петро Павлович  2537703111</t>
  </si>
  <si>
    <t xml:space="preserve"> ФОП "Мартинчик Л.Ю"  3336213917</t>
  </si>
  <si>
    <t>ФОП "Вінтонов Роман Іванович"  300141337</t>
  </si>
  <si>
    <t>ФОП Роїк Віктор Васильович 2388100697</t>
  </si>
  <si>
    <t>ФОП Гоцалюк Петро Павлович 2537703111</t>
  </si>
  <si>
    <t>ФОП Фещук Катерина Сергіївна 3330607988</t>
  </si>
  <si>
    <t>ФОП Якубовський Павло Едуардович 3179802399</t>
  </si>
  <si>
    <t>ФОП Байкова Інна Володимирівна 2496802421</t>
  </si>
  <si>
    <t>ФОП"Лозицька Юлія Анатоліївна" 3340014828</t>
  </si>
  <si>
    <t>ФОП" Шишак Роман Михайлович" 2756116373</t>
  </si>
  <si>
    <t>ФОП "Ходжієв Рустам Хікматуллович"  2640813032</t>
  </si>
  <si>
    <t>ФОП "Максименко Аліна Анатоліївна" 2720109781</t>
  </si>
  <si>
    <t>ФОП "Чірнічкін Костянтин Михайлович" 2991701554</t>
  </si>
  <si>
    <t>ФОП  Олексяк Іван Мар’янович 3472005873</t>
  </si>
  <si>
    <t>ФОП "Дурова Яна Вікторівна" 2894919964</t>
  </si>
  <si>
    <t>ФОП "Штика Елла Іллівна" 2987109681</t>
  </si>
  <si>
    <t>ФОП "Ватажишина Тетяна Ігорівна" 3428504641</t>
  </si>
  <si>
    <t>ФОП "Цимбал Тарас Володимирович" 3051419812</t>
  </si>
  <si>
    <t>ФОП Лопатіна О.О. 2814909080</t>
  </si>
  <si>
    <t>ПП Бюро юридичного захисту «Ваш адвокат» 30866573</t>
  </si>
  <si>
    <t>ТОВ "Такс Едвайзорі"  14343382</t>
  </si>
  <si>
    <t>Національний музей укро нар. декорат.мистецтва 32071423</t>
  </si>
  <si>
    <t>Національний музей у Львові ім.А.Шептицького 02219725</t>
  </si>
  <si>
    <t>ТОВ "Ф-ПРО" 39940712</t>
  </si>
  <si>
    <t>ТОВ "ОФІС СНАБ"  38865912</t>
  </si>
  <si>
    <t>ТОВ "ОФІС СНАБ" 38865912</t>
  </si>
  <si>
    <t>ТОВ "БІГ СТЕП" 31567111</t>
  </si>
  <si>
    <t>ТОВ "РОЗЕТКА УА" 37193071</t>
  </si>
  <si>
    <t>5 3 а</t>
  </si>
  <si>
    <t>7.2.б</t>
  </si>
  <si>
    <t>1.3 а</t>
  </si>
  <si>
    <t>1.3 б</t>
  </si>
  <si>
    <t>1.3 в</t>
  </si>
  <si>
    <t>1.3 г</t>
  </si>
  <si>
    <t>1.3 д</t>
  </si>
  <si>
    <t>1.3 е</t>
  </si>
  <si>
    <t>1.3 є</t>
  </si>
  <si>
    <t>1.3 ж</t>
  </si>
  <si>
    <t>1.3 з</t>
  </si>
  <si>
    <t>1.3 і</t>
  </si>
  <si>
    <t>1.3 ї</t>
  </si>
  <si>
    <t>1.3 к</t>
  </si>
  <si>
    <t>1.3 л</t>
  </si>
  <si>
    <t>1.3 м</t>
  </si>
  <si>
    <t>1.3 н</t>
  </si>
  <si>
    <t>1.3 о</t>
  </si>
  <si>
    <t>1.3 п</t>
  </si>
  <si>
    <t>1.3 р</t>
  </si>
  <si>
    <t>1.3 с</t>
  </si>
  <si>
    <t>1.3 т</t>
  </si>
  <si>
    <t>1.3 у</t>
  </si>
  <si>
    <t>1.3 ф</t>
  </si>
  <si>
    <t>1.3 х</t>
  </si>
  <si>
    <t>1.3 ц</t>
  </si>
  <si>
    <t>1.3 ч</t>
  </si>
  <si>
    <t>7.2. б</t>
  </si>
  <si>
    <t>7.3.а</t>
  </si>
  <si>
    <t>7.3.в</t>
  </si>
  <si>
    <t>7.3.г</t>
  </si>
  <si>
    <t>7.3.д</t>
  </si>
  <si>
    <t>7.3.е</t>
  </si>
  <si>
    <t>7.3.є</t>
  </si>
  <si>
    <t>7.3.з</t>
  </si>
  <si>
    <t>7.3.и</t>
  </si>
  <si>
    <t>7.3.і</t>
  </si>
  <si>
    <t>8.1.а</t>
  </si>
  <si>
    <t>8.1.в</t>
  </si>
  <si>
    <t>9 а</t>
  </si>
  <si>
    <t>9 б</t>
  </si>
  <si>
    <t>9 в</t>
  </si>
  <si>
    <t>9 г</t>
  </si>
  <si>
    <t>10 а</t>
  </si>
  <si>
    <t>13.а</t>
  </si>
  <si>
    <t>13.б</t>
  </si>
  <si>
    <t>13.в</t>
  </si>
  <si>
    <t>13.г</t>
  </si>
  <si>
    <t>14.3 а</t>
  </si>
  <si>
    <t>14 1 а</t>
  </si>
  <si>
    <t xml:space="preserve"> 14.1 а</t>
  </si>
  <si>
    <t>14.1  а</t>
  </si>
  <si>
    <t>14 1 б</t>
  </si>
  <si>
    <t>14 .1  в</t>
  </si>
  <si>
    <t>14 1 в</t>
  </si>
  <si>
    <t>14.1  г</t>
  </si>
  <si>
    <t>14.1  д</t>
  </si>
  <si>
    <t>14.3а</t>
  </si>
  <si>
    <t>14.3 г</t>
  </si>
  <si>
    <t>14.4.а</t>
  </si>
  <si>
    <t>14.4.б</t>
  </si>
  <si>
    <t>14.4. г</t>
  </si>
  <si>
    <t>14.4.д</t>
  </si>
  <si>
    <t>14.4. е</t>
  </si>
  <si>
    <t>Сапон Анна Сергіївна,   3232723848</t>
  </si>
  <si>
    <t>Літвінова Анна Юріївна,  3744900901</t>
  </si>
  <si>
    <t>Ялоза Альбіна Юріївна,   2863120668</t>
  </si>
  <si>
    <t>ФОП "Мандзик Вячеслав Володимирович" 3531208657</t>
  </si>
  <si>
    <t>Договір про надання послуг №0120-БІ від 16.07.20, Додаткова угода №1 від 30.10.2020 р.</t>
  </si>
  <si>
    <t>Акт наданих кураторських послуг  від 20.11.2020р</t>
  </si>
  <si>
    <t>ФОП "Лозицька Юлія Анатоліївна" 3340014828</t>
  </si>
  <si>
    <t xml:space="preserve">до Договору про надання гранту № 3EVE11-0784 </t>
  </si>
  <si>
    <t>від "30 " червня 2020 року</t>
  </si>
  <si>
    <t>* Примітка: Заповнюється незалежним аудитором.</t>
  </si>
  <si>
    <t>ФОП "Мельник Констянтин Дмитрович" 3502904971</t>
  </si>
  <si>
    <t>ДП  "Національний центр Олександра Довженка" 22928085</t>
  </si>
  <si>
    <t>ТОВ"Ло Нет"  30108770</t>
  </si>
  <si>
    <t>№7026 від 20.10.20, Дод.угода від 30.10.2020р</t>
  </si>
  <si>
    <t>акт від 05.11.20</t>
  </si>
  <si>
    <t>Улугова Лола нерезидент</t>
  </si>
  <si>
    <t>Акінша Костянтин нерезидент</t>
  </si>
  <si>
    <t xml:space="preserve"> Акінпело Фунмилайо нерезидент</t>
  </si>
  <si>
    <t>Коврик Оксана Олександрівна нерезидент</t>
  </si>
  <si>
    <t>Журавльова Вероніка нерезидент</t>
  </si>
  <si>
    <t>Акт від 20.11.20, видатк.накладна № РН-00001 від 20.11.2020р</t>
  </si>
  <si>
    <t>Договір  про надання послуг №07034  від 30.10.2020 , додаток №1 від 30.10.2020р.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</si>
</sst>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₴_-;\-* #,##0.00\ _₴_-;_-* &quot;-&quot;??\ _₴_-;_-@_-"/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0.00_ ;\-0.00\ "/>
    <numFmt numFmtId="171" formatCode="#,##0.00\ _₴"/>
  </numFmts>
  <fonts count="47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6"/>
      <color theme="1"/>
      <name val="Arial"/>
      <family val="2"/>
      <charset val="204"/>
    </font>
    <font>
      <sz val="6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12"/>
      <color theme="1"/>
      <name val="Arial Narrow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C0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1"/>
      <name val="Calibri"/>
      <family val="2"/>
      <charset val="204"/>
    </font>
    <font>
      <sz val="12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FFFF00"/>
        <bgColor indexed="64"/>
      </patternFill>
    </fill>
  </fills>
  <borders count="1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35" fillId="0" borderId="0" applyFont="0" applyFill="0" applyBorder="0" applyAlignment="0" applyProtection="0"/>
  </cellStyleXfs>
  <cellXfs count="746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/>
    <xf numFmtId="4" fontId="6" fillId="0" borderId="71" xfId="0" applyNumberFormat="1" applyFont="1" applyBorder="1" applyAlignment="1">
      <alignment horizontal="right" vertical="top"/>
    </xf>
    <xf numFmtId="0" fontId="22" fillId="0" borderId="0" xfId="0" applyFont="1" applyAlignment="1">
      <alignment horizontal="left" vertical="top" wrapText="1"/>
    </xf>
    <xf numFmtId="166" fontId="23" fillId="0" borderId="11" xfId="0" applyNumberFormat="1" applyFont="1" applyBorder="1" applyAlignment="1">
      <alignment horizontal="center" vertical="top"/>
    </xf>
    <xf numFmtId="166" fontId="24" fillId="0" borderId="12" xfId="0" applyNumberFormat="1" applyFont="1" applyBorder="1" applyAlignment="1">
      <alignment horizontal="center" vertical="top"/>
    </xf>
    <xf numFmtId="0" fontId="22" fillId="0" borderId="12" xfId="0" applyFont="1" applyBorder="1" applyAlignment="1">
      <alignment horizontal="left" vertical="top" wrapText="1"/>
    </xf>
    <xf numFmtId="166" fontId="25" fillId="0" borderId="11" xfId="0" applyNumberFormat="1" applyFont="1" applyBorder="1" applyAlignment="1">
      <alignment horizontal="center" vertical="top"/>
    </xf>
    <xf numFmtId="166" fontId="25" fillId="0" borderId="12" xfId="0" applyNumberFormat="1" applyFont="1" applyBorder="1" applyAlignment="1">
      <alignment horizontal="center" vertical="top"/>
    </xf>
    <xf numFmtId="166" fontId="24" fillId="0" borderId="11" xfId="0" applyNumberFormat="1" applyFont="1" applyBorder="1" applyAlignment="1">
      <alignment horizontal="center" vertical="top"/>
    </xf>
    <xf numFmtId="0" fontId="24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/>
    </xf>
    <xf numFmtId="0" fontId="22" fillId="0" borderId="60" xfId="0" applyFont="1" applyBorder="1" applyAlignment="1">
      <alignment horizontal="left" vertical="top" wrapText="1"/>
    </xf>
    <xf numFmtId="0" fontId="22" fillId="0" borderId="71" xfId="0" applyFont="1" applyBorder="1" applyAlignment="1">
      <alignment horizontal="left" vertical="top" wrapText="1"/>
    </xf>
    <xf numFmtId="166" fontId="26" fillId="0" borderId="57" xfId="0" applyNumberFormat="1" applyFont="1" applyBorder="1" applyAlignment="1">
      <alignment horizontal="center" vertical="top"/>
    </xf>
    <xf numFmtId="0" fontId="22" fillId="0" borderId="71" xfId="0" applyFont="1" applyBorder="1" applyAlignment="1">
      <alignment vertical="top" wrapText="1"/>
    </xf>
    <xf numFmtId="166" fontId="27" fillId="0" borderId="11" xfId="0" applyNumberFormat="1" applyFont="1" applyBorder="1" applyAlignment="1">
      <alignment horizontal="center" vertical="top"/>
    </xf>
    <xf numFmtId="166" fontId="27" fillId="0" borderId="12" xfId="0" applyNumberFormat="1" applyFont="1" applyBorder="1" applyAlignment="1">
      <alignment horizontal="center" vertical="top"/>
    </xf>
    <xf numFmtId="0" fontId="22" fillId="0" borderId="98" xfId="0" applyFont="1" applyBorder="1" applyAlignment="1">
      <alignment vertical="top" wrapText="1"/>
    </xf>
    <xf numFmtId="166" fontId="26" fillId="0" borderId="62" xfId="0" applyNumberFormat="1" applyFont="1" applyBorder="1" applyAlignment="1">
      <alignment horizontal="center" vertical="top"/>
    </xf>
    <xf numFmtId="166" fontId="22" fillId="0" borderId="59" xfId="0" applyNumberFormat="1" applyFont="1" applyBorder="1" applyAlignment="1">
      <alignment horizontal="center" vertical="top"/>
    </xf>
    <xf numFmtId="166" fontId="27" fillId="0" borderId="60" xfId="0" applyNumberFormat="1" applyFont="1" applyBorder="1" applyAlignment="1">
      <alignment horizontal="center" vertical="top"/>
    </xf>
    <xf numFmtId="0" fontId="26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 wrapText="1"/>
    </xf>
    <xf numFmtId="4" fontId="22" fillId="0" borderId="12" xfId="0" applyNumberFormat="1" applyFont="1" applyBorder="1" applyAlignment="1">
      <alignment horizontal="center" vertical="top" wrapText="1"/>
    </xf>
    <xf numFmtId="166" fontId="22" fillId="0" borderId="110" xfId="0" applyNumberFormat="1" applyFont="1" applyBorder="1" applyAlignment="1">
      <alignment vertical="top" wrapText="1"/>
    </xf>
    <xf numFmtId="166" fontId="26" fillId="0" borderId="78" xfId="0" applyNumberFormat="1" applyFont="1" applyBorder="1" applyAlignment="1">
      <alignment horizontal="center" vertical="top"/>
    </xf>
    <xf numFmtId="166" fontId="22" fillId="0" borderId="108" xfId="0" applyNumberFormat="1" applyFont="1" applyBorder="1" applyAlignment="1">
      <alignment horizontal="center" vertical="top"/>
    </xf>
    <xf numFmtId="166" fontId="22" fillId="0" borderId="109" xfId="0" applyNumberFormat="1" applyFont="1" applyBorder="1" applyAlignment="1">
      <alignment horizontal="center" vertical="top"/>
    </xf>
    <xf numFmtId="49" fontId="28" fillId="0" borderId="12" xfId="0" applyNumberFormat="1" applyFont="1" applyBorder="1" applyAlignment="1">
      <alignment horizontal="center" vertical="top"/>
    </xf>
    <xf numFmtId="49" fontId="28" fillId="0" borderId="71" xfId="0" applyNumberFormat="1" applyFont="1" applyBorder="1" applyAlignment="1">
      <alignment horizontal="center" vertical="top"/>
    </xf>
    <xf numFmtId="166" fontId="27" fillId="0" borderId="71" xfId="0" applyNumberFormat="1" applyFont="1" applyBorder="1" applyAlignment="1">
      <alignment vertical="top" wrapText="1"/>
    </xf>
    <xf numFmtId="166" fontId="29" fillId="0" borderId="11" xfId="0" applyNumberFormat="1" applyFont="1" applyBorder="1" applyAlignment="1">
      <alignment horizontal="center" vertical="top"/>
    </xf>
    <xf numFmtId="0" fontId="22" fillId="0" borderId="12" xfId="0" applyFont="1" applyBorder="1" applyAlignment="1">
      <alignment vertical="center" wrapText="1"/>
    </xf>
    <xf numFmtId="2" fontId="22" fillId="0" borderId="12" xfId="0" applyNumberFormat="1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49" fontId="28" fillId="0" borderId="98" xfId="0" applyNumberFormat="1" applyFont="1" applyBorder="1" applyAlignment="1">
      <alignment horizontal="center" vertical="top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top" wrapText="1"/>
    </xf>
    <xf numFmtId="2" fontId="22" fillId="0" borderId="0" xfId="0" applyNumberFormat="1" applyFont="1" applyAlignment="1">
      <alignment horizontal="center" vertical="top" wrapText="1"/>
    </xf>
    <xf numFmtId="166" fontId="4" fillId="0" borderId="57" xfId="0" applyNumberFormat="1" applyFont="1" applyBorder="1" applyAlignment="1">
      <alignment vertical="top"/>
    </xf>
    <xf numFmtId="49" fontId="28" fillId="0" borderId="104" xfId="0" applyNumberFormat="1" applyFont="1" applyBorder="1" applyAlignment="1">
      <alignment horizontal="center" vertical="top"/>
    </xf>
    <xf numFmtId="0" fontId="22" fillId="0" borderId="12" xfId="0" applyFont="1" applyBorder="1" applyAlignment="1">
      <alignment wrapText="1"/>
    </xf>
    <xf numFmtId="166" fontId="27" fillId="0" borderId="62" xfId="0" applyNumberFormat="1" applyFont="1" applyBorder="1" applyAlignment="1">
      <alignment horizontal="center" vertical="top"/>
    </xf>
    <xf numFmtId="166" fontId="27" fillId="0" borderId="76" xfId="0" applyNumberFormat="1" applyFont="1" applyBorder="1" applyAlignment="1">
      <alignment horizontal="center" vertical="top"/>
    </xf>
    <xf numFmtId="166" fontId="22" fillId="0" borderId="60" xfId="0" applyNumberFormat="1" applyFont="1" applyBorder="1" applyAlignment="1">
      <alignment horizontal="center" vertical="top"/>
    </xf>
    <xf numFmtId="49" fontId="28" fillId="0" borderId="60" xfId="0" applyNumberFormat="1" applyFont="1" applyBorder="1" applyAlignment="1">
      <alignment horizontal="center" vertical="top"/>
    </xf>
    <xf numFmtId="0" fontId="22" fillId="0" borderId="12" xfId="0" applyFont="1" applyBorder="1" applyAlignment="1">
      <alignment vertical="top"/>
    </xf>
    <xf numFmtId="166" fontId="27" fillId="0" borderId="110" xfId="0" applyNumberFormat="1" applyFont="1" applyBorder="1" applyAlignment="1">
      <alignment horizontal="center" vertical="top"/>
    </xf>
    <xf numFmtId="166" fontId="27" fillId="0" borderId="109" xfId="0" applyNumberFormat="1" applyFont="1" applyBorder="1" applyAlignment="1">
      <alignment horizontal="center" vertical="top"/>
    </xf>
    <xf numFmtId="49" fontId="28" fillId="0" borderId="68" xfId="0" applyNumberFormat="1" applyFont="1" applyBorder="1" applyAlignment="1">
      <alignment horizontal="center" vertical="top"/>
    </xf>
    <xf numFmtId="166" fontId="22" fillId="0" borderId="71" xfId="0" applyNumberFormat="1" applyFont="1" applyBorder="1" applyAlignment="1">
      <alignment vertical="top" wrapText="1"/>
    </xf>
    <xf numFmtId="166" fontId="30" fillId="0" borderId="59" xfId="0" applyNumberFormat="1" applyFont="1" applyBorder="1" applyAlignment="1">
      <alignment horizontal="center" vertical="top"/>
    </xf>
    <xf numFmtId="166" fontId="24" fillId="0" borderId="60" xfId="0" applyNumberFormat="1" applyFont="1" applyBorder="1" applyAlignment="1">
      <alignment horizontal="center" vertical="top"/>
    </xf>
    <xf numFmtId="166" fontId="27" fillId="0" borderId="98" xfId="0" applyNumberFormat="1" applyFont="1" applyBorder="1" applyAlignment="1">
      <alignment vertical="top" wrapText="1"/>
    </xf>
    <xf numFmtId="166" fontId="29" fillId="0" borderId="59" xfId="0" applyNumberFormat="1" applyFont="1" applyBorder="1" applyAlignment="1">
      <alignment horizontal="center" vertical="top"/>
    </xf>
    <xf numFmtId="166" fontId="25" fillId="0" borderId="60" xfId="0" applyNumberFormat="1" applyFont="1" applyBorder="1" applyAlignment="1">
      <alignment horizontal="center" vertical="top"/>
    </xf>
    <xf numFmtId="166" fontId="22" fillId="0" borderId="114" xfId="0" applyNumberFormat="1" applyFont="1" applyBorder="1" applyAlignment="1">
      <alignment vertical="top" wrapText="1"/>
    </xf>
    <xf numFmtId="166" fontId="31" fillId="0" borderId="67" xfId="0" applyNumberFormat="1" applyFont="1" applyBorder="1" applyAlignment="1">
      <alignment horizontal="center" vertical="top"/>
    </xf>
    <xf numFmtId="166" fontId="24" fillId="0" borderId="68" xfId="0" applyNumberFormat="1" applyFont="1" applyBorder="1" applyAlignment="1">
      <alignment horizontal="center" vertical="top"/>
    </xf>
    <xf numFmtId="167" fontId="28" fillId="0" borderId="109" xfId="0" applyNumberFormat="1" applyFont="1" applyBorder="1" applyAlignment="1">
      <alignment horizontal="center" vertical="top"/>
    </xf>
    <xf numFmtId="166" fontId="6" fillId="0" borderId="110" xfId="0" applyNumberFormat="1" applyFont="1" applyBorder="1" applyAlignment="1">
      <alignment horizontal="center" vertical="top"/>
    </xf>
    <xf numFmtId="166" fontId="29" fillId="0" borderId="108" xfId="0" applyNumberFormat="1" applyFont="1" applyBorder="1" applyAlignment="1">
      <alignment vertical="top"/>
    </xf>
    <xf numFmtId="166" fontId="25" fillId="0" borderId="109" xfId="0" applyNumberFormat="1" applyFont="1" applyBorder="1" applyAlignment="1">
      <alignment vertical="top"/>
    </xf>
    <xf numFmtId="167" fontId="28" fillId="0" borderId="12" xfId="0" applyNumberFormat="1" applyFont="1" applyBorder="1" applyAlignment="1">
      <alignment horizontal="center" vertical="top"/>
    </xf>
    <xf numFmtId="0" fontId="22" fillId="0" borderId="12" xfId="0" applyFont="1" applyBorder="1" applyAlignment="1">
      <alignment vertical="top" wrapText="1"/>
    </xf>
    <xf numFmtId="166" fontId="26" fillId="0" borderId="71" xfId="0" applyNumberFormat="1" applyFont="1" applyBorder="1" applyAlignment="1">
      <alignment horizontal="center" vertical="top"/>
    </xf>
    <xf numFmtId="166" fontId="30" fillId="0" borderId="11" xfId="0" applyNumberFormat="1" applyFont="1" applyBorder="1" applyAlignment="1">
      <alignment vertical="top"/>
    </xf>
    <xf numFmtId="166" fontId="24" fillId="0" borderId="12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7" fontId="28" fillId="0" borderId="60" xfId="0" applyNumberFormat="1" applyFont="1" applyBorder="1" applyAlignment="1">
      <alignment horizontal="center" vertical="top"/>
    </xf>
    <xf numFmtId="0" fontId="27" fillId="0" borderId="12" xfId="0" applyFont="1" applyBorder="1" applyAlignment="1">
      <alignment vertical="top"/>
    </xf>
    <xf numFmtId="166" fontId="26" fillId="0" borderId="98" xfId="0" applyNumberFormat="1" applyFont="1" applyBorder="1" applyAlignment="1">
      <alignment horizontal="center" vertical="top"/>
    </xf>
    <xf numFmtId="166" fontId="30" fillId="0" borderId="59" xfId="0" applyNumberFormat="1" applyFont="1" applyBorder="1" applyAlignment="1">
      <alignment vertical="top"/>
    </xf>
    <xf numFmtId="166" fontId="24" fillId="0" borderId="60" xfId="0" applyNumberFormat="1" applyFont="1" applyBorder="1" applyAlignment="1">
      <alignment vertical="top"/>
    </xf>
    <xf numFmtId="166" fontId="26" fillId="0" borderId="12" xfId="0" applyNumberFormat="1" applyFont="1" applyBorder="1" applyAlignment="1">
      <alignment horizontal="center" vertical="top"/>
    </xf>
    <xf numFmtId="166" fontId="30" fillId="0" borderId="12" xfId="0" applyNumberFormat="1" applyFont="1" applyBorder="1" applyAlignment="1">
      <alignment vertical="top"/>
    </xf>
    <xf numFmtId="166" fontId="14" fillId="7" borderId="53" xfId="0" applyNumberFormat="1" applyFont="1" applyFill="1" applyBorder="1" applyAlignment="1">
      <alignment vertical="top"/>
    </xf>
    <xf numFmtId="166" fontId="4" fillId="7" borderId="86" xfId="0" applyNumberFormat="1" applyFont="1" applyFill="1" applyBorder="1" applyAlignment="1">
      <alignment horizontal="center" vertical="top"/>
    </xf>
    <xf numFmtId="166" fontId="4" fillId="0" borderId="108" xfId="0" applyNumberFormat="1" applyFont="1" applyBorder="1" applyAlignment="1">
      <alignment vertical="top"/>
    </xf>
    <xf numFmtId="0" fontId="26" fillId="0" borderId="109" xfId="0" applyFont="1" applyBorder="1" applyAlignment="1">
      <alignment vertical="top" wrapText="1"/>
    </xf>
    <xf numFmtId="166" fontId="4" fillId="5" borderId="121" xfId="0" applyNumberFormat="1" applyFont="1" applyFill="1" applyBorder="1" applyAlignment="1">
      <alignment vertical="top"/>
    </xf>
    <xf numFmtId="49" fontId="4" fillId="5" borderId="122" xfId="0" applyNumberFormat="1" applyFont="1" applyFill="1" applyBorder="1" applyAlignment="1">
      <alignment horizontal="center" vertical="top"/>
    </xf>
    <xf numFmtId="166" fontId="4" fillId="5" borderId="122" xfId="0" applyNumberFormat="1" applyFont="1" applyFill="1" applyBorder="1" applyAlignment="1">
      <alignment horizontal="left" vertical="top" wrapText="1"/>
    </xf>
    <xf numFmtId="166" fontId="6" fillId="5" borderId="123" xfId="0" applyNumberFormat="1" applyFont="1" applyFill="1" applyBorder="1" applyAlignment="1">
      <alignment horizontal="center" vertical="top"/>
    </xf>
    <xf numFmtId="4" fontId="6" fillId="5" borderId="122" xfId="0" applyNumberFormat="1" applyFont="1" applyFill="1" applyBorder="1" applyAlignment="1">
      <alignment horizontal="right" vertical="top"/>
    </xf>
    <xf numFmtId="4" fontId="6" fillId="5" borderId="123" xfId="0" applyNumberFormat="1" applyFont="1" applyFill="1" applyBorder="1" applyAlignment="1">
      <alignment horizontal="right" vertical="top"/>
    </xf>
    <xf numFmtId="4" fontId="6" fillId="5" borderId="124" xfId="0" applyNumberFormat="1" applyFont="1" applyFill="1" applyBorder="1" applyAlignment="1">
      <alignment horizontal="right" vertical="top"/>
    </xf>
    <xf numFmtId="166" fontId="27" fillId="0" borderId="82" xfId="0" applyNumberFormat="1" applyFont="1" applyBorder="1" applyAlignment="1">
      <alignment vertical="top" wrapText="1"/>
    </xf>
    <xf numFmtId="166" fontId="6" fillId="0" borderId="78" xfId="0" applyNumberFormat="1" applyFont="1" applyBorder="1" applyAlignment="1">
      <alignment horizontal="center" vertical="top"/>
    </xf>
    <xf numFmtId="166" fontId="24" fillId="0" borderId="109" xfId="0" applyNumberFormat="1" applyFont="1" applyBorder="1" applyAlignment="1">
      <alignment vertical="top"/>
    </xf>
    <xf numFmtId="166" fontId="29" fillId="0" borderId="49" xfId="0" applyNumberFormat="1" applyFont="1" applyBorder="1" applyAlignment="1">
      <alignment vertical="top"/>
    </xf>
    <xf numFmtId="166" fontId="24" fillId="0" borderId="50" xfId="0" applyNumberFormat="1" applyFont="1" applyBorder="1" applyAlignment="1">
      <alignment vertical="top"/>
    </xf>
    <xf numFmtId="166" fontId="29" fillId="0" borderId="11" xfId="0" applyNumberFormat="1" applyFont="1" applyBorder="1" applyAlignment="1">
      <alignment vertical="top"/>
    </xf>
    <xf numFmtId="166" fontId="29" fillId="0" borderId="67" xfId="0" applyNumberFormat="1" applyFont="1" applyBorder="1" applyAlignment="1">
      <alignment vertical="top"/>
    </xf>
    <xf numFmtId="166" fontId="24" fillId="0" borderId="68" xfId="0" applyNumberFormat="1" applyFont="1" applyBorder="1" applyAlignment="1">
      <alignment vertical="top"/>
    </xf>
    <xf numFmtId="166" fontId="27" fillId="0" borderId="57" xfId="0" applyNumberFormat="1" applyFont="1" applyBorder="1" applyAlignment="1">
      <alignment horizontal="center" vertical="top"/>
    </xf>
    <xf numFmtId="170" fontId="24" fillId="0" borderId="12" xfId="0" applyNumberFormat="1" applyFont="1" applyBorder="1" applyAlignment="1">
      <alignment horizontal="center" vertical="top"/>
    </xf>
    <xf numFmtId="170" fontId="25" fillId="0" borderId="12" xfId="0" applyNumberFormat="1" applyFont="1" applyBorder="1" applyAlignment="1">
      <alignment horizontal="center" vertical="top"/>
    </xf>
    <xf numFmtId="166" fontId="26" fillId="0" borderId="12" xfId="0" applyNumberFormat="1" applyFont="1" applyBorder="1" applyAlignment="1">
      <alignment vertical="top" wrapText="1"/>
    </xf>
    <xf numFmtId="166" fontId="22" fillId="0" borderId="12" xfId="0" applyNumberFormat="1" applyFont="1" applyBorder="1" applyAlignment="1">
      <alignment horizontal="center" vertical="top"/>
    </xf>
    <xf numFmtId="166" fontId="22" fillId="0" borderId="98" xfId="0" applyNumberFormat="1" applyFont="1" applyBorder="1" applyAlignment="1">
      <alignment vertical="top" wrapText="1"/>
    </xf>
    <xf numFmtId="166" fontId="22" fillId="0" borderId="62" xfId="0" applyNumberFormat="1" applyFont="1" applyBorder="1" applyAlignment="1">
      <alignment horizontal="center" vertical="top"/>
    </xf>
    <xf numFmtId="166" fontId="24" fillId="0" borderId="59" xfId="0" applyNumberFormat="1" applyFont="1" applyBorder="1" applyAlignment="1">
      <alignment horizontal="center" vertical="top"/>
    </xf>
    <xf numFmtId="166" fontId="24" fillId="0" borderId="57" xfId="0" applyNumberFormat="1" applyFont="1" applyBorder="1" applyAlignment="1">
      <alignment horizontal="center" vertical="top"/>
    </xf>
    <xf numFmtId="166" fontId="30" fillId="0" borderId="11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horizontal="center" vertical="top"/>
    </xf>
    <xf numFmtId="166" fontId="25" fillId="0" borderId="57" xfId="0" applyNumberFormat="1" applyFont="1" applyBorder="1" applyAlignment="1">
      <alignment horizontal="center" vertical="top"/>
    </xf>
    <xf numFmtId="166" fontId="24" fillId="0" borderId="62" xfId="0" applyNumberFormat="1" applyFont="1" applyBorder="1" applyAlignment="1">
      <alignment horizontal="center" vertical="top"/>
    </xf>
    <xf numFmtId="166" fontId="25" fillId="0" borderId="69" xfId="0" applyNumberFormat="1" applyFont="1" applyBorder="1" applyAlignment="1">
      <alignment horizontal="center" vertical="top"/>
    </xf>
    <xf numFmtId="166" fontId="24" fillId="0" borderId="67" xfId="0" applyNumberFormat="1" applyFont="1" applyBorder="1" applyAlignment="1">
      <alignment horizontal="center" vertical="top"/>
    </xf>
    <xf numFmtId="0" fontId="32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6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6" fillId="0" borderId="0" xfId="0" applyFont="1" applyAlignment="1"/>
    <xf numFmtId="49" fontId="6" fillId="0" borderId="71" xfId="0" applyNumberFormat="1" applyFont="1" applyBorder="1" applyAlignment="1">
      <alignment horizontal="right" wrapText="1"/>
    </xf>
    <xf numFmtId="4" fontId="36" fillId="0" borderId="58" xfId="0" applyNumberFormat="1" applyFont="1" applyBorder="1" applyAlignment="1">
      <alignment horizontal="center" vertical="center"/>
    </xf>
    <xf numFmtId="4" fontId="6" fillId="0" borderId="60" xfId="0" applyNumberFormat="1" applyFont="1" applyBorder="1" applyAlignment="1">
      <alignment horizontal="center" vertical="center" wrapText="1"/>
    </xf>
    <xf numFmtId="4" fontId="6" fillId="0" borderId="125" xfId="0" applyNumberFormat="1" applyFont="1" applyBorder="1" applyAlignment="1">
      <alignment horizontal="center" vertical="center" wrapText="1"/>
    </xf>
    <xf numFmtId="4" fontId="36" fillId="0" borderId="125" xfId="0" applyNumberFormat="1" applyFont="1" applyBorder="1" applyAlignment="1">
      <alignment horizontal="center" vertical="center"/>
    </xf>
    <xf numFmtId="0" fontId="24" fillId="0" borderId="125" xfId="0" applyFont="1" applyBorder="1" applyAlignment="1">
      <alignment vertical="center" wrapText="1"/>
    </xf>
    <xf numFmtId="0" fontId="24" fillId="0" borderId="125" xfId="0" applyFont="1" applyBorder="1" applyAlignment="1">
      <alignment horizontal="left" vertical="center" wrapText="1"/>
    </xf>
    <xf numFmtId="4" fontId="36" fillId="0" borderId="125" xfId="0" applyNumberFormat="1" applyFont="1" applyBorder="1" applyAlignment="1">
      <alignment horizontal="center" vertical="center" wrapText="1"/>
    </xf>
    <xf numFmtId="4" fontId="36" fillId="0" borderId="58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/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71" xfId="0" applyNumberFormat="1" applyFont="1" applyBorder="1" applyAlignment="1">
      <alignment horizontal="center" vertical="center" wrapText="1"/>
    </xf>
    <xf numFmtId="4" fontId="6" fillId="0" borderId="98" xfId="0" applyNumberFormat="1" applyFont="1" applyBorder="1" applyAlignment="1">
      <alignment horizontal="center" vertical="center" wrapText="1"/>
    </xf>
    <xf numFmtId="4" fontId="6" fillId="0" borderId="58" xfId="0" applyNumberFormat="1" applyFont="1" applyBorder="1" applyAlignment="1">
      <alignment horizontal="center" vertical="center"/>
    </xf>
    <xf numFmtId="0" fontId="6" fillId="0" borderId="125" xfId="0" applyFont="1" applyFill="1" applyBorder="1" applyAlignment="1">
      <alignment wrapText="1"/>
    </xf>
    <xf numFmtId="2" fontId="34" fillId="0" borderId="125" xfId="1" applyNumberFormat="1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wrapText="1"/>
    </xf>
    <xf numFmtId="0" fontId="6" fillId="0" borderId="126" xfId="0" applyFont="1" applyFill="1" applyBorder="1" applyAlignment="1">
      <alignment horizontal="center" wrapText="1"/>
    </xf>
    <xf numFmtId="0" fontId="26" fillId="0" borderId="125" xfId="0" applyFont="1" applyBorder="1" applyAlignment="1">
      <alignment vertical="center"/>
    </xf>
    <xf numFmtId="0" fontId="6" fillId="0" borderId="125" xfId="0" applyFont="1" applyFill="1" applyBorder="1"/>
    <xf numFmtId="0" fontId="26" fillId="0" borderId="125" xfId="0" applyFont="1" applyFill="1" applyBorder="1" applyAlignment="1">
      <alignment vertical="center" wrapText="1"/>
    </xf>
    <xf numFmtId="0" fontId="26" fillId="0" borderId="125" xfId="0" applyFont="1" applyFill="1" applyBorder="1" applyAlignment="1">
      <alignment vertical="center"/>
    </xf>
    <xf numFmtId="0" fontId="26" fillId="0" borderId="127" xfId="0" applyFont="1" applyFill="1" applyBorder="1" applyAlignment="1">
      <alignment vertical="center"/>
    </xf>
    <xf numFmtId="0" fontId="26" fillId="0" borderId="125" xfId="0" applyFont="1" applyFill="1" applyBorder="1" applyAlignment="1">
      <alignment horizontal="center" vertical="center" wrapText="1"/>
    </xf>
    <xf numFmtId="0" fontId="26" fillId="0" borderId="127" xfId="0" applyFont="1" applyFill="1" applyBorder="1" applyAlignment="1">
      <alignment horizontal="center" vertical="center" wrapText="1"/>
    </xf>
    <xf numFmtId="0" fontId="6" fillId="0" borderId="0" xfId="0" applyFont="1" applyAlignment="1"/>
    <xf numFmtId="4" fontId="4" fillId="6" borderId="87" xfId="0" applyNumberFormat="1" applyFont="1" applyFill="1" applyBorder="1" applyAlignment="1">
      <alignment horizontal="right" vertical="top"/>
    </xf>
    <xf numFmtId="0" fontId="2" fillId="0" borderId="125" xfId="0" applyFont="1" applyBorder="1" applyAlignment="1">
      <alignment vertical="center" wrapText="1"/>
    </xf>
    <xf numFmtId="2" fontId="39" fillId="0" borderId="125" xfId="0" applyNumberFormat="1" applyFont="1" applyBorder="1" applyAlignment="1">
      <alignment horizontal="right" vertical="top" wrapText="1"/>
    </xf>
    <xf numFmtId="2" fontId="2" fillId="0" borderId="125" xfId="0" applyNumberFormat="1" applyFont="1" applyBorder="1" applyAlignment="1">
      <alignment vertical="top" wrapText="1"/>
    </xf>
    <xf numFmtId="4" fontId="6" fillId="0" borderId="125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22" fillId="0" borderId="71" xfId="0" applyFont="1" applyFill="1" applyBorder="1" applyAlignment="1">
      <alignment horizontal="left" vertical="top" wrapText="1"/>
    </xf>
    <xf numFmtId="166" fontId="40" fillId="0" borderId="11" xfId="0" applyNumberFormat="1" applyFont="1" applyBorder="1" applyAlignment="1">
      <alignment vertical="top"/>
    </xf>
    <xf numFmtId="49" fontId="40" fillId="0" borderId="12" xfId="0" applyNumberFormat="1" applyFont="1" applyBorder="1" applyAlignment="1">
      <alignment horizontal="center" vertical="top"/>
    </xf>
    <xf numFmtId="166" fontId="27" fillId="0" borderId="13" xfId="0" applyNumberFormat="1" applyFont="1" applyBorder="1" applyAlignment="1">
      <alignment vertical="top" wrapText="1"/>
    </xf>
    <xf numFmtId="4" fontId="27" fillId="0" borderId="11" xfId="0" applyNumberFormat="1" applyFont="1" applyBorder="1" applyAlignment="1">
      <alignment horizontal="right" vertical="top"/>
    </xf>
    <xf numFmtId="4" fontId="27" fillId="0" borderId="12" xfId="0" applyNumberFormat="1" applyFont="1" applyBorder="1" applyAlignment="1">
      <alignment horizontal="right" vertical="top"/>
    </xf>
    <xf numFmtId="4" fontId="27" fillId="0" borderId="17" xfId="0" applyNumberFormat="1" applyFont="1" applyBorder="1" applyAlignment="1">
      <alignment horizontal="right" vertical="top"/>
    </xf>
    <xf numFmtId="4" fontId="27" fillId="0" borderId="13" xfId="0" applyNumberFormat="1" applyFont="1" applyBorder="1" applyAlignment="1">
      <alignment horizontal="right" vertical="top"/>
    </xf>
    <xf numFmtId="4" fontId="41" fillId="0" borderId="11" xfId="0" applyNumberFormat="1" applyFont="1" applyBorder="1" applyAlignment="1">
      <alignment horizontal="right" vertical="top"/>
    </xf>
    <xf numFmtId="4" fontId="41" fillId="0" borderId="17" xfId="0" applyNumberFormat="1" applyFont="1" applyBorder="1" applyAlignment="1">
      <alignment horizontal="right" vertical="top"/>
    </xf>
    <xf numFmtId="4" fontId="41" fillId="0" borderId="14" xfId="0" applyNumberFormat="1" applyFont="1" applyBorder="1" applyAlignment="1">
      <alignment horizontal="right" vertical="top"/>
    </xf>
    <xf numFmtId="10" fontId="42" fillId="0" borderId="83" xfId="0" applyNumberFormat="1" applyFont="1" applyBorder="1" applyAlignment="1">
      <alignment horizontal="right" vertical="top"/>
    </xf>
    <xf numFmtId="0" fontId="42" fillId="0" borderId="22" xfId="0" applyFont="1" applyBorder="1" applyAlignment="1">
      <alignment horizontal="right" vertical="top" wrapText="1"/>
    </xf>
    <xf numFmtId="4" fontId="43" fillId="0" borderId="0" xfId="0" applyNumberFormat="1" applyFont="1" applyAlignment="1">
      <alignment vertical="top"/>
    </xf>
    <xf numFmtId="0" fontId="27" fillId="0" borderId="0" xfId="0" applyFont="1" applyAlignment="1"/>
    <xf numFmtId="166" fontId="40" fillId="0" borderId="67" xfId="0" applyNumberFormat="1" applyFont="1" applyBorder="1" applyAlignment="1">
      <alignment vertical="top"/>
    </xf>
    <xf numFmtId="49" fontId="40" fillId="0" borderId="68" xfId="0" applyNumberFormat="1" applyFont="1" applyBorder="1" applyAlignment="1">
      <alignment horizontal="center" vertical="top"/>
    </xf>
    <xf numFmtId="166" fontId="27" fillId="0" borderId="65" xfId="0" applyNumberFormat="1" applyFont="1" applyBorder="1" applyAlignment="1">
      <alignment vertical="top" wrapText="1"/>
    </xf>
    <xf numFmtId="166" fontId="27" fillId="0" borderId="69" xfId="0" applyNumberFormat="1" applyFont="1" applyBorder="1" applyAlignment="1">
      <alignment horizontal="center" vertical="top"/>
    </xf>
    <xf numFmtId="4" fontId="27" fillId="0" borderId="67" xfId="0" applyNumberFormat="1" applyFont="1" applyBorder="1" applyAlignment="1">
      <alignment horizontal="right" vertical="top"/>
    </xf>
    <xf numFmtId="4" fontId="27" fillId="0" borderId="68" xfId="0" applyNumberFormat="1" applyFont="1" applyBorder="1" applyAlignment="1">
      <alignment horizontal="right" vertical="top"/>
    </xf>
    <xf numFmtId="4" fontId="27" fillId="0" borderId="70" xfId="0" applyNumberFormat="1" applyFont="1" applyBorder="1" applyAlignment="1">
      <alignment horizontal="right" vertical="top"/>
    </xf>
    <xf numFmtId="4" fontId="27" fillId="0" borderId="65" xfId="0" applyNumberFormat="1" applyFont="1" applyBorder="1" applyAlignment="1">
      <alignment horizontal="right" vertical="top"/>
    </xf>
    <xf numFmtId="4" fontId="41" fillId="0" borderId="59" xfId="0" applyNumberFormat="1" applyFont="1" applyBorder="1" applyAlignment="1">
      <alignment horizontal="right" vertical="top"/>
    </xf>
    <xf numFmtId="4" fontId="41" fillId="0" borderId="63" xfId="0" applyNumberFormat="1" applyFont="1" applyBorder="1" applyAlignment="1">
      <alignment horizontal="right" vertical="top"/>
    </xf>
    <xf numFmtId="4" fontId="41" fillId="0" borderId="84" xfId="0" applyNumberFormat="1" applyFont="1" applyBorder="1" applyAlignment="1">
      <alignment horizontal="right" vertical="top"/>
    </xf>
    <xf numFmtId="0" fontId="6" fillId="0" borderId="0" xfId="0" applyFont="1" applyAlignment="1"/>
    <xf numFmtId="4" fontId="6" fillId="0" borderId="64" xfId="0" applyNumberFormat="1" applyFont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4" fontId="6" fillId="0" borderId="60" xfId="0" applyNumberFormat="1" applyFont="1" applyBorder="1" applyAlignment="1">
      <alignment horizontal="center" vertical="center"/>
    </xf>
    <xf numFmtId="4" fontId="6" fillId="0" borderId="125" xfId="0" applyNumberFormat="1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 wrapText="1"/>
    </xf>
    <xf numFmtId="0" fontId="6" fillId="0" borderId="0" xfId="0" applyFont="1" applyAlignment="1"/>
    <xf numFmtId="4" fontId="44" fillId="0" borderId="125" xfId="0" applyNumberFormat="1" applyFont="1" applyBorder="1" applyAlignment="1">
      <alignment horizontal="center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98" xfId="0" applyNumberFormat="1" applyFont="1" applyFill="1" applyBorder="1" applyAlignment="1">
      <alignment horizontal="center" vertical="center" wrapText="1"/>
    </xf>
    <xf numFmtId="4" fontId="6" fillId="0" borderId="58" xfId="0" applyNumberFormat="1" applyFont="1" applyFill="1" applyBorder="1" applyAlignment="1">
      <alignment horizontal="center" vertical="center"/>
    </xf>
    <xf numFmtId="4" fontId="18" fillId="0" borderId="22" xfId="0" applyNumberFormat="1" applyFont="1" applyBorder="1" applyAlignment="1">
      <alignment horizontal="right" vertical="top" wrapText="1"/>
    </xf>
    <xf numFmtId="4" fontId="4" fillId="7" borderId="48" xfId="0" applyNumberFormat="1" applyFont="1" applyFill="1" applyBorder="1" applyAlignment="1">
      <alignment horizontal="right" vertical="top" wrapText="1"/>
    </xf>
    <xf numFmtId="0" fontId="6" fillId="0" borderId="71" xfId="0" applyFont="1" applyFill="1" applyBorder="1" applyAlignment="1">
      <alignment horizontal="center" vertical="center" wrapText="1"/>
    </xf>
    <xf numFmtId="4" fontId="6" fillId="0" borderId="60" xfId="0" applyNumberFormat="1" applyFont="1" applyFill="1" applyBorder="1" applyAlignment="1">
      <alignment horizontal="center" vertical="center"/>
    </xf>
    <xf numFmtId="4" fontId="6" fillId="0" borderId="125" xfId="0" applyNumberFormat="1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 wrapText="1"/>
    </xf>
    <xf numFmtId="4" fontId="6" fillId="0" borderId="10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5" xfId="0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6" fillId="0" borderId="17" xfId="0" applyNumberFormat="1" applyFont="1" applyFill="1" applyBorder="1" applyAlignment="1">
      <alignment horizontal="right" vertical="top"/>
    </xf>
    <xf numFmtId="0" fontId="6" fillId="0" borderId="126" xfId="0" applyFont="1" applyFill="1" applyBorder="1" applyAlignment="1">
      <alignment horizontal="center" vertical="center" wrapText="1"/>
    </xf>
    <xf numFmtId="4" fontId="36" fillId="0" borderId="129" xfId="0" applyNumberFormat="1" applyFont="1" applyBorder="1" applyAlignment="1">
      <alignment horizontal="center" vertical="center" wrapText="1"/>
    </xf>
    <xf numFmtId="166" fontId="14" fillId="0" borderId="128" xfId="0" applyNumberFormat="1" applyFont="1" applyFill="1" applyBorder="1" applyAlignment="1">
      <alignment horizontal="center" vertical="center" wrapText="1"/>
    </xf>
    <xf numFmtId="4" fontId="6" fillId="0" borderId="128" xfId="0" applyNumberFormat="1" applyFont="1" applyFill="1" applyBorder="1" applyAlignment="1">
      <alignment horizontal="center" vertical="center" wrapText="1"/>
    </xf>
    <xf numFmtId="4" fontId="6" fillId="0" borderId="111" xfId="0" applyNumberFormat="1" applyFont="1" applyFill="1" applyBorder="1" applyAlignment="1">
      <alignment horizontal="center" vertical="center"/>
    </xf>
    <xf numFmtId="4" fontId="6" fillId="0" borderId="11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/>
    <xf numFmtId="0" fontId="25" fillId="0" borderId="125" xfId="0" applyFont="1" applyBorder="1" applyAlignment="1">
      <alignment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/>
    </xf>
    <xf numFmtId="0" fontId="26" fillId="0" borderId="60" xfId="0" applyFont="1" applyBorder="1" applyAlignment="1">
      <alignment horizontal="left" vertical="center" wrapText="1"/>
    </xf>
    <xf numFmtId="0" fontId="26" fillId="0" borderId="71" xfId="0" applyFont="1" applyBorder="1" applyAlignment="1">
      <alignment horizontal="left" vertical="center" wrapText="1"/>
    </xf>
    <xf numFmtId="0" fontId="26" fillId="0" borderId="71" xfId="0" applyFont="1" applyFill="1" applyBorder="1" applyAlignment="1">
      <alignment horizontal="left" vertical="center" wrapText="1"/>
    </xf>
    <xf numFmtId="166" fontId="26" fillId="0" borderId="110" xfId="0" applyNumberFormat="1" applyFont="1" applyFill="1" applyBorder="1" applyAlignment="1">
      <alignment vertical="center" wrapText="1"/>
    </xf>
    <xf numFmtId="166" fontId="26" fillId="0" borderId="110" xfId="0" applyNumberFormat="1" applyFont="1" applyBorder="1" applyAlignment="1">
      <alignment vertical="center" wrapText="1"/>
    </xf>
    <xf numFmtId="0" fontId="26" fillId="0" borderId="98" xfId="0" applyFont="1" applyFill="1" applyBorder="1" applyAlignment="1">
      <alignment vertical="center" wrapText="1"/>
    </xf>
    <xf numFmtId="0" fontId="6" fillId="0" borderId="126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6" fillId="0" borderId="125" xfId="0" applyFont="1" applyFill="1" applyBorder="1" applyAlignment="1">
      <alignment vertical="center"/>
    </xf>
    <xf numFmtId="0" fontId="25" fillId="0" borderId="125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right" vertical="center" wrapText="1"/>
    </xf>
    <xf numFmtId="171" fontId="6" fillId="0" borderId="0" xfId="0" applyNumberFormat="1" applyFont="1" applyAlignment="1">
      <alignment horizontal="center" vertical="center"/>
    </xf>
    <xf numFmtId="171" fontId="4" fillId="0" borderId="12" xfId="0" applyNumberFormat="1" applyFont="1" applyBorder="1" applyAlignment="1">
      <alignment horizontal="center" vertical="center" wrapText="1"/>
    </xf>
    <xf numFmtId="171" fontId="6" fillId="0" borderId="12" xfId="0" applyNumberFormat="1" applyFont="1" applyBorder="1" applyAlignment="1">
      <alignment horizontal="center" vertical="center"/>
    </xf>
    <xf numFmtId="171" fontId="4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Fill="1"/>
    <xf numFmtId="49" fontId="6" fillId="0" borderId="71" xfId="0" applyNumberFormat="1" applyFont="1" applyFill="1" applyBorder="1" applyAlignment="1">
      <alignment horizontal="right" wrapText="1"/>
    </xf>
    <xf numFmtId="0" fontId="6" fillId="0" borderId="130" xfId="0" applyFont="1" applyFill="1" applyBorder="1" applyAlignment="1">
      <alignment vertical="center"/>
    </xf>
    <xf numFmtId="2" fontId="34" fillId="0" borderId="127" xfId="1" applyNumberFormat="1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1" fillId="0" borderId="0" xfId="0" applyFont="1" applyAlignment="1"/>
    <xf numFmtId="4" fontId="6" fillId="0" borderId="71" xfId="0" applyNumberFormat="1" applyFont="1" applyFill="1" applyBorder="1" applyAlignment="1">
      <alignment horizontal="center" vertical="center" wrapText="1"/>
    </xf>
    <xf numFmtId="4" fontId="6" fillId="0" borderId="126" xfId="0" applyNumberFormat="1" applyFont="1" applyFill="1" applyBorder="1" applyAlignment="1">
      <alignment horizontal="center" vertical="center"/>
    </xf>
    <xf numFmtId="4" fontId="6" fillId="0" borderId="109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38" fillId="0" borderId="131" xfId="0" applyFont="1" applyBorder="1" applyAlignment="1">
      <alignment horizontal="center" vertical="center" wrapText="1"/>
    </xf>
    <xf numFmtId="0" fontId="40" fillId="0" borderId="132" xfId="0" applyFont="1" applyBorder="1" applyAlignment="1">
      <alignment horizontal="center" vertical="center" wrapText="1"/>
    </xf>
    <xf numFmtId="4" fontId="40" fillId="0" borderId="132" xfId="0" applyNumberFormat="1" applyFont="1" applyBorder="1" applyAlignment="1">
      <alignment horizontal="center" vertical="center" wrapText="1"/>
    </xf>
    <xf numFmtId="171" fontId="40" fillId="0" borderId="132" xfId="0" applyNumberFormat="1" applyFont="1" applyBorder="1" applyAlignment="1">
      <alignment horizontal="center" vertical="center" wrapText="1"/>
    </xf>
    <xf numFmtId="0" fontId="40" fillId="0" borderId="133" xfId="0" applyFont="1" applyBorder="1" applyAlignment="1">
      <alignment horizontal="center" vertical="center" wrapText="1"/>
    </xf>
    <xf numFmtId="49" fontId="4" fillId="0" borderId="134" xfId="0" applyNumberFormat="1" applyFont="1" applyBorder="1" applyAlignment="1">
      <alignment horizontal="center" vertical="center"/>
    </xf>
    <xf numFmtId="0" fontId="26" fillId="0" borderId="117" xfId="0" applyFont="1" applyBorder="1" applyAlignment="1">
      <alignment horizontal="left" vertical="center" wrapText="1"/>
    </xf>
    <xf numFmtId="0" fontId="6" fillId="0" borderId="135" xfId="0" applyFont="1" applyBorder="1" applyAlignment="1">
      <alignment vertical="center" wrapText="1"/>
    </xf>
    <xf numFmtId="49" fontId="28" fillId="0" borderId="134" xfId="0" applyNumberFormat="1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 wrapText="1"/>
    </xf>
    <xf numFmtId="4" fontId="6" fillId="0" borderId="135" xfId="0" applyNumberFormat="1" applyFont="1" applyBorder="1" applyAlignment="1">
      <alignment horizontal="center" vertical="center"/>
    </xf>
    <xf numFmtId="49" fontId="28" fillId="0" borderId="134" xfId="0" applyNumberFormat="1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vertical="center" wrapText="1"/>
    </xf>
    <xf numFmtId="14" fontId="6" fillId="0" borderId="135" xfId="0" applyNumberFormat="1" applyFont="1" applyFill="1" applyBorder="1" applyAlignment="1">
      <alignment horizontal="center" vertical="center" wrapText="1"/>
    </xf>
    <xf numFmtId="4" fontId="6" fillId="0" borderId="135" xfId="0" applyNumberFormat="1" applyFont="1" applyBorder="1" applyAlignment="1">
      <alignment horizontal="center" vertical="center" wrapText="1"/>
    </xf>
    <xf numFmtId="49" fontId="28" fillId="0" borderId="136" xfId="0" applyNumberFormat="1" applyFont="1" applyBorder="1" applyAlignment="1">
      <alignment horizontal="center" vertical="center"/>
    </xf>
    <xf numFmtId="4" fontId="6" fillId="0" borderId="137" xfId="0" applyNumberFormat="1" applyFont="1" applyBorder="1" applyAlignment="1">
      <alignment horizontal="center" vertical="center"/>
    </xf>
    <xf numFmtId="4" fontId="6" fillId="0" borderId="138" xfId="0" applyNumberFormat="1" applyFont="1" applyBorder="1" applyAlignment="1">
      <alignment horizontal="center" vertical="center"/>
    </xf>
    <xf numFmtId="49" fontId="28" fillId="0" borderId="136" xfId="0" applyNumberFormat="1" applyFont="1" applyFill="1" applyBorder="1" applyAlignment="1">
      <alignment horizontal="center" vertical="center"/>
    </xf>
    <xf numFmtId="0" fontId="6" fillId="0" borderId="135" xfId="0" applyFont="1" applyBorder="1" applyAlignment="1">
      <alignment horizontal="center" vertical="center" wrapText="1"/>
    </xf>
    <xf numFmtId="0" fontId="6" fillId="0" borderId="139" xfId="0" applyFont="1" applyFill="1" applyBorder="1" applyAlignment="1">
      <alignment vertical="center" wrapText="1"/>
    </xf>
    <xf numFmtId="0" fontId="6" fillId="0" borderId="138" xfId="0" applyFont="1" applyFill="1" applyBorder="1" applyAlignment="1">
      <alignment horizontal="center" vertical="center" wrapText="1"/>
    </xf>
    <xf numFmtId="0" fontId="6" fillId="0" borderId="138" xfId="0" applyFont="1" applyFill="1" applyBorder="1" applyAlignment="1">
      <alignment vertical="center" wrapText="1"/>
    </xf>
    <xf numFmtId="0" fontId="6" fillId="0" borderId="140" xfId="0" applyFont="1" applyFill="1" applyBorder="1" applyAlignment="1">
      <alignment vertical="center" wrapText="1"/>
    </xf>
    <xf numFmtId="4" fontId="6" fillId="0" borderId="135" xfId="0" applyNumberFormat="1" applyFont="1" applyFill="1" applyBorder="1" applyAlignment="1">
      <alignment vertical="center" wrapText="1"/>
    </xf>
    <xf numFmtId="4" fontId="6" fillId="0" borderId="135" xfId="0" applyNumberFormat="1" applyFont="1" applyFill="1" applyBorder="1" applyAlignment="1">
      <alignment horizontal="center" vertical="center"/>
    </xf>
    <xf numFmtId="49" fontId="28" fillId="0" borderId="141" xfId="0" applyNumberFormat="1" applyFont="1" applyBorder="1" applyAlignment="1">
      <alignment horizontal="center" vertical="center"/>
    </xf>
    <xf numFmtId="0" fontId="6" fillId="0" borderId="137" xfId="0" applyFont="1" applyBorder="1" applyAlignment="1">
      <alignment vertical="center" wrapText="1"/>
    </xf>
    <xf numFmtId="49" fontId="28" fillId="0" borderId="142" xfId="0" applyNumberFormat="1" applyFont="1" applyFill="1" applyBorder="1" applyAlignment="1">
      <alignment horizontal="center" vertical="center"/>
    </xf>
    <xf numFmtId="0" fontId="6" fillId="0" borderId="138" xfId="0" applyFont="1" applyFill="1" applyBorder="1"/>
    <xf numFmtId="166" fontId="14" fillId="0" borderId="143" xfId="0" applyNumberFormat="1" applyFont="1" applyFill="1" applyBorder="1" applyAlignment="1">
      <alignment horizontal="center" vertical="center" wrapText="1"/>
    </xf>
    <xf numFmtId="4" fontId="6" fillId="0" borderId="140" xfId="0" applyNumberFormat="1" applyFont="1" applyFill="1" applyBorder="1" applyAlignment="1">
      <alignment vertical="center" wrapText="1"/>
    </xf>
    <xf numFmtId="0" fontId="28" fillId="0" borderId="142" xfId="0" applyFont="1" applyBorder="1" applyAlignment="1">
      <alignment horizontal="center" vertical="center" wrapText="1"/>
    </xf>
    <xf numFmtId="4" fontId="6" fillId="0" borderId="135" xfId="0" applyNumberFormat="1" applyFont="1" applyBorder="1" applyAlignment="1">
      <alignment vertical="center" wrapText="1"/>
    </xf>
    <xf numFmtId="0" fontId="4" fillId="0" borderId="142" xfId="0" applyFont="1" applyBorder="1" applyAlignment="1">
      <alignment horizontal="center" vertical="center" wrapText="1"/>
    </xf>
    <xf numFmtId="4" fontId="6" fillId="0" borderId="135" xfId="0" applyNumberFormat="1" applyFont="1" applyBorder="1" applyAlignment="1">
      <alignment vertical="center"/>
    </xf>
    <xf numFmtId="0" fontId="6" fillId="0" borderId="135" xfId="0" applyFont="1" applyBorder="1" applyAlignment="1">
      <alignment wrapText="1"/>
    </xf>
    <xf numFmtId="2" fontId="6" fillId="0" borderId="135" xfId="0" applyNumberFormat="1" applyFont="1" applyBorder="1" applyAlignment="1">
      <alignment horizontal="center" vertical="center" wrapText="1"/>
    </xf>
    <xf numFmtId="4" fontId="4" fillId="9" borderId="146" xfId="0" applyNumberFormat="1" applyFont="1" applyFill="1" applyBorder="1" applyAlignment="1">
      <alignment horizontal="center" vertical="center" wrapText="1"/>
    </xf>
    <xf numFmtId="0" fontId="4" fillId="9" borderId="147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8" borderId="26" xfId="0" applyNumberFormat="1" applyFont="1" applyFill="1" applyBorder="1" applyAlignment="1">
      <alignment horizontal="left" vertical="top"/>
    </xf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71" xfId="0" applyFont="1" applyBorder="1" applyAlignment="1">
      <alignment horizontal="right" wrapText="1"/>
    </xf>
    <xf numFmtId="0" fontId="34" fillId="0" borderId="85" xfId="0" applyFont="1" applyBorder="1"/>
    <xf numFmtId="0" fontId="4" fillId="5" borderId="71" xfId="0" applyFont="1" applyFill="1" applyBorder="1" applyAlignment="1">
      <alignment horizontal="center" vertical="center" wrapText="1"/>
    </xf>
    <xf numFmtId="0" fontId="34" fillId="0" borderId="58" xfId="0" applyFont="1" applyBorder="1"/>
    <xf numFmtId="4" fontId="4" fillId="5" borderId="71" xfId="0" applyNumberFormat="1" applyFont="1" applyFill="1" applyBorder="1" applyAlignment="1">
      <alignment horizontal="center" vertical="center" wrapText="1"/>
    </xf>
    <xf numFmtId="0" fontId="34" fillId="0" borderId="85" xfId="0" applyFont="1" applyBorder="1" applyAlignment="1">
      <alignment vertical="center"/>
    </xf>
    <xf numFmtId="0" fontId="34" fillId="0" borderId="58" xfId="0" applyFont="1" applyBorder="1" applyAlignment="1">
      <alignment vertical="center"/>
    </xf>
    <xf numFmtId="0" fontId="4" fillId="5" borderId="98" xfId="0" applyFont="1" applyFill="1" applyBorder="1" applyAlignment="1">
      <alignment horizontal="center" vertical="center" wrapText="1"/>
    </xf>
    <xf numFmtId="0" fontId="34" fillId="0" borderId="113" xfId="0" applyFont="1" applyBorder="1"/>
    <xf numFmtId="0" fontId="34" fillId="0" borderId="64" xfId="0" applyFont="1" applyBorder="1"/>
    <xf numFmtId="4" fontId="4" fillId="5" borderId="98" xfId="0" applyNumberFormat="1" applyFont="1" applyFill="1" applyBorder="1" applyAlignment="1">
      <alignment horizontal="center" vertical="center" wrapText="1"/>
    </xf>
    <xf numFmtId="0" fontId="34" fillId="0" borderId="113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4" fillId="9" borderId="144" xfId="0" applyFont="1" applyFill="1" applyBorder="1" applyAlignment="1">
      <alignment horizontal="right" wrapText="1"/>
    </xf>
    <xf numFmtId="0" fontId="34" fillId="9" borderId="145" xfId="0" applyFont="1" applyFill="1" applyBorder="1"/>
    <xf numFmtId="0" fontId="45" fillId="0" borderId="0" xfId="0" applyFont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46" fillId="0" borderId="0" xfId="0" applyFont="1" applyAlignment="1">
      <alignment horizontal="center" wrapText="1"/>
    </xf>
    <xf numFmtId="0" fontId="21" fillId="0" borderId="0" xfId="0" applyFont="1" applyAlignment="1"/>
    <xf numFmtId="0" fontId="4" fillId="0" borderId="0" xfId="0" applyFont="1" applyAlignment="1">
      <alignment horizontal="center" wrapText="1"/>
    </xf>
    <xf numFmtId="0" fontId="6" fillId="0" borderId="0" xfId="0" applyFont="1" applyAlignment="1"/>
    <xf numFmtId="0" fontId="33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13" workbookViewId="0">
      <selection activeCell="D16" sqref="D16:J16"/>
    </sheetView>
  </sheetViews>
  <sheetFormatPr defaultColWidth="12.59765625" defaultRowHeight="15" customHeight="1" x14ac:dyDescent="0.25"/>
  <cols>
    <col min="1" max="1" width="14.19921875" customWidth="1"/>
    <col min="2" max="16" width="13.69921875" customWidth="1"/>
    <col min="17" max="26" width="7.59765625" customWidth="1"/>
  </cols>
  <sheetData>
    <row r="1" spans="1:26" ht="14.4" x14ac:dyDescent="0.3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 x14ac:dyDescent="0.3">
      <c r="D2" s="2"/>
      <c r="E2" s="2"/>
      <c r="F2" s="2"/>
      <c r="G2" s="2"/>
      <c r="H2" s="2"/>
      <c r="I2" s="2"/>
      <c r="J2" s="3"/>
      <c r="K2" s="3" t="s">
        <v>827</v>
      </c>
      <c r="L2" s="3"/>
      <c r="M2" s="2"/>
      <c r="N2" s="3"/>
      <c r="O2" s="2"/>
      <c r="P2" s="3"/>
    </row>
    <row r="3" spans="1:26" ht="15.6" x14ac:dyDescent="0.3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828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 x14ac:dyDescent="0.3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">
      <c r="A5" s="4"/>
      <c r="B5" s="11"/>
      <c r="C5" s="4"/>
      <c r="D5" s="11" t="s">
        <v>1</v>
      </c>
      <c r="E5" s="4"/>
      <c r="F5" s="4" t="s">
        <v>256</v>
      </c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6" x14ac:dyDescent="0.3">
      <c r="A6" s="4"/>
      <c r="B6" s="11"/>
      <c r="C6" s="4"/>
      <c r="D6" s="11" t="s">
        <v>2</v>
      </c>
      <c r="E6" s="11"/>
      <c r="F6" s="11" t="s">
        <v>257</v>
      </c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 x14ac:dyDescent="0.3">
      <c r="A7" s="4"/>
      <c r="B7" s="4"/>
      <c r="C7" s="4"/>
      <c r="D7" s="11" t="s">
        <v>3</v>
      </c>
      <c r="E7" s="11"/>
      <c r="F7" s="11" t="s">
        <v>258</v>
      </c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 x14ac:dyDescent="0.3">
      <c r="A8" s="4"/>
      <c r="B8" s="4"/>
      <c r="C8" s="4"/>
      <c r="D8" s="11" t="s">
        <v>4</v>
      </c>
      <c r="E8" s="11"/>
      <c r="F8" s="11" t="s">
        <v>259</v>
      </c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 x14ac:dyDescent="0.3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 x14ac:dyDescent="0.3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 x14ac:dyDescent="0.3">
      <c r="A11" s="4"/>
      <c r="B11" s="682" t="s">
        <v>5</v>
      </c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 x14ac:dyDescent="0.3">
      <c r="A12" s="4"/>
      <c r="B12" s="682" t="s">
        <v>6</v>
      </c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 x14ac:dyDescent="0.3">
      <c r="A13" s="4"/>
      <c r="B13" s="684" t="s">
        <v>633</v>
      </c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 x14ac:dyDescent="0.3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 x14ac:dyDescent="0.3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5">
      <c r="A16" s="685"/>
      <c r="B16" s="688" t="s">
        <v>7</v>
      </c>
      <c r="C16" s="689"/>
      <c r="D16" s="692" t="s">
        <v>8</v>
      </c>
      <c r="E16" s="693"/>
      <c r="F16" s="693"/>
      <c r="G16" s="693"/>
      <c r="H16" s="693"/>
      <c r="I16" s="693"/>
      <c r="J16" s="694"/>
      <c r="K16" s="695" t="s">
        <v>9</v>
      </c>
      <c r="L16" s="689"/>
      <c r="M16" s="695" t="s">
        <v>10</v>
      </c>
      <c r="N16" s="68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">
      <c r="A17" s="686"/>
      <c r="B17" s="690"/>
      <c r="C17" s="691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697" t="s">
        <v>16</v>
      </c>
      <c r="J17" s="698"/>
      <c r="K17" s="696"/>
      <c r="L17" s="691"/>
      <c r="M17" s="696"/>
      <c r="N17" s="691"/>
    </row>
    <row r="18" spans="1:26" ht="47.25" customHeight="1" x14ac:dyDescent="0.25">
      <c r="A18" s="687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5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5">
      <c r="A20" s="31" t="s">
        <v>34</v>
      </c>
      <c r="B20" s="32">
        <v>1</v>
      </c>
      <c r="C20" s="33">
        <f>Витрати!G186</f>
        <v>2571728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2571728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5">
      <c r="A21" s="40" t="s">
        <v>35</v>
      </c>
      <c r="B21" s="32"/>
      <c r="C21" s="33">
        <f>Витрати!J186</f>
        <v>2571679.0099999998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2571679.0099999998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5">
      <c r="A22" s="40" t="s">
        <v>36</v>
      </c>
      <c r="B22" s="32"/>
      <c r="C22" s="33">
        <v>2005947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2005947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5">
      <c r="A23" s="41" t="s">
        <v>37</v>
      </c>
      <c r="B23" s="32"/>
      <c r="C23" s="33">
        <f>C21-C22</f>
        <v>565732.00999999978</v>
      </c>
      <c r="D23" s="34">
        <f t="shared" ref="D23:H23" si="2">D21-D22</f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565732.00999999978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">
      <c r="A26" s="42"/>
      <c r="B26" s="42" t="s">
        <v>38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3">
      <c r="D27" s="45" t="s">
        <v>39</v>
      </c>
      <c r="F27" s="46"/>
      <c r="G27" s="45" t="s">
        <v>40</v>
      </c>
      <c r="I27" s="2"/>
      <c r="K27" s="46" t="s">
        <v>41</v>
      </c>
    </row>
    <row r="28" spans="1:26" ht="15.75" customHeight="1" x14ac:dyDescent="0.3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I1029"/>
  <sheetViews>
    <sheetView tabSelected="1" zoomScaleNormal="100" workbookViewId="0">
      <pane xSplit="3" ySplit="9" topLeftCell="I52" activePane="bottomRight" state="frozen"/>
      <selection pane="topRight" activeCell="D1" sqref="D1"/>
      <selection pane="bottomLeft" activeCell="A10" sqref="A10"/>
      <selection pane="bottomRight" activeCell="AC193" sqref="AC193"/>
    </sheetView>
  </sheetViews>
  <sheetFormatPr defaultColWidth="12.59765625" defaultRowHeight="15" customHeight="1" outlineLevelCol="1" x14ac:dyDescent="0.25"/>
  <cols>
    <col min="1" max="1" width="10" customWidth="1"/>
    <col min="2" max="2" width="5.8984375" customWidth="1"/>
    <col min="3" max="3" width="31.5" customWidth="1"/>
    <col min="4" max="4" width="10.3984375" customWidth="1"/>
    <col min="5" max="5" width="9.3984375" customWidth="1"/>
    <col min="6" max="6" width="11.09765625" customWidth="1"/>
    <col min="7" max="7" width="16.3984375" customWidth="1"/>
    <col min="8" max="8" width="9" customWidth="1"/>
    <col min="9" max="9" width="11.5" customWidth="1"/>
    <col min="10" max="10" width="16.3984375" customWidth="1"/>
    <col min="11" max="11" width="9.3984375" hidden="1" customWidth="1" outlineLevel="1"/>
    <col min="12" max="12" width="11.09765625" hidden="1" customWidth="1" outlineLevel="1"/>
    <col min="13" max="13" width="16.3984375" hidden="1" customWidth="1" outlineLevel="1"/>
    <col min="14" max="14" width="9.3984375" hidden="1" customWidth="1" outlineLevel="1"/>
    <col min="15" max="15" width="11.09765625" hidden="1" customWidth="1" outlineLevel="1"/>
    <col min="16" max="16" width="16.3984375" hidden="1" customWidth="1" outlineLevel="1"/>
    <col min="17" max="17" width="9.3984375" hidden="1" customWidth="1" outlineLevel="1"/>
    <col min="18" max="18" width="11.09765625" hidden="1" customWidth="1" outlineLevel="1"/>
    <col min="19" max="19" width="16.3984375" hidden="1" customWidth="1" outlineLevel="1"/>
    <col min="20" max="20" width="9.3984375" hidden="1" customWidth="1" outlineLevel="1"/>
    <col min="21" max="21" width="11.09765625" hidden="1" customWidth="1" outlineLevel="1"/>
    <col min="22" max="22" width="16.3984375" hidden="1" customWidth="1" outlineLevel="1"/>
    <col min="23" max="23" width="9.3984375" hidden="1" customWidth="1" outlineLevel="1"/>
    <col min="24" max="24" width="11.09765625" hidden="1" customWidth="1" outlineLevel="1"/>
    <col min="25" max="25" width="16.3984375" hidden="1" customWidth="1" outlineLevel="1"/>
    <col min="26" max="26" width="9.3984375" hidden="1" customWidth="1" outlineLevel="1"/>
    <col min="27" max="27" width="11.09765625" hidden="1" customWidth="1" outlineLevel="1"/>
    <col min="28" max="28" width="16.3984375" hidden="1" customWidth="1" outlineLevel="1"/>
    <col min="29" max="29" width="16.3984375" customWidth="1" collapsed="1"/>
    <col min="30" max="31" width="16.3984375" customWidth="1"/>
    <col min="32" max="32" width="18.19921875" customWidth="1"/>
    <col min="33" max="33" width="20.59765625" customWidth="1"/>
    <col min="34" max="35" width="7.69921875" customWidth="1"/>
  </cols>
  <sheetData>
    <row r="1" spans="1:35" ht="15.6" x14ac:dyDescent="0.3">
      <c r="A1" s="47" t="s">
        <v>42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6" x14ac:dyDescent="0.3">
      <c r="A2" s="49" t="s">
        <v>1</v>
      </c>
      <c r="B2" s="47"/>
      <c r="C2" s="47" t="str">
        <f>Фінансування!F5</f>
        <v xml:space="preserve">Знакові події </v>
      </c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4.4" x14ac:dyDescent="0.3">
      <c r="A3" s="49" t="s">
        <v>43</v>
      </c>
      <c r="B3" s="50"/>
      <c r="C3" s="49" t="str">
        <f>Фінансування!F6</f>
        <v>Знакові події в Україні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3">
      <c r="A4" s="11" t="s">
        <v>4</v>
      </c>
      <c r="B4" s="50"/>
      <c r="C4" s="49" t="str">
        <f>Фінансування!F8</f>
        <v>"Фестиваль наївного  містецтва"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3.8" x14ac:dyDescent="0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5">
      <c r="A6" s="704" t="s">
        <v>44</v>
      </c>
      <c r="B6" s="716" t="s">
        <v>45</v>
      </c>
      <c r="C6" s="719" t="s">
        <v>46</v>
      </c>
      <c r="D6" s="722" t="s">
        <v>47</v>
      </c>
      <c r="E6" s="699" t="s">
        <v>48</v>
      </c>
      <c r="F6" s="700"/>
      <c r="G6" s="700"/>
      <c r="H6" s="700"/>
      <c r="I6" s="700"/>
      <c r="J6" s="701"/>
      <c r="K6" s="699" t="s">
        <v>49</v>
      </c>
      <c r="L6" s="700"/>
      <c r="M6" s="700"/>
      <c r="N6" s="700"/>
      <c r="O6" s="700"/>
      <c r="P6" s="701"/>
      <c r="Q6" s="699" t="s">
        <v>49</v>
      </c>
      <c r="R6" s="700"/>
      <c r="S6" s="700"/>
      <c r="T6" s="700"/>
      <c r="U6" s="700"/>
      <c r="V6" s="701"/>
      <c r="W6" s="699" t="s">
        <v>49</v>
      </c>
      <c r="X6" s="700"/>
      <c r="Y6" s="700"/>
      <c r="Z6" s="700"/>
      <c r="AA6" s="700"/>
      <c r="AB6" s="701"/>
      <c r="AC6" s="702" t="s">
        <v>50</v>
      </c>
      <c r="AD6" s="700"/>
      <c r="AE6" s="700"/>
      <c r="AF6" s="703"/>
      <c r="AG6" s="704" t="s">
        <v>51</v>
      </c>
    </row>
    <row r="7" spans="1:35" ht="71.25" customHeight="1" x14ac:dyDescent="0.25">
      <c r="A7" s="686"/>
      <c r="B7" s="717"/>
      <c r="C7" s="720"/>
      <c r="D7" s="720"/>
      <c r="E7" s="706" t="s">
        <v>52</v>
      </c>
      <c r="F7" s="700"/>
      <c r="G7" s="701"/>
      <c r="H7" s="706" t="s">
        <v>53</v>
      </c>
      <c r="I7" s="700"/>
      <c r="J7" s="701"/>
      <c r="K7" s="706" t="s">
        <v>52</v>
      </c>
      <c r="L7" s="700"/>
      <c r="M7" s="701"/>
      <c r="N7" s="706" t="s">
        <v>53</v>
      </c>
      <c r="O7" s="700"/>
      <c r="P7" s="701"/>
      <c r="Q7" s="706" t="s">
        <v>52</v>
      </c>
      <c r="R7" s="700"/>
      <c r="S7" s="701"/>
      <c r="T7" s="706" t="s">
        <v>53</v>
      </c>
      <c r="U7" s="700"/>
      <c r="V7" s="701"/>
      <c r="W7" s="706" t="s">
        <v>52</v>
      </c>
      <c r="X7" s="700"/>
      <c r="Y7" s="701"/>
      <c r="Z7" s="706" t="s">
        <v>53</v>
      </c>
      <c r="AA7" s="700"/>
      <c r="AB7" s="701"/>
      <c r="AC7" s="707" t="s">
        <v>54</v>
      </c>
      <c r="AD7" s="707" t="s">
        <v>55</v>
      </c>
      <c r="AE7" s="702" t="s">
        <v>56</v>
      </c>
      <c r="AF7" s="703"/>
      <c r="AG7" s="686"/>
    </row>
    <row r="8" spans="1:35" ht="41.25" customHeight="1" x14ac:dyDescent="0.25">
      <c r="A8" s="715"/>
      <c r="B8" s="718"/>
      <c r="C8" s="721"/>
      <c r="D8" s="721"/>
      <c r="E8" s="58" t="s">
        <v>57</v>
      </c>
      <c r="F8" s="59" t="s">
        <v>58</v>
      </c>
      <c r="G8" s="60" t="s">
        <v>59</v>
      </c>
      <c r="H8" s="58" t="s">
        <v>57</v>
      </c>
      <c r="I8" s="59" t="s">
        <v>58</v>
      </c>
      <c r="J8" s="60" t="s">
        <v>60</v>
      </c>
      <c r="K8" s="58" t="s">
        <v>57</v>
      </c>
      <c r="L8" s="59" t="s">
        <v>61</v>
      </c>
      <c r="M8" s="60" t="s">
        <v>62</v>
      </c>
      <c r="N8" s="58" t="s">
        <v>57</v>
      </c>
      <c r="O8" s="59" t="s">
        <v>61</v>
      </c>
      <c r="P8" s="60" t="s">
        <v>63</v>
      </c>
      <c r="Q8" s="58" t="s">
        <v>57</v>
      </c>
      <c r="R8" s="59" t="s">
        <v>61</v>
      </c>
      <c r="S8" s="60" t="s">
        <v>64</v>
      </c>
      <c r="T8" s="58" t="s">
        <v>57</v>
      </c>
      <c r="U8" s="59" t="s">
        <v>61</v>
      </c>
      <c r="V8" s="60" t="s">
        <v>65</v>
      </c>
      <c r="W8" s="58" t="s">
        <v>57</v>
      </c>
      <c r="X8" s="59" t="s">
        <v>61</v>
      </c>
      <c r="Y8" s="60" t="s">
        <v>66</v>
      </c>
      <c r="Z8" s="58" t="s">
        <v>57</v>
      </c>
      <c r="AA8" s="59" t="s">
        <v>61</v>
      </c>
      <c r="AB8" s="60" t="s">
        <v>67</v>
      </c>
      <c r="AC8" s="705"/>
      <c r="AD8" s="705"/>
      <c r="AE8" s="61" t="s">
        <v>68</v>
      </c>
      <c r="AF8" s="62" t="s">
        <v>17</v>
      </c>
      <c r="AG8" s="705"/>
    </row>
    <row r="9" spans="1:35" ht="13.8" x14ac:dyDescent="0.25">
      <c r="A9" s="63" t="s">
        <v>69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3.8" x14ac:dyDescent="0.25">
      <c r="A10" s="71"/>
      <c r="B10" s="72"/>
      <c r="C10" s="70" t="s">
        <v>70</v>
      </c>
      <c r="D10" s="73"/>
      <c r="E10" s="66" t="s">
        <v>71</v>
      </c>
      <c r="F10" s="73" t="s">
        <v>72</v>
      </c>
      <c r="G10" s="74" t="s">
        <v>73</v>
      </c>
      <c r="H10" s="73" t="s">
        <v>74</v>
      </c>
      <c r="I10" s="73" t="s">
        <v>75</v>
      </c>
      <c r="J10" s="73" t="s">
        <v>76</v>
      </c>
      <c r="K10" s="65" t="s">
        <v>77</v>
      </c>
      <c r="L10" s="70" t="s">
        <v>78</v>
      </c>
      <c r="M10" s="69" t="s">
        <v>79</v>
      </c>
      <c r="N10" s="65" t="s">
        <v>80</v>
      </c>
      <c r="O10" s="70" t="s">
        <v>81</v>
      </c>
      <c r="P10" s="69" t="s">
        <v>82</v>
      </c>
      <c r="Q10" s="65" t="s">
        <v>83</v>
      </c>
      <c r="R10" s="70" t="s">
        <v>84</v>
      </c>
      <c r="S10" s="69" t="s">
        <v>85</v>
      </c>
      <c r="T10" s="65" t="s">
        <v>86</v>
      </c>
      <c r="U10" s="70" t="s">
        <v>87</v>
      </c>
      <c r="V10" s="69" t="s">
        <v>88</v>
      </c>
      <c r="W10" s="65" t="s">
        <v>89</v>
      </c>
      <c r="X10" s="70" t="s">
        <v>90</v>
      </c>
      <c r="Y10" s="69" t="s">
        <v>91</v>
      </c>
      <c r="Z10" s="65" t="s">
        <v>92</v>
      </c>
      <c r="AA10" s="70" t="s">
        <v>93</v>
      </c>
      <c r="AB10" s="69" t="s">
        <v>94</v>
      </c>
      <c r="AC10" s="70" t="s">
        <v>95</v>
      </c>
      <c r="AD10" s="70" t="s">
        <v>96</v>
      </c>
      <c r="AE10" s="70" t="s">
        <v>97</v>
      </c>
      <c r="AF10" s="70" t="s">
        <v>98</v>
      </c>
      <c r="AG10" s="68"/>
    </row>
    <row r="11" spans="1:35" ht="19.5" customHeight="1" x14ac:dyDescent="0.25">
      <c r="A11" s="75"/>
      <c r="B11" s="76"/>
      <c r="C11" s="77" t="s">
        <v>99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5">
      <c r="A12" s="85" t="s">
        <v>100</v>
      </c>
      <c r="B12" s="86">
        <v>1</v>
      </c>
      <c r="C12" s="87" t="s">
        <v>101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24" customHeight="1" x14ac:dyDescent="0.25">
      <c r="A13" s="100" t="s">
        <v>102</v>
      </c>
      <c r="B13" s="101" t="s">
        <v>103</v>
      </c>
      <c r="C13" s="102" t="s">
        <v>104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46" si="0">G13+M13+S13+Y13</f>
        <v>0</v>
      </c>
      <c r="AD13" s="108">
        <f t="shared" ref="AD13:AD46" si="1">J13+P13+V13+AB13</f>
        <v>0</v>
      </c>
      <c r="AE13" s="109">
        <f t="shared" ref="AE13:AE47" si="2">AC13-AD13</f>
        <v>0</v>
      </c>
      <c r="AF13" s="110">
        <v>0</v>
      </c>
      <c r="AG13" s="111"/>
      <c r="AH13" s="112"/>
      <c r="AI13" s="112"/>
    </row>
    <row r="14" spans="1:35" ht="20.100000000000001" customHeight="1" x14ac:dyDescent="0.25">
      <c r="A14" s="113" t="s">
        <v>105</v>
      </c>
      <c r="B14" s="114" t="s">
        <v>106</v>
      </c>
      <c r="C14" s="115" t="s">
        <v>107</v>
      </c>
      <c r="D14" s="116" t="s">
        <v>108</v>
      </c>
      <c r="E14" s="117"/>
      <c r="F14" s="118"/>
      <c r="G14" s="119">
        <f t="shared" ref="G14:G16" si="3">E14*F14</f>
        <v>0</v>
      </c>
      <c r="H14" s="117"/>
      <c r="I14" s="118"/>
      <c r="J14" s="119">
        <f t="shared" ref="J14:J16" si="4">H14*I14</f>
        <v>0</v>
      </c>
      <c r="K14" s="117"/>
      <c r="L14" s="118"/>
      <c r="M14" s="119">
        <f t="shared" ref="M14:M16" si="5">K14*L14</f>
        <v>0</v>
      </c>
      <c r="N14" s="117"/>
      <c r="O14" s="118"/>
      <c r="P14" s="119">
        <f t="shared" ref="P14:P16" si="6">N14*O14</f>
        <v>0</v>
      </c>
      <c r="Q14" s="117"/>
      <c r="R14" s="118"/>
      <c r="S14" s="119">
        <f t="shared" ref="S14:S16" si="7">Q14*R14</f>
        <v>0</v>
      </c>
      <c r="T14" s="117"/>
      <c r="U14" s="118"/>
      <c r="V14" s="119">
        <f t="shared" ref="V14:V16" si="8">T14*U14</f>
        <v>0</v>
      </c>
      <c r="W14" s="117"/>
      <c r="X14" s="118"/>
      <c r="Y14" s="119">
        <f t="shared" ref="Y14:Y16" si="9">W14*X14</f>
        <v>0</v>
      </c>
      <c r="Z14" s="117"/>
      <c r="AA14" s="118"/>
      <c r="AB14" s="119">
        <f t="shared" ref="AB14:AB16" si="10"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>
        <v>0</v>
      </c>
      <c r="AG14" s="124"/>
      <c r="AH14" s="99"/>
      <c r="AI14" s="99"/>
    </row>
    <row r="15" spans="1:35" ht="20.100000000000001" customHeight="1" x14ac:dyDescent="0.25">
      <c r="A15" s="113" t="s">
        <v>105</v>
      </c>
      <c r="B15" s="114" t="s">
        <v>109</v>
      </c>
      <c r="C15" s="115" t="s">
        <v>107</v>
      </c>
      <c r="D15" s="116" t="s">
        <v>108</v>
      </c>
      <c r="E15" s="117"/>
      <c r="F15" s="118"/>
      <c r="G15" s="119">
        <f t="shared" si="3"/>
        <v>0</v>
      </c>
      <c r="H15" s="117"/>
      <c r="I15" s="118"/>
      <c r="J15" s="119">
        <f t="shared" si="4"/>
        <v>0</v>
      </c>
      <c r="K15" s="117"/>
      <c r="L15" s="118"/>
      <c r="M15" s="119">
        <f t="shared" si="5"/>
        <v>0</v>
      </c>
      <c r="N15" s="117"/>
      <c r="O15" s="118"/>
      <c r="P15" s="119">
        <f t="shared" si="6"/>
        <v>0</v>
      </c>
      <c r="Q15" s="117"/>
      <c r="R15" s="118"/>
      <c r="S15" s="119">
        <f t="shared" si="7"/>
        <v>0</v>
      </c>
      <c r="T15" s="117"/>
      <c r="U15" s="118"/>
      <c r="V15" s="119">
        <f t="shared" si="8"/>
        <v>0</v>
      </c>
      <c r="W15" s="117"/>
      <c r="X15" s="118"/>
      <c r="Y15" s="119">
        <f t="shared" si="9"/>
        <v>0</v>
      </c>
      <c r="Z15" s="117"/>
      <c r="AA15" s="118"/>
      <c r="AB15" s="119">
        <f t="shared" si="10"/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>
        <v>0</v>
      </c>
      <c r="AG15" s="124"/>
      <c r="AH15" s="99"/>
      <c r="AI15" s="99"/>
    </row>
    <row r="16" spans="1:35" ht="20.100000000000001" customHeight="1" x14ac:dyDescent="0.25">
      <c r="A16" s="125" t="s">
        <v>105</v>
      </c>
      <c r="B16" s="126" t="s">
        <v>110</v>
      </c>
      <c r="C16" s="127" t="s">
        <v>107</v>
      </c>
      <c r="D16" s="128" t="s">
        <v>108</v>
      </c>
      <c r="E16" s="129"/>
      <c r="F16" s="130"/>
      <c r="G16" s="131">
        <f t="shared" si="3"/>
        <v>0</v>
      </c>
      <c r="H16" s="129"/>
      <c r="I16" s="130"/>
      <c r="J16" s="131">
        <f t="shared" si="4"/>
        <v>0</v>
      </c>
      <c r="K16" s="129"/>
      <c r="L16" s="130"/>
      <c r="M16" s="131">
        <f t="shared" si="5"/>
        <v>0</v>
      </c>
      <c r="N16" s="129"/>
      <c r="O16" s="130"/>
      <c r="P16" s="131">
        <f t="shared" si="6"/>
        <v>0</v>
      </c>
      <c r="Q16" s="129"/>
      <c r="R16" s="130"/>
      <c r="S16" s="131">
        <f t="shared" si="7"/>
        <v>0</v>
      </c>
      <c r="T16" s="129"/>
      <c r="U16" s="130"/>
      <c r="V16" s="131">
        <f t="shared" si="8"/>
        <v>0</v>
      </c>
      <c r="W16" s="129"/>
      <c r="X16" s="130"/>
      <c r="Y16" s="131">
        <f t="shared" si="9"/>
        <v>0</v>
      </c>
      <c r="Z16" s="129"/>
      <c r="AA16" s="130"/>
      <c r="AB16" s="131">
        <f t="shared" si="10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>
        <v>0</v>
      </c>
      <c r="AG16" s="136"/>
      <c r="AH16" s="99"/>
      <c r="AI16" s="99"/>
    </row>
    <row r="17" spans="1:35" ht="20.100000000000001" customHeight="1" x14ac:dyDescent="0.25">
      <c r="A17" s="100" t="s">
        <v>102</v>
      </c>
      <c r="B17" s="101" t="s">
        <v>111</v>
      </c>
      <c r="C17" s="102" t="s">
        <v>112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>
        <v>0</v>
      </c>
      <c r="AG17" s="111"/>
      <c r="AH17" s="112"/>
      <c r="AI17" s="112"/>
    </row>
    <row r="18" spans="1:35" ht="20.100000000000001" customHeight="1" x14ac:dyDescent="0.25">
      <c r="A18" s="113" t="s">
        <v>105</v>
      </c>
      <c r="B18" s="114" t="s">
        <v>106</v>
      </c>
      <c r="C18" s="115" t="s">
        <v>107</v>
      </c>
      <c r="D18" s="116" t="s">
        <v>108</v>
      </c>
      <c r="E18" s="117"/>
      <c r="F18" s="118"/>
      <c r="G18" s="119">
        <f t="shared" ref="G18:G20" si="11">E18*F18</f>
        <v>0</v>
      </c>
      <c r="H18" s="117"/>
      <c r="I18" s="118"/>
      <c r="J18" s="119">
        <f t="shared" ref="J18:J20" si="12">H18*I18</f>
        <v>0</v>
      </c>
      <c r="K18" s="117"/>
      <c r="L18" s="118"/>
      <c r="M18" s="119">
        <f t="shared" ref="M18:M20" si="13">K18*L18</f>
        <v>0</v>
      </c>
      <c r="N18" s="117"/>
      <c r="O18" s="118"/>
      <c r="P18" s="138">
        <v>0</v>
      </c>
      <c r="Q18" s="117"/>
      <c r="R18" s="118"/>
      <c r="S18" s="119">
        <f t="shared" ref="S18:S20" si="14">Q18*R18</f>
        <v>0</v>
      </c>
      <c r="T18" s="117"/>
      <c r="U18" s="118"/>
      <c r="V18" s="138">
        <v>0</v>
      </c>
      <c r="W18" s="117"/>
      <c r="X18" s="118"/>
      <c r="Y18" s="119">
        <f t="shared" ref="Y18:Y20" si="15"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>
        <v>0</v>
      </c>
      <c r="AG18" s="124"/>
      <c r="AH18" s="99"/>
      <c r="AI18" s="99"/>
    </row>
    <row r="19" spans="1:35" ht="20.100000000000001" customHeight="1" x14ac:dyDescent="0.25">
      <c r="A19" s="113" t="s">
        <v>105</v>
      </c>
      <c r="B19" s="114" t="s">
        <v>109</v>
      </c>
      <c r="C19" s="115" t="s">
        <v>107</v>
      </c>
      <c r="D19" s="116" t="s">
        <v>108</v>
      </c>
      <c r="E19" s="117"/>
      <c r="F19" s="118"/>
      <c r="G19" s="119">
        <f t="shared" si="11"/>
        <v>0</v>
      </c>
      <c r="H19" s="117"/>
      <c r="I19" s="118"/>
      <c r="J19" s="119">
        <f t="shared" si="12"/>
        <v>0</v>
      </c>
      <c r="K19" s="117"/>
      <c r="L19" s="118"/>
      <c r="M19" s="119">
        <f t="shared" si="13"/>
        <v>0</v>
      </c>
      <c r="N19" s="117"/>
      <c r="O19" s="118"/>
      <c r="P19" s="138">
        <v>0</v>
      </c>
      <c r="Q19" s="117"/>
      <c r="R19" s="118"/>
      <c r="S19" s="119">
        <f t="shared" si="14"/>
        <v>0</v>
      </c>
      <c r="T19" s="117"/>
      <c r="U19" s="118"/>
      <c r="V19" s="138">
        <v>0</v>
      </c>
      <c r="W19" s="117"/>
      <c r="X19" s="118"/>
      <c r="Y19" s="119">
        <f t="shared" si="15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>
        <v>0</v>
      </c>
      <c r="AG19" s="124"/>
      <c r="AH19" s="99"/>
      <c r="AI19" s="99"/>
    </row>
    <row r="20" spans="1:35" ht="20.100000000000001" customHeight="1" x14ac:dyDescent="0.25">
      <c r="A20" s="139" t="s">
        <v>105</v>
      </c>
      <c r="B20" s="140" t="s">
        <v>110</v>
      </c>
      <c r="C20" s="141" t="s">
        <v>107</v>
      </c>
      <c r="D20" s="142" t="s">
        <v>108</v>
      </c>
      <c r="E20" s="143"/>
      <c r="F20" s="144"/>
      <c r="G20" s="145">
        <f t="shared" si="11"/>
        <v>0</v>
      </c>
      <c r="H20" s="143"/>
      <c r="I20" s="144"/>
      <c r="J20" s="145">
        <f t="shared" si="12"/>
        <v>0</v>
      </c>
      <c r="K20" s="143"/>
      <c r="L20" s="144"/>
      <c r="M20" s="145">
        <f t="shared" si="13"/>
        <v>0</v>
      </c>
      <c r="N20" s="143"/>
      <c r="O20" s="144"/>
      <c r="P20" s="146">
        <v>0</v>
      </c>
      <c r="Q20" s="143"/>
      <c r="R20" s="144"/>
      <c r="S20" s="145">
        <f t="shared" si="14"/>
        <v>0</v>
      </c>
      <c r="T20" s="143"/>
      <c r="U20" s="144"/>
      <c r="V20" s="146">
        <v>0</v>
      </c>
      <c r="W20" s="143"/>
      <c r="X20" s="144"/>
      <c r="Y20" s="145">
        <f t="shared" si="15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>
        <v>0</v>
      </c>
      <c r="AG20" s="124"/>
      <c r="AH20" s="99"/>
      <c r="AI20" s="99"/>
    </row>
    <row r="21" spans="1:35" ht="24" customHeight="1" x14ac:dyDescent="0.25">
      <c r="A21" s="100" t="s">
        <v>102</v>
      </c>
      <c r="B21" s="101" t="s">
        <v>113</v>
      </c>
      <c r="C21" s="102" t="s">
        <v>114</v>
      </c>
      <c r="D21" s="103"/>
      <c r="E21" s="104"/>
      <c r="F21" s="105"/>
      <c r="G21" s="106">
        <f>SUM(G22:G46)</f>
        <v>1035900</v>
      </c>
      <c r="H21" s="104"/>
      <c r="I21" s="105"/>
      <c r="J21" s="106">
        <f>SUM(J22:J46)</f>
        <v>1035900</v>
      </c>
      <c r="K21" s="104"/>
      <c r="L21" s="105"/>
      <c r="M21" s="106">
        <f>SUM(M22:M46)</f>
        <v>0</v>
      </c>
      <c r="N21" s="104"/>
      <c r="O21" s="105"/>
      <c r="P21" s="137">
        <f>SUM(P22:P46)</f>
        <v>0</v>
      </c>
      <c r="Q21" s="104"/>
      <c r="R21" s="105"/>
      <c r="S21" s="106">
        <f>SUM(S22:S46)</f>
        <v>0</v>
      </c>
      <c r="T21" s="104"/>
      <c r="U21" s="105"/>
      <c r="V21" s="137">
        <f>SUM(V22:V46)</f>
        <v>0</v>
      </c>
      <c r="W21" s="104"/>
      <c r="X21" s="105"/>
      <c r="Y21" s="106">
        <f>SUM(Y22:Y46)</f>
        <v>0</v>
      </c>
      <c r="Z21" s="104"/>
      <c r="AA21" s="105"/>
      <c r="AB21" s="137">
        <f>SUM(AB22:AB46)</f>
        <v>0</v>
      </c>
      <c r="AC21" s="107">
        <f t="shared" si="0"/>
        <v>1035900</v>
      </c>
      <c r="AD21" s="108">
        <f t="shared" si="1"/>
        <v>1035900</v>
      </c>
      <c r="AE21" s="109">
        <f t="shared" si="2"/>
        <v>0</v>
      </c>
      <c r="AF21" s="147">
        <f t="shared" ref="AF21:AF47" si="16">AE21/AC21</f>
        <v>0</v>
      </c>
      <c r="AG21" s="148"/>
      <c r="AH21" s="112"/>
      <c r="AI21" s="112"/>
    </row>
    <row r="22" spans="1:35" ht="30" customHeight="1" x14ac:dyDescent="0.25">
      <c r="A22" s="113" t="s">
        <v>105</v>
      </c>
      <c r="B22" s="114" t="s">
        <v>106</v>
      </c>
      <c r="C22" s="387" t="s">
        <v>260</v>
      </c>
      <c r="D22" s="116" t="s">
        <v>108</v>
      </c>
      <c r="E22" s="388">
        <v>5</v>
      </c>
      <c r="F22" s="389">
        <v>16000</v>
      </c>
      <c r="G22" s="119">
        <f t="shared" ref="G22:G46" si="17">E22*F22</f>
        <v>80000</v>
      </c>
      <c r="H22" s="117">
        <v>5</v>
      </c>
      <c r="I22" s="118">
        <v>16000</v>
      </c>
      <c r="J22" s="119">
        <f t="shared" ref="J22:J45" si="18">H22*I22</f>
        <v>80000</v>
      </c>
      <c r="K22" s="117"/>
      <c r="L22" s="118"/>
      <c r="M22" s="119">
        <f t="shared" ref="M22" si="19">K22*L22</f>
        <v>0</v>
      </c>
      <c r="N22" s="117"/>
      <c r="O22" s="118"/>
      <c r="P22" s="138">
        <f t="shared" ref="P22" si="20">N22*O22</f>
        <v>0</v>
      </c>
      <c r="Q22" s="117"/>
      <c r="R22" s="118"/>
      <c r="S22" s="119">
        <f t="shared" ref="S22" si="21">Q22*R22</f>
        <v>0</v>
      </c>
      <c r="T22" s="117"/>
      <c r="U22" s="118"/>
      <c r="V22" s="138">
        <f t="shared" ref="V22" si="22">T22*U22</f>
        <v>0</v>
      </c>
      <c r="W22" s="117"/>
      <c r="X22" s="118"/>
      <c r="Y22" s="119">
        <f t="shared" ref="Y22" si="23">W22*X22</f>
        <v>0</v>
      </c>
      <c r="Z22" s="117"/>
      <c r="AA22" s="118"/>
      <c r="AB22" s="138">
        <f t="shared" ref="AB22:AB46" si="24">Z22*AA22</f>
        <v>0</v>
      </c>
      <c r="AC22" s="120">
        <f t="shared" si="0"/>
        <v>80000</v>
      </c>
      <c r="AD22" s="121">
        <f t="shared" si="1"/>
        <v>80000</v>
      </c>
      <c r="AE22" s="122">
        <f t="shared" si="2"/>
        <v>0</v>
      </c>
      <c r="AF22" s="123">
        <f t="shared" si="16"/>
        <v>0</v>
      </c>
      <c r="AG22" s="124"/>
      <c r="AH22" s="99"/>
      <c r="AI22" s="99"/>
    </row>
    <row r="23" spans="1:35" s="385" customFormat="1" ht="30" customHeight="1" x14ac:dyDescent="0.25">
      <c r="A23" s="113" t="s">
        <v>105</v>
      </c>
      <c r="B23" s="413" t="s">
        <v>109</v>
      </c>
      <c r="C23" s="390" t="s">
        <v>261</v>
      </c>
      <c r="D23" s="116" t="s">
        <v>108</v>
      </c>
      <c r="E23" s="391">
        <v>5</v>
      </c>
      <c r="F23" s="392">
        <v>16000</v>
      </c>
      <c r="G23" s="119">
        <f t="shared" si="17"/>
        <v>80000</v>
      </c>
      <c r="H23" s="117">
        <v>5</v>
      </c>
      <c r="I23" s="118">
        <v>16000</v>
      </c>
      <c r="J23" s="119">
        <f t="shared" si="18"/>
        <v>80000</v>
      </c>
      <c r="K23" s="117"/>
      <c r="L23" s="118"/>
      <c r="M23" s="386"/>
      <c r="N23" s="117"/>
      <c r="O23" s="118"/>
      <c r="P23" s="138"/>
      <c r="Q23" s="117"/>
      <c r="R23" s="118"/>
      <c r="S23" s="386"/>
      <c r="T23" s="117"/>
      <c r="U23" s="118"/>
      <c r="V23" s="138"/>
      <c r="W23" s="117"/>
      <c r="X23" s="118"/>
      <c r="Y23" s="386"/>
      <c r="Z23" s="117"/>
      <c r="AA23" s="118"/>
      <c r="AB23" s="138">
        <f t="shared" si="24"/>
        <v>0</v>
      </c>
      <c r="AC23" s="120">
        <f t="shared" si="0"/>
        <v>80000</v>
      </c>
      <c r="AD23" s="121">
        <f t="shared" si="1"/>
        <v>80000</v>
      </c>
      <c r="AE23" s="122">
        <f t="shared" si="2"/>
        <v>0</v>
      </c>
      <c r="AF23" s="123">
        <f t="shared" si="16"/>
        <v>0</v>
      </c>
      <c r="AG23" s="124"/>
      <c r="AH23" s="99"/>
      <c r="AI23" s="99"/>
    </row>
    <row r="24" spans="1:35" s="385" customFormat="1" ht="30" customHeight="1" x14ac:dyDescent="0.25">
      <c r="A24" s="113" t="s">
        <v>105</v>
      </c>
      <c r="B24" s="413" t="s">
        <v>110</v>
      </c>
      <c r="C24" s="390" t="s">
        <v>262</v>
      </c>
      <c r="D24" s="116" t="s">
        <v>108</v>
      </c>
      <c r="E24" s="393">
        <v>4</v>
      </c>
      <c r="F24" s="389">
        <v>12000</v>
      </c>
      <c r="G24" s="119">
        <f t="shared" si="17"/>
        <v>48000</v>
      </c>
      <c r="H24" s="117">
        <v>4</v>
      </c>
      <c r="I24" s="118">
        <v>12000</v>
      </c>
      <c r="J24" s="119">
        <f t="shared" si="18"/>
        <v>48000</v>
      </c>
      <c r="K24" s="117"/>
      <c r="L24" s="118"/>
      <c r="M24" s="386"/>
      <c r="N24" s="117"/>
      <c r="O24" s="118"/>
      <c r="P24" s="138"/>
      <c r="Q24" s="117"/>
      <c r="R24" s="118"/>
      <c r="S24" s="386"/>
      <c r="T24" s="117"/>
      <c r="U24" s="118"/>
      <c r="V24" s="138"/>
      <c r="W24" s="117"/>
      <c r="X24" s="118"/>
      <c r="Y24" s="386"/>
      <c r="Z24" s="117"/>
      <c r="AA24" s="118"/>
      <c r="AB24" s="138">
        <f t="shared" si="24"/>
        <v>0</v>
      </c>
      <c r="AC24" s="120">
        <f t="shared" si="0"/>
        <v>48000</v>
      </c>
      <c r="AD24" s="121">
        <f t="shared" si="1"/>
        <v>48000</v>
      </c>
      <c r="AE24" s="122">
        <f t="shared" si="2"/>
        <v>0</v>
      </c>
      <c r="AF24" s="123">
        <f t="shared" si="16"/>
        <v>0</v>
      </c>
      <c r="AG24" s="124"/>
      <c r="AH24" s="99"/>
      <c r="AI24" s="99"/>
    </row>
    <row r="25" spans="1:35" s="385" customFormat="1" ht="30" customHeight="1" x14ac:dyDescent="0.25">
      <c r="A25" s="113" t="s">
        <v>105</v>
      </c>
      <c r="B25" s="413" t="s">
        <v>185</v>
      </c>
      <c r="C25" s="390" t="s">
        <v>263</v>
      </c>
      <c r="D25" s="116" t="s">
        <v>108</v>
      </c>
      <c r="E25" s="391">
        <v>2</v>
      </c>
      <c r="F25" s="392">
        <v>12000</v>
      </c>
      <c r="G25" s="119">
        <f t="shared" si="17"/>
        <v>24000</v>
      </c>
      <c r="H25" s="117">
        <v>2</v>
      </c>
      <c r="I25" s="118">
        <v>12000</v>
      </c>
      <c r="J25" s="119">
        <f t="shared" si="18"/>
        <v>24000</v>
      </c>
      <c r="K25" s="117"/>
      <c r="L25" s="118"/>
      <c r="M25" s="386"/>
      <c r="N25" s="117"/>
      <c r="O25" s="118"/>
      <c r="P25" s="138"/>
      <c r="Q25" s="117"/>
      <c r="R25" s="118"/>
      <c r="S25" s="386"/>
      <c r="T25" s="117"/>
      <c r="U25" s="118"/>
      <c r="V25" s="138"/>
      <c r="W25" s="117"/>
      <c r="X25" s="118"/>
      <c r="Y25" s="386"/>
      <c r="Z25" s="117"/>
      <c r="AA25" s="118"/>
      <c r="AB25" s="138">
        <f t="shared" si="24"/>
        <v>0</v>
      </c>
      <c r="AC25" s="120">
        <f t="shared" si="0"/>
        <v>24000</v>
      </c>
      <c r="AD25" s="121">
        <f t="shared" si="1"/>
        <v>24000</v>
      </c>
      <c r="AE25" s="122">
        <f t="shared" si="2"/>
        <v>0</v>
      </c>
      <c r="AF25" s="123">
        <f t="shared" si="16"/>
        <v>0</v>
      </c>
      <c r="AG25" s="124"/>
      <c r="AH25" s="99"/>
      <c r="AI25" s="99"/>
    </row>
    <row r="26" spans="1:35" s="385" customFormat="1" ht="30" customHeight="1" x14ac:dyDescent="0.25">
      <c r="A26" s="113" t="s">
        <v>105</v>
      </c>
      <c r="B26" s="413" t="s">
        <v>186</v>
      </c>
      <c r="C26" s="390" t="s">
        <v>264</v>
      </c>
      <c r="D26" s="116" t="s">
        <v>108</v>
      </c>
      <c r="E26" s="391">
        <v>3</v>
      </c>
      <c r="F26" s="389">
        <v>20700</v>
      </c>
      <c r="G26" s="119">
        <f t="shared" si="17"/>
        <v>62100</v>
      </c>
      <c r="H26" s="117">
        <v>3</v>
      </c>
      <c r="I26" s="118">
        <v>20700</v>
      </c>
      <c r="J26" s="119">
        <f t="shared" si="18"/>
        <v>62100</v>
      </c>
      <c r="K26" s="117"/>
      <c r="L26" s="118"/>
      <c r="M26" s="386"/>
      <c r="N26" s="117"/>
      <c r="O26" s="118"/>
      <c r="P26" s="138"/>
      <c r="Q26" s="117"/>
      <c r="R26" s="118"/>
      <c r="S26" s="386"/>
      <c r="T26" s="117"/>
      <c r="U26" s="118"/>
      <c r="V26" s="138"/>
      <c r="W26" s="117"/>
      <c r="X26" s="118"/>
      <c r="Y26" s="386"/>
      <c r="Z26" s="117"/>
      <c r="AA26" s="118"/>
      <c r="AB26" s="138">
        <f t="shared" si="24"/>
        <v>0</v>
      </c>
      <c r="AC26" s="120">
        <f t="shared" si="0"/>
        <v>62100</v>
      </c>
      <c r="AD26" s="121">
        <f t="shared" si="1"/>
        <v>62100</v>
      </c>
      <c r="AE26" s="122">
        <f t="shared" si="2"/>
        <v>0</v>
      </c>
      <c r="AF26" s="123">
        <f t="shared" si="16"/>
        <v>0</v>
      </c>
      <c r="AG26" s="124"/>
      <c r="AH26" s="99"/>
      <c r="AI26" s="99"/>
    </row>
    <row r="27" spans="1:35" s="385" customFormat="1" ht="30" customHeight="1" x14ac:dyDescent="0.25">
      <c r="A27" s="113" t="s">
        <v>105</v>
      </c>
      <c r="B27" s="413" t="s">
        <v>187</v>
      </c>
      <c r="C27" s="390" t="s">
        <v>265</v>
      </c>
      <c r="D27" s="116" t="s">
        <v>108</v>
      </c>
      <c r="E27" s="391">
        <v>5</v>
      </c>
      <c r="F27" s="392">
        <v>15000</v>
      </c>
      <c r="G27" s="119">
        <f t="shared" si="17"/>
        <v>75000</v>
      </c>
      <c r="H27" s="117">
        <v>5</v>
      </c>
      <c r="I27" s="118">
        <v>15000</v>
      </c>
      <c r="J27" s="119">
        <f t="shared" si="18"/>
        <v>75000</v>
      </c>
      <c r="K27" s="117"/>
      <c r="L27" s="118"/>
      <c r="M27" s="386"/>
      <c r="N27" s="117"/>
      <c r="O27" s="118"/>
      <c r="P27" s="138"/>
      <c r="Q27" s="117"/>
      <c r="R27" s="118"/>
      <c r="S27" s="386"/>
      <c r="T27" s="117"/>
      <c r="U27" s="118"/>
      <c r="V27" s="138"/>
      <c r="W27" s="117"/>
      <c r="X27" s="118"/>
      <c r="Y27" s="386"/>
      <c r="Z27" s="117"/>
      <c r="AA27" s="118"/>
      <c r="AB27" s="138">
        <f t="shared" si="24"/>
        <v>0</v>
      </c>
      <c r="AC27" s="120">
        <f t="shared" si="0"/>
        <v>75000</v>
      </c>
      <c r="AD27" s="121">
        <f t="shared" si="1"/>
        <v>75000</v>
      </c>
      <c r="AE27" s="122">
        <f t="shared" si="2"/>
        <v>0</v>
      </c>
      <c r="AF27" s="123">
        <f t="shared" si="16"/>
        <v>0</v>
      </c>
      <c r="AG27" s="124"/>
      <c r="AH27" s="99"/>
      <c r="AI27" s="99"/>
    </row>
    <row r="28" spans="1:35" s="385" customFormat="1" ht="30" customHeight="1" x14ac:dyDescent="0.25">
      <c r="A28" s="113" t="s">
        <v>105</v>
      </c>
      <c r="B28" s="413" t="s">
        <v>188</v>
      </c>
      <c r="C28" s="394" t="s">
        <v>266</v>
      </c>
      <c r="D28" s="116" t="s">
        <v>108</v>
      </c>
      <c r="E28" s="391">
        <v>5</v>
      </c>
      <c r="F28" s="389">
        <v>19000</v>
      </c>
      <c r="G28" s="119">
        <f t="shared" si="17"/>
        <v>95000</v>
      </c>
      <c r="H28" s="117">
        <v>5</v>
      </c>
      <c r="I28" s="118">
        <v>19000</v>
      </c>
      <c r="J28" s="119">
        <f t="shared" si="18"/>
        <v>95000</v>
      </c>
      <c r="K28" s="117"/>
      <c r="L28" s="118"/>
      <c r="M28" s="386"/>
      <c r="N28" s="117"/>
      <c r="O28" s="118"/>
      <c r="P28" s="138"/>
      <c r="Q28" s="117"/>
      <c r="R28" s="118"/>
      <c r="S28" s="386"/>
      <c r="T28" s="117"/>
      <c r="U28" s="118"/>
      <c r="V28" s="138"/>
      <c r="W28" s="117"/>
      <c r="X28" s="118"/>
      <c r="Y28" s="386"/>
      <c r="Z28" s="117"/>
      <c r="AA28" s="118"/>
      <c r="AB28" s="138">
        <f t="shared" si="24"/>
        <v>0</v>
      </c>
      <c r="AC28" s="120">
        <f t="shared" si="0"/>
        <v>95000</v>
      </c>
      <c r="AD28" s="121">
        <f t="shared" si="1"/>
        <v>95000</v>
      </c>
      <c r="AE28" s="122">
        <f t="shared" si="2"/>
        <v>0</v>
      </c>
      <c r="AF28" s="123">
        <f t="shared" si="16"/>
        <v>0</v>
      </c>
      <c r="AG28" s="124"/>
      <c r="AH28" s="99"/>
      <c r="AI28" s="99"/>
    </row>
    <row r="29" spans="1:35" s="385" customFormat="1" ht="30" customHeight="1" x14ac:dyDescent="0.25">
      <c r="A29" s="113" t="s">
        <v>105</v>
      </c>
      <c r="B29" s="413" t="s">
        <v>189</v>
      </c>
      <c r="C29" s="390" t="s">
        <v>634</v>
      </c>
      <c r="D29" s="116" t="s">
        <v>108</v>
      </c>
      <c r="E29" s="391">
        <v>3</v>
      </c>
      <c r="F29" s="389">
        <v>18000</v>
      </c>
      <c r="G29" s="119">
        <f t="shared" si="17"/>
        <v>54000</v>
      </c>
      <c r="H29" s="117">
        <v>3</v>
      </c>
      <c r="I29" s="118">
        <v>18000</v>
      </c>
      <c r="J29" s="119">
        <f t="shared" si="18"/>
        <v>54000</v>
      </c>
      <c r="K29" s="117"/>
      <c r="L29" s="118"/>
      <c r="M29" s="386"/>
      <c r="N29" s="117"/>
      <c r="O29" s="118"/>
      <c r="P29" s="138"/>
      <c r="Q29" s="117"/>
      <c r="R29" s="118"/>
      <c r="S29" s="386"/>
      <c r="T29" s="117"/>
      <c r="U29" s="118"/>
      <c r="V29" s="138"/>
      <c r="W29" s="117"/>
      <c r="X29" s="118"/>
      <c r="Y29" s="386"/>
      <c r="Z29" s="117"/>
      <c r="AA29" s="118"/>
      <c r="AB29" s="138">
        <f t="shared" si="24"/>
        <v>0</v>
      </c>
      <c r="AC29" s="120">
        <f t="shared" si="0"/>
        <v>54000</v>
      </c>
      <c r="AD29" s="121">
        <f t="shared" si="1"/>
        <v>54000</v>
      </c>
      <c r="AE29" s="122">
        <f t="shared" si="2"/>
        <v>0</v>
      </c>
      <c r="AF29" s="123">
        <f t="shared" si="16"/>
        <v>0</v>
      </c>
      <c r="AG29" s="124"/>
      <c r="AH29" s="99"/>
      <c r="AI29" s="99"/>
    </row>
    <row r="30" spans="1:35" s="385" customFormat="1" ht="30" customHeight="1" x14ac:dyDescent="0.25">
      <c r="A30" s="113" t="s">
        <v>105</v>
      </c>
      <c r="B30" s="413" t="s">
        <v>190</v>
      </c>
      <c r="C30" s="395" t="s">
        <v>267</v>
      </c>
      <c r="D30" s="116" t="s">
        <v>108</v>
      </c>
      <c r="E30" s="391">
        <v>3</v>
      </c>
      <c r="F30" s="389">
        <v>9000</v>
      </c>
      <c r="G30" s="119">
        <f t="shared" si="17"/>
        <v>27000</v>
      </c>
      <c r="H30" s="117">
        <v>3</v>
      </c>
      <c r="I30" s="118">
        <v>9000</v>
      </c>
      <c r="J30" s="119">
        <f t="shared" si="18"/>
        <v>27000</v>
      </c>
      <c r="K30" s="117"/>
      <c r="L30" s="118"/>
      <c r="M30" s="386"/>
      <c r="N30" s="117"/>
      <c r="O30" s="118"/>
      <c r="P30" s="138"/>
      <c r="Q30" s="117"/>
      <c r="R30" s="118"/>
      <c r="S30" s="386"/>
      <c r="T30" s="117"/>
      <c r="U30" s="118"/>
      <c r="V30" s="138"/>
      <c r="W30" s="117"/>
      <c r="X30" s="118"/>
      <c r="Y30" s="386"/>
      <c r="Z30" s="117"/>
      <c r="AA30" s="118"/>
      <c r="AB30" s="138">
        <f t="shared" si="24"/>
        <v>0</v>
      </c>
      <c r="AC30" s="120">
        <f t="shared" si="0"/>
        <v>27000</v>
      </c>
      <c r="AD30" s="121">
        <f t="shared" si="1"/>
        <v>27000</v>
      </c>
      <c r="AE30" s="122">
        <f t="shared" si="2"/>
        <v>0</v>
      </c>
      <c r="AF30" s="123">
        <f t="shared" si="16"/>
        <v>0</v>
      </c>
      <c r="AG30" s="124"/>
      <c r="AH30" s="99"/>
      <c r="AI30" s="99"/>
    </row>
    <row r="31" spans="1:35" s="385" customFormat="1" ht="30" customHeight="1" x14ac:dyDescent="0.25">
      <c r="A31" s="113" t="s">
        <v>105</v>
      </c>
      <c r="B31" s="413" t="s">
        <v>284</v>
      </c>
      <c r="C31" s="396" t="s">
        <v>268</v>
      </c>
      <c r="D31" s="116" t="s">
        <v>108</v>
      </c>
      <c r="E31" s="391">
        <v>4</v>
      </c>
      <c r="F31" s="392">
        <v>13000</v>
      </c>
      <c r="G31" s="119">
        <f t="shared" si="17"/>
        <v>52000</v>
      </c>
      <c r="H31" s="117">
        <v>4</v>
      </c>
      <c r="I31" s="118">
        <v>13000</v>
      </c>
      <c r="J31" s="119">
        <f t="shared" si="18"/>
        <v>52000</v>
      </c>
      <c r="K31" s="117"/>
      <c r="L31" s="118"/>
      <c r="M31" s="386"/>
      <c r="N31" s="117"/>
      <c r="O31" s="118"/>
      <c r="P31" s="138"/>
      <c r="Q31" s="117"/>
      <c r="R31" s="118"/>
      <c r="S31" s="386"/>
      <c r="T31" s="117"/>
      <c r="U31" s="118"/>
      <c r="V31" s="138"/>
      <c r="W31" s="117"/>
      <c r="X31" s="118"/>
      <c r="Y31" s="386"/>
      <c r="Z31" s="117"/>
      <c r="AA31" s="118"/>
      <c r="AB31" s="138">
        <f t="shared" si="24"/>
        <v>0</v>
      </c>
      <c r="AC31" s="120">
        <f t="shared" si="0"/>
        <v>52000</v>
      </c>
      <c r="AD31" s="121">
        <f t="shared" si="1"/>
        <v>52000</v>
      </c>
      <c r="AE31" s="122">
        <f t="shared" si="2"/>
        <v>0</v>
      </c>
      <c r="AF31" s="123">
        <f t="shared" si="16"/>
        <v>0</v>
      </c>
      <c r="AG31" s="124"/>
      <c r="AH31" s="99"/>
      <c r="AI31" s="99"/>
    </row>
    <row r="32" spans="1:35" s="385" customFormat="1" ht="30" customHeight="1" x14ac:dyDescent="0.25">
      <c r="A32" s="113" t="s">
        <v>105</v>
      </c>
      <c r="B32" s="413" t="s">
        <v>285</v>
      </c>
      <c r="C32" s="397" t="s">
        <v>269</v>
      </c>
      <c r="D32" s="398" t="s">
        <v>108</v>
      </c>
      <c r="E32" s="393">
        <v>3</v>
      </c>
      <c r="F32" s="389">
        <v>9000</v>
      </c>
      <c r="G32" s="119">
        <f t="shared" si="17"/>
        <v>27000</v>
      </c>
      <c r="H32" s="117">
        <v>3</v>
      </c>
      <c r="I32" s="118">
        <v>9000</v>
      </c>
      <c r="J32" s="119">
        <f t="shared" si="18"/>
        <v>27000</v>
      </c>
      <c r="K32" s="117"/>
      <c r="L32" s="118"/>
      <c r="M32" s="386"/>
      <c r="N32" s="117"/>
      <c r="O32" s="118"/>
      <c r="P32" s="138"/>
      <c r="Q32" s="117"/>
      <c r="R32" s="118"/>
      <c r="S32" s="386"/>
      <c r="T32" s="117"/>
      <c r="U32" s="118"/>
      <c r="V32" s="138"/>
      <c r="W32" s="117"/>
      <c r="X32" s="118"/>
      <c r="Y32" s="386"/>
      <c r="Z32" s="117"/>
      <c r="AA32" s="118"/>
      <c r="AB32" s="138">
        <f t="shared" si="24"/>
        <v>0</v>
      </c>
      <c r="AC32" s="120">
        <f t="shared" si="0"/>
        <v>27000</v>
      </c>
      <c r="AD32" s="121">
        <f t="shared" si="1"/>
        <v>27000</v>
      </c>
      <c r="AE32" s="122">
        <f t="shared" si="2"/>
        <v>0</v>
      </c>
      <c r="AF32" s="123">
        <f t="shared" si="16"/>
        <v>0</v>
      </c>
      <c r="AG32" s="124"/>
      <c r="AH32" s="99"/>
      <c r="AI32" s="99"/>
    </row>
    <row r="33" spans="1:35" s="385" customFormat="1" ht="30" customHeight="1" x14ac:dyDescent="0.25">
      <c r="A33" s="113" t="s">
        <v>105</v>
      </c>
      <c r="B33" s="413" t="s">
        <v>286</v>
      </c>
      <c r="C33" s="397" t="s">
        <v>270</v>
      </c>
      <c r="D33" s="116" t="s">
        <v>108</v>
      </c>
      <c r="E33" s="393">
        <v>2</v>
      </c>
      <c r="F33" s="389">
        <v>6000</v>
      </c>
      <c r="G33" s="119">
        <f t="shared" si="17"/>
        <v>12000</v>
      </c>
      <c r="H33" s="117">
        <v>2</v>
      </c>
      <c r="I33" s="118">
        <v>6000</v>
      </c>
      <c r="J33" s="119">
        <f t="shared" si="18"/>
        <v>12000</v>
      </c>
      <c r="K33" s="117"/>
      <c r="L33" s="118"/>
      <c r="M33" s="386"/>
      <c r="N33" s="117"/>
      <c r="O33" s="118"/>
      <c r="P33" s="138"/>
      <c r="Q33" s="117"/>
      <c r="R33" s="118"/>
      <c r="S33" s="386"/>
      <c r="T33" s="117"/>
      <c r="U33" s="118"/>
      <c r="V33" s="138"/>
      <c r="W33" s="117"/>
      <c r="X33" s="118"/>
      <c r="Y33" s="386"/>
      <c r="Z33" s="117"/>
      <c r="AA33" s="118"/>
      <c r="AB33" s="138">
        <f t="shared" si="24"/>
        <v>0</v>
      </c>
      <c r="AC33" s="120">
        <f t="shared" si="0"/>
        <v>12000</v>
      </c>
      <c r="AD33" s="121">
        <f t="shared" si="1"/>
        <v>12000</v>
      </c>
      <c r="AE33" s="122">
        <f t="shared" si="2"/>
        <v>0</v>
      </c>
      <c r="AF33" s="123">
        <f t="shared" si="16"/>
        <v>0</v>
      </c>
      <c r="AG33" s="124"/>
      <c r="AH33" s="99"/>
      <c r="AI33" s="99"/>
    </row>
    <row r="34" spans="1:35" s="385" customFormat="1" ht="30" customHeight="1" x14ac:dyDescent="0.25">
      <c r="A34" s="113" t="s">
        <v>105</v>
      </c>
      <c r="B34" s="413" t="s">
        <v>287</v>
      </c>
      <c r="C34" s="397" t="s">
        <v>271</v>
      </c>
      <c r="D34" s="116" t="s">
        <v>108</v>
      </c>
      <c r="E34" s="391">
        <v>1</v>
      </c>
      <c r="F34" s="392">
        <v>10000</v>
      </c>
      <c r="G34" s="119">
        <f t="shared" si="17"/>
        <v>10000</v>
      </c>
      <c r="H34" s="117">
        <v>1</v>
      </c>
      <c r="I34" s="118">
        <v>10000</v>
      </c>
      <c r="J34" s="119">
        <f t="shared" si="18"/>
        <v>10000</v>
      </c>
      <c r="K34" s="117"/>
      <c r="L34" s="118"/>
      <c r="M34" s="386"/>
      <c r="N34" s="117"/>
      <c r="O34" s="118"/>
      <c r="P34" s="138"/>
      <c r="Q34" s="117"/>
      <c r="R34" s="118"/>
      <c r="S34" s="386"/>
      <c r="T34" s="117"/>
      <c r="U34" s="118"/>
      <c r="V34" s="138"/>
      <c r="W34" s="117"/>
      <c r="X34" s="118"/>
      <c r="Y34" s="386"/>
      <c r="Z34" s="117"/>
      <c r="AA34" s="118"/>
      <c r="AB34" s="138">
        <f t="shared" si="24"/>
        <v>0</v>
      </c>
      <c r="AC34" s="120">
        <f t="shared" si="0"/>
        <v>10000</v>
      </c>
      <c r="AD34" s="121">
        <f t="shared" si="1"/>
        <v>10000</v>
      </c>
      <c r="AE34" s="122">
        <f t="shared" si="2"/>
        <v>0</v>
      </c>
      <c r="AF34" s="123">
        <f t="shared" si="16"/>
        <v>0</v>
      </c>
      <c r="AG34" s="588"/>
      <c r="AH34" s="99"/>
      <c r="AI34" s="99"/>
    </row>
    <row r="35" spans="1:35" s="385" customFormat="1" ht="30" customHeight="1" x14ac:dyDescent="0.25">
      <c r="A35" s="113" t="s">
        <v>105</v>
      </c>
      <c r="B35" s="413" t="s">
        <v>288</v>
      </c>
      <c r="C35" s="397" t="s">
        <v>272</v>
      </c>
      <c r="D35" s="116" t="s">
        <v>108</v>
      </c>
      <c r="E35" s="391">
        <v>3</v>
      </c>
      <c r="F35" s="392">
        <v>6300</v>
      </c>
      <c r="G35" s="119">
        <f t="shared" si="17"/>
        <v>18900</v>
      </c>
      <c r="H35" s="117">
        <v>3</v>
      </c>
      <c r="I35" s="118">
        <v>6300</v>
      </c>
      <c r="J35" s="119">
        <f t="shared" si="18"/>
        <v>18900</v>
      </c>
      <c r="K35" s="117"/>
      <c r="L35" s="118"/>
      <c r="M35" s="386"/>
      <c r="N35" s="117"/>
      <c r="O35" s="118"/>
      <c r="P35" s="138"/>
      <c r="Q35" s="117"/>
      <c r="R35" s="118"/>
      <c r="S35" s="386"/>
      <c r="T35" s="117"/>
      <c r="U35" s="118"/>
      <c r="V35" s="138"/>
      <c r="W35" s="117"/>
      <c r="X35" s="118"/>
      <c r="Y35" s="386"/>
      <c r="Z35" s="117"/>
      <c r="AA35" s="118"/>
      <c r="AB35" s="138">
        <f t="shared" si="24"/>
        <v>0</v>
      </c>
      <c r="AC35" s="120">
        <f t="shared" si="0"/>
        <v>18900</v>
      </c>
      <c r="AD35" s="121">
        <f t="shared" si="1"/>
        <v>18900</v>
      </c>
      <c r="AE35" s="122">
        <f t="shared" si="2"/>
        <v>0</v>
      </c>
      <c r="AF35" s="123">
        <f t="shared" si="16"/>
        <v>0</v>
      </c>
      <c r="AG35" s="588"/>
      <c r="AH35" s="99"/>
      <c r="AI35" s="99"/>
    </row>
    <row r="36" spans="1:35" s="385" customFormat="1" ht="30" customHeight="1" x14ac:dyDescent="0.25">
      <c r="A36" s="113" t="s">
        <v>105</v>
      </c>
      <c r="B36" s="413" t="s">
        <v>289</v>
      </c>
      <c r="C36" s="397" t="s">
        <v>273</v>
      </c>
      <c r="D36" s="398" t="s">
        <v>108</v>
      </c>
      <c r="E36" s="393">
        <v>3</v>
      </c>
      <c r="F36" s="389">
        <v>10300</v>
      </c>
      <c r="G36" s="119">
        <f t="shared" si="17"/>
        <v>30900</v>
      </c>
      <c r="H36" s="117">
        <v>3</v>
      </c>
      <c r="I36" s="118">
        <v>10300</v>
      </c>
      <c r="J36" s="119">
        <f t="shared" si="18"/>
        <v>30900</v>
      </c>
      <c r="K36" s="117"/>
      <c r="L36" s="118"/>
      <c r="M36" s="386"/>
      <c r="N36" s="117"/>
      <c r="O36" s="118"/>
      <c r="P36" s="138"/>
      <c r="Q36" s="117"/>
      <c r="R36" s="118"/>
      <c r="S36" s="386"/>
      <c r="T36" s="117"/>
      <c r="U36" s="118"/>
      <c r="V36" s="138"/>
      <c r="W36" s="117"/>
      <c r="X36" s="118"/>
      <c r="Y36" s="386"/>
      <c r="Z36" s="117"/>
      <c r="AA36" s="118"/>
      <c r="AB36" s="138">
        <f t="shared" si="24"/>
        <v>0</v>
      </c>
      <c r="AC36" s="120">
        <f t="shared" si="0"/>
        <v>30900</v>
      </c>
      <c r="AD36" s="121">
        <f t="shared" si="1"/>
        <v>30900</v>
      </c>
      <c r="AE36" s="122">
        <f t="shared" si="2"/>
        <v>0</v>
      </c>
      <c r="AF36" s="123">
        <f t="shared" si="16"/>
        <v>0</v>
      </c>
      <c r="AG36" s="124"/>
      <c r="AH36" s="99"/>
      <c r="AI36" s="99"/>
    </row>
    <row r="37" spans="1:35" s="385" customFormat="1" ht="30" customHeight="1" x14ac:dyDescent="0.25">
      <c r="A37" s="113" t="s">
        <v>105</v>
      </c>
      <c r="B37" s="413" t="s">
        <v>290</v>
      </c>
      <c r="C37" s="397" t="s">
        <v>274</v>
      </c>
      <c r="D37" s="398" t="s">
        <v>108</v>
      </c>
      <c r="E37" s="393">
        <v>2</v>
      </c>
      <c r="F37" s="389">
        <v>9300</v>
      </c>
      <c r="G37" s="119">
        <f t="shared" si="17"/>
        <v>18600</v>
      </c>
      <c r="H37" s="117">
        <v>2</v>
      </c>
      <c r="I37" s="118">
        <v>7300</v>
      </c>
      <c r="J37" s="119">
        <v>14600</v>
      </c>
      <c r="K37" s="117"/>
      <c r="L37" s="118"/>
      <c r="M37" s="386"/>
      <c r="N37" s="117"/>
      <c r="O37" s="118"/>
      <c r="P37" s="138"/>
      <c r="Q37" s="117"/>
      <c r="R37" s="118"/>
      <c r="S37" s="386"/>
      <c r="T37" s="117"/>
      <c r="U37" s="118"/>
      <c r="V37" s="138"/>
      <c r="W37" s="117"/>
      <c r="X37" s="118"/>
      <c r="Y37" s="386"/>
      <c r="Z37" s="117"/>
      <c r="AA37" s="118"/>
      <c r="AB37" s="138">
        <f t="shared" si="24"/>
        <v>0</v>
      </c>
      <c r="AC37" s="120">
        <f t="shared" si="0"/>
        <v>18600</v>
      </c>
      <c r="AD37" s="121">
        <f t="shared" si="1"/>
        <v>14600</v>
      </c>
      <c r="AE37" s="122">
        <f t="shared" si="2"/>
        <v>4000</v>
      </c>
      <c r="AF37" s="123">
        <f t="shared" si="16"/>
        <v>0.21505376344086022</v>
      </c>
      <c r="AG37" s="124"/>
      <c r="AH37" s="99"/>
      <c r="AI37" s="99"/>
    </row>
    <row r="38" spans="1:35" s="385" customFormat="1" ht="30" customHeight="1" x14ac:dyDescent="0.25">
      <c r="A38" s="113" t="s">
        <v>105</v>
      </c>
      <c r="B38" s="413" t="s">
        <v>291</v>
      </c>
      <c r="C38" s="397" t="s">
        <v>275</v>
      </c>
      <c r="D38" s="398" t="s">
        <v>108</v>
      </c>
      <c r="E38" s="393">
        <v>3</v>
      </c>
      <c r="F38" s="389">
        <v>10000</v>
      </c>
      <c r="G38" s="119">
        <f t="shared" si="17"/>
        <v>30000</v>
      </c>
      <c r="H38" s="117">
        <v>3</v>
      </c>
      <c r="I38" s="118">
        <v>10000</v>
      </c>
      <c r="J38" s="119">
        <f t="shared" si="18"/>
        <v>30000</v>
      </c>
      <c r="K38" s="117"/>
      <c r="L38" s="118"/>
      <c r="M38" s="386"/>
      <c r="N38" s="117"/>
      <c r="O38" s="118"/>
      <c r="P38" s="138"/>
      <c r="Q38" s="117"/>
      <c r="R38" s="118"/>
      <c r="S38" s="386"/>
      <c r="T38" s="117"/>
      <c r="U38" s="118"/>
      <c r="V38" s="138"/>
      <c r="W38" s="117"/>
      <c r="X38" s="118"/>
      <c r="Y38" s="386"/>
      <c r="Z38" s="117"/>
      <c r="AA38" s="118"/>
      <c r="AB38" s="138">
        <f t="shared" si="24"/>
        <v>0</v>
      </c>
      <c r="AC38" s="120">
        <f t="shared" si="0"/>
        <v>30000</v>
      </c>
      <c r="AD38" s="121">
        <f t="shared" si="1"/>
        <v>30000</v>
      </c>
      <c r="AE38" s="122">
        <f t="shared" si="2"/>
        <v>0</v>
      </c>
      <c r="AF38" s="123">
        <f t="shared" si="16"/>
        <v>0</v>
      </c>
      <c r="AG38" s="124"/>
      <c r="AH38" s="99"/>
      <c r="AI38" s="99"/>
    </row>
    <row r="39" spans="1:35" s="385" customFormat="1" ht="30" customHeight="1" x14ac:dyDescent="0.25">
      <c r="A39" s="113" t="s">
        <v>105</v>
      </c>
      <c r="B39" s="413" t="s">
        <v>292</v>
      </c>
      <c r="C39" s="397" t="s">
        <v>276</v>
      </c>
      <c r="D39" s="398" t="s">
        <v>108</v>
      </c>
      <c r="E39" s="393">
        <v>2</v>
      </c>
      <c r="F39" s="389">
        <v>6250</v>
      </c>
      <c r="G39" s="119">
        <f t="shared" si="17"/>
        <v>12500</v>
      </c>
      <c r="H39" s="117">
        <v>2</v>
      </c>
      <c r="I39" s="118">
        <v>6250</v>
      </c>
      <c r="J39" s="119">
        <f t="shared" si="18"/>
        <v>12500</v>
      </c>
      <c r="K39" s="117"/>
      <c r="L39" s="118"/>
      <c r="M39" s="386"/>
      <c r="N39" s="117"/>
      <c r="O39" s="118"/>
      <c r="P39" s="138"/>
      <c r="Q39" s="117"/>
      <c r="R39" s="118"/>
      <c r="S39" s="386"/>
      <c r="T39" s="117"/>
      <c r="U39" s="118"/>
      <c r="V39" s="138"/>
      <c r="W39" s="117"/>
      <c r="X39" s="118"/>
      <c r="Y39" s="386"/>
      <c r="Z39" s="117"/>
      <c r="AA39" s="118"/>
      <c r="AB39" s="138">
        <f t="shared" si="24"/>
        <v>0</v>
      </c>
      <c r="AC39" s="120">
        <f t="shared" si="0"/>
        <v>12500</v>
      </c>
      <c r="AD39" s="121">
        <f t="shared" si="1"/>
        <v>12500</v>
      </c>
      <c r="AE39" s="122">
        <f t="shared" si="2"/>
        <v>0</v>
      </c>
      <c r="AF39" s="123">
        <f t="shared" si="16"/>
        <v>0</v>
      </c>
      <c r="AG39" s="124"/>
      <c r="AH39" s="99"/>
      <c r="AI39" s="99"/>
    </row>
    <row r="40" spans="1:35" s="385" customFormat="1" ht="30" customHeight="1" x14ac:dyDescent="0.25">
      <c r="A40" s="113" t="s">
        <v>105</v>
      </c>
      <c r="B40" s="413" t="s">
        <v>293</v>
      </c>
      <c r="C40" s="551" t="s">
        <v>335</v>
      </c>
      <c r="D40" s="398" t="s">
        <v>108</v>
      </c>
      <c r="E40" s="393">
        <v>4</v>
      </c>
      <c r="F40" s="389">
        <v>12600</v>
      </c>
      <c r="G40" s="119">
        <f t="shared" si="17"/>
        <v>50400</v>
      </c>
      <c r="H40" s="117">
        <v>4</v>
      </c>
      <c r="I40" s="118">
        <v>12600</v>
      </c>
      <c r="J40" s="119">
        <f t="shared" si="18"/>
        <v>50400</v>
      </c>
      <c r="K40" s="117"/>
      <c r="L40" s="118"/>
      <c r="M40" s="386"/>
      <c r="N40" s="117"/>
      <c r="O40" s="118"/>
      <c r="P40" s="138"/>
      <c r="Q40" s="117"/>
      <c r="R40" s="118"/>
      <c r="S40" s="386"/>
      <c r="T40" s="117"/>
      <c r="U40" s="118"/>
      <c r="V40" s="138"/>
      <c r="W40" s="117"/>
      <c r="X40" s="118"/>
      <c r="Y40" s="386"/>
      <c r="Z40" s="117"/>
      <c r="AA40" s="118"/>
      <c r="AB40" s="138">
        <f t="shared" si="24"/>
        <v>0</v>
      </c>
      <c r="AC40" s="120">
        <f t="shared" si="0"/>
        <v>50400</v>
      </c>
      <c r="AD40" s="121">
        <f t="shared" si="1"/>
        <v>50400</v>
      </c>
      <c r="AE40" s="122">
        <f t="shared" si="2"/>
        <v>0</v>
      </c>
      <c r="AF40" s="123">
        <f t="shared" si="16"/>
        <v>0</v>
      </c>
      <c r="AG40" s="124"/>
      <c r="AH40" s="99"/>
      <c r="AI40" s="99"/>
    </row>
    <row r="41" spans="1:35" s="385" customFormat="1" ht="30" customHeight="1" x14ac:dyDescent="0.25">
      <c r="A41" s="113" t="s">
        <v>105</v>
      </c>
      <c r="B41" s="413" t="s">
        <v>294</v>
      </c>
      <c r="C41" s="397" t="s">
        <v>277</v>
      </c>
      <c r="D41" s="398" t="s">
        <v>278</v>
      </c>
      <c r="E41" s="391">
        <v>20</v>
      </c>
      <c r="F41" s="392">
        <v>1500</v>
      </c>
      <c r="G41" s="119">
        <f t="shared" si="17"/>
        <v>30000</v>
      </c>
      <c r="H41" s="117">
        <v>18</v>
      </c>
      <c r="I41" s="118">
        <v>1597.09</v>
      </c>
      <c r="J41" s="119">
        <v>28747.7</v>
      </c>
      <c r="K41" s="117"/>
      <c r="L41" s="118"/>
      <c r="M41" s="386"/>
      <c r="N41" s="117"/>
      <c r="O41" s="118"/>
      <c r="P41" s="138"/>
      <c r="Q41" s="117"/>
      <c r="R41" s="118"/>
      <c r="S41" s="386"/>
      <c r="T41" s="117"/>
      <c r="U41" s="118"/>
      <c r="V41" s="138"/>
      <c r="W41" s="117"/>
      <c r="X41" s="118"/>
      <c r="Y41" s="386"/>
      <c r="Z41" s="117"/>
      <c r="AA41" s="118"/>
      <c r="AB41" s="138">
        <f t="shared" si="24"/>
        <v>0</v>
      </c>
      <c r="AC41" s="120">
        <f t="shared" si="0"/>
        <v>30000</v>
      </c>
      <c r="AD41" s="121">
        <f t="shared" si="1"/>
        <v>28747.7</v>
      </c>
      <c r="AE41" s="122">
        <f t="shared" si="2"/>
        <v>1252.2999999999993</v>
      </c>
      <c r="AF41" s="123">
        <f t="shared" si="16"/>
        <v>4.1743333333333306E-2</v>
      </c>
      <c r="AG41" s="124"/>
      <c r="AH41" s="99"/>
      <c r="AI41" s="99"/>
    </row>
    <row r="42" spans="1:35" s="385" customFormat="1" ht="30" customHeight="1" x14ac:dyDescent="0.25">
      <c r="A42" s="113" t="s">
        <v>105</v>
      </c>
      <c r="B42" s="413" t="s">
        <v>295</v>
      </c>
      <c r="C42" s="399" t="s">
        <v>279</v>
      </c>
      <c r="D42" s="398" t="s">
        <v>108</v>
      </c>
      <c r="E42" s="393">
        <v>2</v>
      </c>
      <c r="F42" s="389">
        <v>8000</v>
      </c>
      <c r="G42" s="119">
        <f t="shared" si="17"/>
        <v>16000</v>
      </c>
      <c r="H42" s="117">
        <v>2</v>
      </c>
      <c r="I42" s="118">
        <v>8000</v>
      </c>
      <c r="J42" s="119">
        <f t="shared" si="18"/>
        <v>16000</v>
      </c>
      <c r="K42" s="117"/>
      <c r="L42" s="118"/>
      <c r="M42" s="386"/>
      <c r="N42" s="117"/>
      <c r="O42" s="118"/>
      <c r="P42" s="138"/>
      <c r="Q42" s="117"/>
      <c r="R42" s="118"/>
      <c r="S42" s="386"/>
      <c r="T42" s="117"/>
      <c r="U42" s="118"/>
      <c r="V42" s="138"/>
      <c r="W42" s="117"/>
      <c r="X42" s="118"/>
      <c r="Y42" s="386"/>
      <c r="Z42" s="117"/>
      <c r="AA42" s="118"/>
      <c r="AB42" s="138">
        <f t="shared" si="24"/>
        <v>0</v>
      </c>
      <c r="AC42" s="120">
        <f t="shared" si="0"/>
        <v>16000</v>
      </c>
      <c r="AD42" s="121">
        <f t="shared" si="1"/>
        <v>16000</v>
      </c>
      <c r="AE42" s="122">
        <f t="shared" si="2"/>
        <v>0</v>
      </c>
      <c r="AF42" s="123">
        <f t="shared" si="16"/>
        <v>0</v>
      </c>
      <c r="AG42" s="124"/>
      <c r="AH42" s="99"/>
      <c r="AI42" s="99"/>
    </row>
    <row r="43" spans="1:35" s="385" customFormat="1" ht="30" customHeight="1" x14ac:dyDescent="0.25">
      <c r="A43" s="113" t="s">
        <v>105</v>
      </c>
      <c r="B43" s="413" t="s">
        <v>296</v>
      </c>
      <c r="C43" s="399" t="s">
        <v>280</v>
      </c>
      <c r="D43" s="398" t="s">
        <v>278</v>
      </c>
      <c r="E43" s="400">
        <v>20</v>
      </c>
      <c r="F43" s="401">
        <v>5000</v>
      </c>
      <c r="G43" s="119">
        <f t="shared" si="17"/>
        <v>100000</v>
      </c>
      <c r="H43" s="117">
        <v>23</v>
      </c>
      <c r="I43" s="118">
        <v>4625.32</v>
      </c>
      <c r="J43" s="119">
        <v>106382.3</v>
      </c>
      <c r="K43" s="117"/>
      <c r="L43" s="118"/>
      <c r="M43" s="386"/>
      <c r="N43" s="117"/>
      <c r="O43" s="118"/>
      <c r="P43" s="138"/>
      <c r="Q43" s="117"/>
      <c r="R43" s="118"/>
      <c r="S43" s="386"/>
      <c r="T43" s="117"/>
      <c r="U43" s="118"/>
      <c r="V43" s="138"/>
      <c r="W43" s="117"/>
      <c r="X43" s="118"/>
      <c r="Y43" s="386"/>
      <c r="Z43" s="117"/>
      <c r="AA43" s="118"/>
      <c r="AB43" s="138">
        <f t="shared" si="24"/>
        <v>0</v>
      </c>
      <c r="AC43" s="120">
        <f t="shared" si="0"/>
        <v>100000</v>
      </c>
      <c r="AD43" s="121">
        <f t="shared" si="1"/>
        <v>106382.3</v>
      </c>
      <c r="AE43" s="122">
        <f t="shared" si="2"/>
        <v>-6382.3000000000029</v>
      </c>
      <c r="AF43" s="123">
        <f t="shared" si="16"/>
        <v>-6.3823000000000032E-2</v>
      </c>
      <c r="AG43" s="124"/>
      <c r="AH43" s="99"/>
      <c r="AI43" s="99"/>
    </row>
    <row r="44" spans="1:35" s="385" customFormat="1" ht="30" customHeight="1" x14ac:dyDescent="0.25">
      <c r="A44" s="113" t="s">
        <v>105</v>
      </c>
      <c r="B44" s="413" t="s">
        <v>297</v>
      </c>
      <c r="C44" s="402" t="s">
        <v>281</v>
      </c>
      <c r="D44" s="403" t="s">
        <v>108</v>
      </c>
      <c r="E44" s="404">
        <v>2</v>
      </c>
      <c r="F44" s="405">
        <v>11500</v>
      </c>
      <c r="G44" s="119">
        <f t="shared" si="17"/>
        <v>23000</v>
      </c>
      <c r="H44" s="117">
        <v>2</v>
      </c>
      <c r="I44" s="118">
        <v>11500</v>
      </c>
      <c r="J44" s="119">
        <f t="shared" si="18"/>
        <v>23000</v>
      </c>
      <c r="K44" s="117"/>
      <c r="L44" s="118"/>
      <c r="M44" s="386"/>
      <c r="N44" s="117"/>
      <c r="O44" s="118"/>
      <c r="P44" s="138"/>
      <c r="Q44" s="117"/>
      <c r="R44" s="118"/>
      <c r="S44" s="386"/>
      <c r="T44" s="117"/>
      <c r="U44" s="118"/>
      <c r="V44" s="138"/>
      <c r="W44" s="117"/>
      <c r="X44" s="118"/>
      <c r="Y44" s="386"/>
      <c r="Z44" s="117"/>
      <c r="AA44" s="118"/>
      <c r="AB44" s="138">
        <f t="shared" si="24"/>
        <v>0</v>
      </c>
      <c r="AC44" s="120">
        <f t="shared" si="0"/>
        <v>23000</v>
      </c>
      <c r="AD44" s="121">
        <f t="shared" si="1"/>
        <v>23000</v>
      </c>
      <c r="AE44" s="122">
        <f t="shared" si="2"/>
        <v>0</v>
      </c>
      <c r="AF44" s="123">
        <f t="shared" si="16"/>
        <v>0</v>
      </c>
      <c r="AG44" s="588"/>
      <c r="AH44" s="99"/>
      <c r="AI44" s="99"/>
    </row>
    <row r="45" spans="1:35" s="385" customFormat="1" ht="30" customHeight="1" x14ac:dyDescent="0.25">
      <c r="A45" s="113" t="s">
        <v>105</v>
      </c>
      <c r="B45" s="414" t="s">
        <v>298</v>
      </c>
      <c r="C45" s="406" t="s">
        <v>282</v>
      </c>
      <c r="D45" s="403" t="s">
        <v>108</v>
      </c>
      <c r="E45" s="407">
        <v>3</v>
      </c>
      <c r="F45" s="408">
        <v>11500</v>
      </c>
      <c r="G45" s="119">
        <f t="shared" si="17"/>
        <v>34500</v>
      </c>
      <c r="H45" s="117">
        <v>3</v>
      </c>
      <c r="I45" s="118">
        <v>11500</v>
      </c>
      <c r="J45" s="119">
        <f t="shared" si="18"/>
        <v>34500</v>
      </c>
      <c r="K45" s="117"/>
      <c r="L45" s="118"/>
      <c r="M45" s="386"/>
      <c r="N45" s="117"/>
      <c r="O45" s="118"/>
      <c r="P45" s="138"/>
      <c r="Q45" s="117"/>
      <c r="R45" s="118"/>
      <c r="S45" s="386"/>
      <c r="T45" s="117"/>
      <c r="U45" s="118"/>
      <c r="V45" s="138"/>
      <c r="W45" s="117"/>
      <c r="X45" s="118"/>
      <c r="Y45" s="386"/>
      <c r="Z45" s="117"/>
      <c r="AA45" s="118"/>
      <c r="AB45" s="138">
        <f t="shared" si="24"/>
        <v>0</v>
      </c>
      <c r="AC45" s="120">
        <f t="shared" si="0"/>
        <v>34500</v>
      </c>
      <c r="AD45" s="121">
        <f t="shared" si="1"/>
        <v>34500</v>
      </c>
      <c r="AE45" s="122">
        <f t="shared" si="2"/>
        <v>0</v>
      </c>
      <c r="AF45" s="123">
        <f t="shared" si="16"/>
        <v>0</v>
      </c>
      <c r="AG45" s="588"/>
      <c r="AH45" s="99"/>
      <c r="AI45" s="99"/>
    </row>
    <row r="46" spans="1:35" s="385" customFormat="1" ht="30" customHeight="1" x14ac:dyDescent="0.25">
      <c r="A46" s="113" t="s">
        <v>105</v>
      </c>
      <c r="B46" s="413" t="s">
        <v>299</v>
      </c>
      <c r="C46" s="409" t="s">
        <v>283</v>
      </c>
      <c r="D46" s="410" t="s">
        <v>278</v>
      </c>
      <c r="E46" s="411">
        <v>5</v>
      </c>
      <c r="F46" s="412">
        <v>5000</v>
      </c>
      <c r="G46" s="119">
        <f t="shared" si="17"/>
        <v>25000</v>
      </c>
      <c r="H46" s="117">
        <v>5</v>
      </c>
      <c r="I46" s="118">
        <v>4774</v>
      </c>
      <c r="J46" s="119">
        <v>23870</v>
      </c>
      <c r="K46" s="117"/>
      <c r="L46" s="118"/>
      <c r="M46" s="386"/>
      <c r="N46" s="117"/>
      <c r="O46" s="118"/>
      <c r="P46" s="138"/>
      <c r="Q46" s="117"/>
      <c r="R46" s="118"/>
      <c r="S46" s="386"/>
      <c r="T46" s="117"/>
      <c r="U46" s="118"/>
      <c r="V46" s="138"/>
      <c r="W46" s="117"/>
      <c r="X46" s="118"/>
      <c r="Y46" s="386"/>
      <c r="Z46" s="117"/>
      <c r="AA46" s="118"/>
      <c r="AB46" s="138">
        <f t="shared" si="24"/>
        <v>0</v>
      </c>
      <c r="AC46" s="120">
        <f t="shared" si="0"/>
        <v>25000</v>
      </c>
      <c r="AD46" s="121">
        <f t="shared" si="1"/>
        <v>23870</v>
      </c>
      <c r="AE46" s="122">
        <f t="shared" si="2"/>
        <v>1130</v>
      </c>
      <c r="AF46" s="123">
        <f t="shared" si="16"/>
        <v>4.5199999999999997E-2</v>
      </c>
      <c r="AG46" s="588"/>
      <c r="AH46" s="99"/>
      <c r="AI46" s="99"/>
    </row>
    <row r="47" spans="1:35" ht="15.75" customHeight="1" x14ac:dyDescent="0.25">
      <c r="A47" s="151" t="s">
        <v>115</v>
      </c>
      <c r="B47" s="152"/>
      <c r="C47" s="153"/>
      <c r="D47" s="154"/>
      <c r="E47" s="155"/>
      <c r="F47" s="155"/>
      <c r="G47" s="156">
        <f>G21+G17+G13</f>
        <v>1035900</v>
      </c>
      <c r="H47" s="155"/>
      <c r="I47" s="157"/>
      <c r="J47" s="158">
        <f>J21+J17+J13</f>
        <v>1035900</v>
      </c>
      <c r="K47" s="159"/>
      <c r="L47" s="155"/>
      <c r="M47" s="156">
        <f>M21+M17+M13</f>
        <v>0</v>
      </c>
      <c r="N47" s="155"/>
      <c r="O47" s="155"/>
      <c r="P47" s="158">
        <f>P21+P17+P13</f>
        <v>0</v>
      </c>
      <c r="Q47" s="159"/>
      <c r="R47" s="155"/>
      <c r="S47" s="156">
        <f>S21+S17+S13</f>
        <v>0</v>
      </c>
      <c r="T47" s="155"/>
      <c r="U47" s="155"/>
      <c r="V47" s="158">
        <f>V21+V17+V13</f>
        <v>0</v>
      </c>
      <c r="W47" s="159"/>
      <c r="X47" s="155"/>
      <c r="Y47" s="156">
        <f>Y21+Y17+Y13</f>
        <v>0</v>
      </c>
      <c r="Z47" s="155"/>
      <c r="AA47" s="155"/>
      <c r="AB47" s="158">
        <f>AB21+AB17+AB13</f>
        <v>0</v>
      </c>
      <c r="AC47" s="158">
        <f>AC21+AC17+AC13</f>
        <v>1035900</v>
      </c>
      <c r="AD47" s="160">
        <f>AD21+AD17+AD13</f>
        <v>1035900</v>
      </c>
      <c r="AE47" s="157">
        <f t="shared" si="2"/>
        <v>0</v>
      </c>
      <c r="AF47" s="161">
        <f t="shared" si="16"/>
        <v>0</v>
      </c>
      <c r="AG47" s="589"/>
      <c r="AH47" s="99"/>
      <c r="AI47" s="99"/>
    </row>
    <row r="48" spans="1:35" ht="21.9" customHeight="1" x14ac:dyDescent="0.25">
      <c r="A48" s="163" t="s">
        <v>100</v>
      </c>
      <c r="B48" s="164">
        <v>2</v>
      </c>
      <c r="C48" s="165" t="s">
        <v>116</v>
      </c>
      <c r="D48" s="166"/>
      <c r="E48" s="167"/>
      <c r="F48" s="167"/>
      <c r="G48" s="167"/>
      <c r="H48" s="168"/>
      <c r="I48" s="167"/>
      <c r="J48" s="167"/>
      <c r="K48" s="167"/>
      <c r="L48" s="167"/>
      <c r="M48" s="169"/>
      <c r="N48" s="168"/>
      <c r="O48" s="167"/>
      <c r="P48" s="169"/>
      <c r="Q48" s="167"/>
      <c r="R48" s="167"/>
      <c r="S48" s="169"/>
      <c r="T48" s="168"/>
      <c r="U48" s="167"/>
      <c r="V48" s="169"/>
      <c r="W48" s="167"/>
      <c r="X48" s="167"/>
      <c r="Y48" s="169"/>
      <c r="Z48" s="168"/>
      <c r="AA48" s="167"/>
      <c r="AB48" s="167"/>
      <c r="AC48" s="95"/>
      <c r="AD48" s="96"/>
      <c r="AE48" s="96"/>
      <c r="AF48" s="97"/>
      <c r="AG48" s="98"/>
      <c r="AH48" s="99"/>
      <c r="AI48" s="99"/>
    </row>
    <row r="49" spans="1:35" ht="21.9" customHeight="1" x14ac:dyDescent="0.25">
      <c r="A49" s="100" t="s">
        <v>102</v>
      </c>
      <c r="B49" s="101" t="s">
        <v>117</v>
      </c>
      <c r="C49" s="170" t="s">
        <v>118</v>
      </c>
      <c r="D49" s="171"/>
      <c r="E49" s="104"/>
      <c r="F49" s="105"/>
      <c r="G49" s="106">
        <f>G50</f>
        <v>227898</v>
      </c>
      <c r="H49" s="104"/>
      <c r="I49" s="105"/>
      <c r="J49" s="106">
        <f>J50</f>
        <v>227898</v>
      </c>
      <c r="K49" s="104"/>
      <c r="L49" s="105"/>
      <c r="M49" s="106">
        <f>M50</f>
        <v>0</v>
      </c>
      <c r="N49" s="104"/>
      <c r="O49" s="105"/>
      <c r="P49" s="137">
        <f>P50</f>
        <v>0</v>
      </c>
      <c r="Q49" s="104"/>
      <c r="R49" s="105"/>
      <c r="S49" s="106">
        <f>S50</f>
        <v>0</v>
      </c>
      <c r="T49" s="104"/>
      <c r="U49" s="105"/>
      <c r="V49" s="137">
        <f>V50</f>
        <v>0</v>
      </c>
      <c r="W49" s="104"/>
      <c r="X49" s="105"/>
      <c r="Y49" s="106">
        <f>Y50</f>
        <v>0</v>
      </c>
      <c r="Z49" s="104"/>
      <c r="AA49" s="105"/>
      <c r="AB49" s="137">
        <f>AB50</f>
        <v>0</v>
      </c>
      <c r="AC49" s="107">
        <f t="shared" ref="AC49:AC50" si="25">G49+M49+S49+Y49</f>
        <v>227898</v>
      </c>
      <c r="AD49" s="108">
        <f t="shared" ref="AD49:AD50" si="26">J49+P49+V49+AB49</f>
        <v>227898</v>
      </c>
      <c r="AE49" s="109">
        <f t="shared" ref="AE49:AE50" si="27">AC49-AD49</f>
        <v>0</v>
      </c>
      <c r="AF49" s="110">
        <f t="shared" ref="AF49:AF51" si="28">AE49/AC49</f>
        <v>0</v>
      </c>
      <c r="AG49" s="111"/>
      <c r="AH49" s="112"/>
      <c r="AI49" s="112"/>
    </row>
    <row r="50" spans="1:35" ht="21.9" customHeight="1" x14ac:dyDescent="0.25">
      <c r="A50" s="125" t="s">
        <v>105</v>
      </c>
      <c r="B50" s="126" t="s">
        <v>106</v>
      </c>
      <c r="C50" s="127"/>
      <c r="D50" s="128"/>
      <c r="E50" s="143"/>
      <c r="F50" s="144"/>
      <c r="G50" s="145">
        <f>G47*22%</f>
        <v>227898</v>
      </c>
      <c r="H50" s="143"/>
      <c r="I50" s="144"/>
      <c r="J50" s="145">
        <f>J47*22%</f>
        <v>227898</v>
      </c>
      <c r="K50" s="143"/>
      <c r="L50" s="144"/>
      <c r="M50" s="145">
        <f>M47*22%</f>
        <v>0</v>
      </c>
      <c r="N50" s="143"/>
      <c r="O50" s="144"/>
      <c r="P50" s="146">
        <f>P47*22%</f>
        <v>0</v>
      </c>
      <c r="Q50" s="143"/>
      <c r="R50" s="144"/>
      <c r="S50" s="145">
        <f>S47*22%</f>
        <v>0</v>
      </c>
      <c r="T50" s="143"/>
      <c r="U50" s="144"/>
      <c r="V50" s="146">
        <f>V47*22%</f>
        <v>0</v>
      </c>
      <c r="W50" s="143"/>
      <c r="X50" s="144"/>
      <c r="Y50" s="145">
        <f>Y47*22%</f>
        <v>0</v>
      </c>
      <c r="Z50" s="143"/>
      <c r="AA50" s="144"/>
      <c r="AB50" s="146">
        <f>AB47*22%</f>
        <v>0</v>
      </c>
      <c r="AC50" s="132">
        <f t="shared" si="25"/>
        <v>227898</v>
      </c>
      <c r="AD50" s="133">
        <f t="shared" si="26"/>
        <v>227898</v>
      </c>
      <c r="AE50" s="134">
        <f t="shared" si="27"/>
        <v>0</v>
      </c>
      <c r="AF50" s="149">
        <f t="shared" si="28"/>
        <v>0</v>
      </c>
      <c r="AG50" s="150"/>
      <c r="AH50" s="99"/>
      <c r="AI50" s="99"/>
    </row>
    <row r="51" spans="1:35" ht="21.9" customHeight="1" x14ac:dyDescent="0.25">
      <c r="A51" s="151" t="s">
        <v>119</v>
      </c>
      <c r="B51" s="152"/>
      <c r="C51" s="172"/>
      <c r="D51" s="173"/>
      <c r="E51" s="155"/>
      <c r="F51" s="155"/>
      <c r="G51" s="158">
        <f>G49</f>
        <v>227898</v>
      </c>
      <c r="H51" s="155"/>
      <c r="I51" s="157"/>
      <c r="J51" s="158">
        <f>J49</f>
        <v>227898</v>
      </c>
      <c r="K51" s="159"/>
      <c r="L51" s="155"/>
      <c r="M51" s="156">
        <f>M49</f>
        <v>0</v>
      </c>
      <c r="N51" s="155"/>
      <c r="O51" s="155"/>
      <c r="P51" s="158">
        <f>P49</f>
        <v>0</v>
      </c>
      <c r="Q51" s="159"/>
      <c r="R51" s="155"/>
      <c r="S51" s="156">
        <f>S49</f>
        <v>0</v>
      </c>
      <c r="T51" s="155"/>
      <c r="U51" s="155"/>
      <c r="V51" s="158">
        <f>V49</f>
        <v>0</v>
      </c>
      <c r="W51" s="159"/>
      <c r="X51" s="155"/>
      <c r="Y51" s="156">
        <f>Y49</f>
        <v>0</v>
      </c>
      <c r="Z51" s="155"/>
      <c r="AA51" s="155"/>
      <c r="AB51" s="158">
        <f>AB49</f>
        <v>0</v>
      </c>
      <c r="AC51" s="158">
        <f t="shared" ref="AC51:AE51" si="29">AC50</f>
        <v>227898</v>
      </c>
      <c r="AD51" s="160">
        <f t="shared" si="29"/>
        <v>227898</v>
      </c>
      <c r="AE51" s="157">
        <f t="shared" si="29"/>
        <v>0</v>
      </c>
      <c r="AF51" s="161">
        <f t="shared" si="28"/>
        <v>0</v>
      </c>
      <c r="AG51" s="162"/>
      <c r="AH51" s="99"/>
      <c r="AI51" s="99"/>
    </row>
    <row r="52" spans="1:35" ht="21.9" customHeight="1" x14ac:dyDescent="0.25">
      <c r="A52" s="163" t="s">
        <v>120</v>
      </c>
      <c r="B52" s="174" t="s">
        <v>23</v>
      </c>
      <c r="C52" s="175" t="s">
        <v>121</v>
      </c>
      <c r="D52" s="176"/>
      <c r="E52" s="177"/>
      <c r="F52" s="178"/>
      <c r="G52" s="178"/>
      <c r="H52" s="89"/>
      <c r="I52" s="90"/>
      <c r="J52" s="94"/>
      <c r="K52" s="90"/>
      <c r="L52" s="90"/>
      <c r="M52" s="94"/>
      <c r="N52" s="89"/>
      <c r="O52" s="90"/>
      <c r="P52" s="94"/>
      <c r="Q52" s="90"/>
      <c r="R52" s="90"/>
      <c r="S52" s="94"/>
      <c r="T52" s="89"/>
      <c r="U52" s="90"/>
      <c r="V52" s="94"/>
      <c r="W52" s="90"/>
      <c r="X52" s="90"/>
      <c r="Y52" s="94"/>
      <c r="Z52" s="89"/>
      <c r="AA52" s="90"/>
      <c r="AB52" s="90"/>
      <c r="AC52" s="95"/>
      <c r="AD52" s="96"/>
      <c r="AE52" s="96"/>
      <c r="AF52" s="97"/>
      <c r="AG52" s="98"/>
      <c r="AH52" s="99"/>
      <c r="AI52" s="99"/>
    </row>
    <row r="53" spans="1:35" ht="21.9" customHeight="1" x14ac:dyDescent="0.25">
      <c r="A53" s="100" t="s">
        <v>102</v>
      </c>
      <c r="B53" s="101" t="s">
        <v>122</v>
      </c>
      <c r="C53" s="170" t="s">
        <v>123</v>
      </c>
      <c r="D53" s="179"/>
      <c r="E53" s="104"/>
      <c r="F53" s="105"/>
      <c r="G53" s="137">
        <f>SUM(G54:G56)</f>
        <v>0</v>
      </c>
      <c r="H53" s="104"/>
      <c r="I53" s="105"/>
      <c r="J53" s="106">
        <f>SUM(J54:J56)</f>
        <v>0</v>
      </c>
      <c r="K53" s="104"/>
      <c r="L53" s="105"/>
      <c r="M53" s="106">
        <f>SUM(M54:M56)</f>
        <v>0</v>
      </c>
      <c r="N53" s="104"/>
      <c r="O53" s="105"/>
      <c r="P53" s="137">
        <f>SUM(P54:P56)</f>
        <v>0</v>
      </c>
      <c r="Q53" s="104"/>
      <c r="R53" s="105"/>
      <c r="S53" s="106">
        <f>SUM(S54:S56)</f>
        <v>0</v>
      </c>
      <c r="T53" s="104"/>
      <c r="U53" s="105"/>
      <c r="V53" s="137">
        <f>SUM(V54:V56)</f>
        <v>0</v>
      </c>
      <c r="W53" s="104"/>
      <c r="X53" s="105"/>
      <c r="Y53" s="106">
        <f>SUM(Y54:Y56)</f>
        <v>0</v>
      </c>
      <c r="Z53" s="104"/>
      <c r="AA53" s="105"/>
      <c r="AB53" s="137">
        <f>SUM(AB54:AB56)</f>
        <v>0</v>
      </c>
      <c r="AC53" s="107">
        <f t="shared" ref="AC53:AC64" si="30">G53+M53+S53+Y53</f>
        <v>0</v>
      </c>
      <c r="AD53" s="108">
        <f t="shared" ref="AD53:AD64" si="31">J53+P53+V53+AB53</f>
        <v>0</v>
      </c>
      <c r="AE53" s="108">
        <f t="shared" ref="AE53:AE65" si="32">AC53-AD53</f>
        <v>0</v>
      </c>
      <c r="AF53" s="180">
        <v>0</v>
      </c>
      <c r="AG53" s="111"/>
      <c r="AH53" s="112"/>
      <c r="AI53" s="112"/>
    </row>
    <row r="54" spans="1:35" s="565" customFormat="1" ht="21.9" customHeight="1" x14ac:dyDescent="0.2">
      <c r="A54" s="552" t="s">
        <v>105</v>
      </c>
      <c r="B54" s="553" t="s">
        <v>106</v>
      </c>
      <c r="C54" s="554" t="s">
        <v>124</v>
      </c>
      <c r="D54" s="480" t="s">
        <v>125</v>
      </c>
      <c r="E54" s="555"/>
      <c r="F54" s="556"/>
      <c r="G54" s="557">
        <f t="shared" ref="G54:G56" si="33">E54*F54</f>
        <v>0</v>
      </c>
      <c r="H54" s="555"/>
      <c r="I54" s="556"/>
      <c r="J54" s="558">
        <f t="shared" ref="J54:J56" si="34">H54*I54</f>
        <v>0</v>
      </c>
      <c r="K54" s="555"/>
      <c r="L54" s="556"/>
      <c r="M54" s="558">
        <f t="shared" ref="M54:M56" si="35">K54*L54</f>
        <v>0</v>
      </c>
      <c r="N54" s="555"/>
      <c r="O54" s="556"/>
      <c r="P54" s="557">
        <f t="shared" ref="P54:P56" si="36">N54*O54</f>
        <v>0</v>
      </c>
      <c r="Q54" s="555"/>
      <c r="R54" s="556"/>
      <c r="S54" s="558">
        <f t="shared" ref="S54:S56" si="37">Q54*R54</f>
        <v>0</v>
      </c>
      <c r="T54" s="555"/>
      <c r="U54" s="556"/>
      <c r="V54" s="557">
        <f t="shared" ref="V54:V56" si="38">T54*U54</f>
        <v>0</v>
      </c>
      <c r="W54" s="555"/>
      <c r="X54" s="556"/>
      <c r="Y54" s="558">
        <f t="shared" ref="Y54:Y56" si="39">W54*X54</f>
        <v>0</v>
      </c>
      <c r="Z54" s="555"/>
      <c r="AA54" s="556"/>
      <c r="AB54" s="557">
        <f t="shared" ref="AB54:AB56" si="40">Z54*AA54</f>
        <v>0</v>
      </c>
      <c r="AC54" s="559">
        <f t="shared" si="30"/>
        <v>0</v>
      </c>
      <c r="AD54" s="560">
        <f t="shared" si="31"/>
        <v>0</v>
      </c>
      <c r="AE54" s="561">
        <f t="shared" si="32"/>
        <v>0</v>
      </c>
      <c r="AF54" s="562">
        <v>0</v>
      </c>
      <c r="AG54" s="563"/>
      <c r="AH54" s="564"/>
      <c r="AI54" s="564"/>
    </row>
    <row r="55" spans="1:35" s="565" customFormat="1" ht="21.9" customHeight="1" x14ac:dyDescent="0.2">
      <c r="A55" s="552" t="s">
        <v>105</v>
      </c>
      <c r="B55" s="553" t="s">
        <v>109</v>
      </c>
      <c r="C55" s="554" t="s">
        <v>124</v>
      </c>
      <c r="D55" s="480" t="s">
        <v>125</v>
      </c>
      <c r="E55" s="555"/>
      <c r="F55" s="556"/>
      <c r="G55" s="557">
        <f t="shared" si="33"/>
        <v>0</v>
      </c>
      <c r="H55" s="555"/>
      <c r="I55" s="556"/>
      <c r="J55" s="558">
        <f t="shared" si="34"/>
        <v>0</v>
      </c>
      <c r="K55" s="555"/>
      <c r="L55" s="556"/>
      <c r="M55" s="558">
        <f t="shared" si="35"/>
        <v>0</v>
      </c>
      <c r="N55" s="555"/>
      <c r="O55" s="556"/>
      <c r="P55" s="557">
        <f t="shared" si="36"/>
        <v>0</v>
      </c>
      <c r="Q55" s="555"/>
      <c r="R55" s="556"/>
      <c r="S55" s="558">
        <f t="shared" si="37"/>
        <v>0</v>
      </c>
      <c r="T55" s="555"/>
      <c r="U55" s="556"/>
      <c r="V55" s="557">
        <f t="shared" si="38"/>
        <v>0</v>
      </c>
      <c r="W55" s="555"/>
      <c r="X55" s="556"/>
      <c r="Y55" s="558">
        <f t="shared" si="39"/>
        <v>0</v>
      </c>
      <c r="Z55" s="555"/>
      <c r="AA55" s="556"/>
      <c r="AB55" s="557">
        <f t="shared" si="40"/>
        <v>0</v>
      </c>
      <c r="AC55" s="559">
        <f t="shared" si="30"/>
        <v>0</v>
      </c>
      <c r="AD55" s="560">
        <f t="shared" si="31"/>
        <v>0</v>
      </c>
      <c r="AE55" s="561">
        <f t="shared" si="32"/>
        <v>0</v>
      </c>
      <c r="AF55" s="562">
        <v>0</v>
      </c>
      <c r="AG55" s="563"/>
      <c r="AH55" s="564"/>
      <c r="AI55" s="564"/>
    </row>
    <row r="56" spans="1:35" s="565" customFormat="1" ht="21.9" customHeight="1" x14ac:dyDescent="0.2">
      <c r="A56" s="566" t="s">
        <v>105</v>
      </c>
      <c r="B56" s="567" t="s">
        <v>110</v>
      </c>
      <c r="C56" s="568" t="s">
        <v>124</v>
      </c>
      <c r="D56" s="569" t="s">
        <v>125</v>
      </c>
      <c r="E56" s="570"/>
      <c r="F56" s="571"/>
      <c r="G56" s="572">
        <f t="shared" si="33"/>
        <v>0</v>
      </c>
      <c r="H56" s="570"/>
      <c r="I56" s="571"/>
      <c r="J56" s="573">
        <f t="shared" si="34"/>
        <v>0</v>
      </c>
      <c r="K56" s="570"/>
      <c r="L56" s="571"/>
      <c r="M56" s="573">
        <f t="shared" si="35"/>
        <v>0</v>
      </c>
      <c r="N56" s="570"/>
      <c r="O56" s="571"/>
      <c r="P56" s="572">
        <f t="shared" si="36"/>
        <v>0</v>
      </c>
      <c r="Q56" s="570"/>
      <c r="R56" s="571"/>
      <c r="S56" s="573">
        <f t="shared" si="37"/>
        <v>0</v>
      </c>
      <c r="T56" s="570"/>
      <c r="U56" s="571"/>
      <c r="V56" s="572">
        <f t="shared" si="38"/>
        <v>0</v>
      </c>
      <c r="W56" s="570"/>
      <c r="X56" s="571"/>
      <c r="Y56" s="573">
        <f t="shared" si="39"/>
        <v>0</v>
      </c>
      <c r="Z56" s="570"/>
      <c r="AA56" s="571"/>
      <c r="AB56" s="572">
        <f t="shared" si="40"/>
        <v>0</v>
      </c>
      <c r="AC56" s="574">
        <f t="shared" si="30"/>
        <v>0</v>
      </c>
      <c r="AD56" s="575">
        <f t="shared" si="31"/>
        <v>0</v>
      </c>
      <c r="AE56" s="576">
        <f t="shared" si="32"/>
        <v>0</v>
      </c>
      <c r="AF56" s="562">
        <v>0</v>
      </c>
      <c r="AG56" s="563"/>
      <c r="AH56" s="564"/>
      <c r="AI56" s="564"/>
    </row>
    <row r="57" spans="1:35" ht="21.9" customHeight="1" x14ac:dyDescent="0.25">
      <c r="A57" s="100" t="s">
        <v>102</v>
      </c>
      <c r="B57" s="101" t="s">
        <v>126</v>
      </c>
      <c r="C57" s="102" t="s">
        <v>127</v>
      </c>
      <c r="D57" s="103"/>
      <c r="E57" s="104">
        <f t="shared" ref="E57:AB57" si="41">SUM(E58:E60)</f>
        <v>0</v>
      </c>
      <c r="F57" s="105">
        <f t="shared" si="41"/>
        <v>0</v>
      </c>
      <c r="G57" s="106">
        <f t="shared" si="41"/>
        <v>0</v>
      </c>
      <c r="H57" s="104">
        <f t="shared" si="41"/>
        <v>0</v>
      </c>
      <c r="I57" s="105">
        <f t="shared" si="41"/>
        <v>0</v>
      </c>
      <c r="J57" s="106">
        <f t="shared" si="41"/>
        <v>0</v>
      </c>
      <c r="K57" s="104">
        <f t="shared" si="41"/>
        <v>0</v>
      </c>
      <c r="L57" s="105">
        <f t="shared" si="41"/>
        <v>0</v>
      </c>
      <c r="M57" s="106">
        <f t="shared" si="41"/>
        <v>0</v>
      </c>
      <c r="N57" s="104">
        <f t="shared" si="41"/>
        <v>0</v>
      </c>
      <c r="O57" s="105">
        <f t="shared" si="41"/>
        <v>0</v>
      </c>
      <c r="P57" s="137">
        <f t="shared" si="41"/>
        <v>0</v>
      </c>
      <c r="Q57" s="104">
        <f t="shared" si="41"/>
        <v>0</v>
      </c>
      <c r="R57" s="105">
        <f t="shared" si="41"/>
        <v>0</v>
      </c>
      <c r="S57" s="106">
        <f t="shared" si="41"/>
        <v>0</v>
      </c>
      <c r="T57" s="104">
        <f t="shared" si="41"/>
        <v>0</v>
      </c>
      <c r="U57" s="105">
        <f t="shared" si="41"/>
        <v>0</v>
      </c>
      <c r="V57" s="137">
        <f t="shared" si="41"/>
        <v>0</v>
      </c>
      <c r="W57" s="104">
        <f t="shared" si="41"/>
        <v>0</v>
      </c>
      <c r="X57" s="105">
        <f t="shared" si="41"/>
        <v>0</v>
      </c>
      <c r="Y57" s="106">
        <f t="shared" si="41"/>
        <v>0</v>
      </c>
      <c r="Z57" s="104">
        <f t="shared" si="41"/>
        <v>0</v>
      </c>
      <c r="AA57" s="105">
        <f t="shared" si="41"/>
        <v>0</v>
      </c>
      <c r="AB57" s="137">
        <f t="shared" si="41"/>
        <v>0</v>
      </c>
      <c r="AC57" s="107">
        <f t="shared" si="30"/>
        <v>0</v>
      </c>
      <c r="AD57" s="108">
        <f t="shared" si="31"/>
        <v>0</v>
      </c>
      <c r="AE57" s="108">
        <f t="shared" si="32"/>
        <v>0</v>
      </c>
      <c r="AF57" s="184">
        <v>0</v>
      </c>
      <c r="AG57" s="148"/>
      <c r="AH57" s="112"/>
      <c r="AI57" s="112"/>
    </row>
    <row r="58" spans="1:35" ht="21.9" customHeight="1" x14ac:dyDescent="0.25">
      <c r="A58" s="113" t="s">
        <v>105</v>
      </c>
      <c r="B58" s="114" t="s">
        <v>106</v>
      </c>
      <c r="C58" s="115" t="s">
        <v>128</v>
      </c>
      <c r="D58" s="116" t="s">
        <v>129</v>
      </c>
      <c r="E58" s="117"/>
      <c r="F58" s="118"/>
      <c r="G58" s="119">
        <f t="shared" ref="G58:G60" si="42">E58*F58</f>
        <v>0</v>
      </c>
      <c r="H58" s="117"/>
      <c r="I58" s="118"/>
      <c r="J58" s="119">
        <f t="shared" ref="J58:J60" si="43">H58*I58</f>
        <v>0</v>
      </c>
      <c r="K58" s="117"/>
      <c r="L58" s="118"/>
      <c r="M58" s="119">
        <f t="shared" ref="M58:M60" si="44">K58*L58</f>
        <v>0</v>
      </c>
      <c r="N58" s="117"/>
      <c r="O58" s="118"/>
      <c r="P58" s="138">
        <f t="shared" ref="P58:P60" si="45">N58*O58</f>
        <v>0</v>
      </c>
      <c r="Q58" s="117"/>
      <c r="R58" s="118"/>
      <c r="S58" s="119">
        <f t="shared" ref="S58:S60" si="46">Q58*R58</f>
        <v>0</v>
      </c>
      <c r="T58" s="117"/>
      <c r="U58" s="118"/>
      <c r="V58" s="138">
        <f t="shared" ref="V58:V60" si="47">T58*U58</f>
        <v>0</v>
      </c>
      <c r="W58" s="117"/>
      <c r="X58" s="118"/>
      <c r="Y58" s="119">
        <f t="shared" ref="Y58:Y60" si="48">W58*X58</f>
        <v>0</v>
      </c>
      <c r="Z58" s="117"/>
      <c r="AA58" s="118"/>
      <c r="AB58" s="138">
        <f t="shared" ref="AB58:AB60" si="49">Z58*AA58</f>
        <v>0</v>
      </c>
      <c r="AC58" s="120">
        <f t="shared" si="30"/>
        <v>0</v>
      </c>
      <c r="AD58" s="121">
        <f t="shared" si="31"/>
        <v>0</v>
      </c>
      <c r="AE58" s="181">
        <f t="shared" si="32"/>
        <v>0</v>
      </c>
      <c r="AF58" s="182">
        <v>0</v>
      </c>
      <c r="AG58" s="124"/>
      <c r="AH58" s="99"/>
      <c r="AI58" s="99"/>
    </row>
    <row r="59" spans="1:35" ht="21.9" customHeight="1" x14ac:dyDescent="0.25">
      <c r="A59" s="113" t="s">
        <v>105</v>
      </c>
      <c r="B59" s="114" t="s">
        <v>109</v>
      </c>
      <c r="C59" s="115" t="s">
        <v>128</v>
      </c>
      <c r="D59" s="116" t="s">
        <v>129</v>
      </c>
      <c r="E59" s="117"/>
      <c r="F59" s="118"/>
      <c r="G59" s="119">
        <f t="shared" si="42"/>
        <v>0</v>
      </c>
      <c r="H59" s="117"/>
      <c r="I59" s="118"/>
      <c r="J59" s="119">
        <f t="shared" si="43"/>
        <v>0</v>
      </c>
      <c r="K59" s="117"/>
      <c r="L59" s="118"/>
      <c r="M59" s="119">
        <f t="shared" si="44"/>
        <v>0</v>
      </c>
      <c r="N59" s="117"/>
      <c r="O59" s="118"/>
      <c r="P59" s="138">
        <f t="shared" si="45"/>
        <v>0</v>
      </c>
      <c r="Q59" s="117"/>
      <c r="R59" s="118"/>
      <c r="S59" s="119">
        <f t="shared" si="46"/>
        <v>0</v>
      </c>
      <c r="T59" s="117"/>
      <c r="U59" s="118"/>
      <c r="V59" s="138">
        <f t="shared" si="47"/>
        <v>0</v>
      </c>
      <c r="W59" s="117"/>
      <c r="X59" s="118"/>
      <c r="Y59" s="119">
        <f t="shared" si="48"/>
        <v>0</v>
      </c>
      <c r="Z59" s="117"/>
      <c r="AA59" s="118"/>
      <c r="AB59" s="138">
        <f t="shared" si="49"/>
        <v>0</v>
      </c>
      <c r="AC59" s="120">
        <f t="shared" si="30"/>
        <v>0</v>
      </c>
      <c r="AD59" s="121">
        <f t="shared" si="31"/>
        <v>0</v>
      </c>
      <c r="AE59" s="181">
        <f t="shared" si="32"/>
        <v>0</v>
      </c>
      <c r="AF59" s="182">
        <v>0</v>
      </c>
      <c r="AG59" s="124"/>
      <c r="AH59" s="99"/>
      <c r="AI59" s="99"/>
    </row>
    <row r="60" spans="1:35" ht="21.9" customHeight="1" x14ac:dyDescent="0.25">
      <c r="A60" s="139" t="s">
        <v>105</v>
      </c>
      <c r="B60" s="140" t="s">
        <v>110</v>
      </c>
      <c r="C60" s="141" t="s">
        <v>128</v>
      </c>
      <c r="D60" s="142" t="s">
        <v>129</v>
      </c>
      <c r="E60" s="143"/>
      <c r="F60" s="144"/>
      <c r="G60" s="145">
        <f t="shared" si="42"/>
        <v>0</v>
      </c>
      <c r="H60" s="143"/>
      <c r="I60" s="144"/>
      <c r="J60" s="145">
        <f t="shared" si="43"/>
        <v>0</v>
      </c>
      <c r="K60" s="143"/>
      <c r="L60" s="144"/>
      <c r="M60" s="145">
        <f t="shared" si="44"/>
        <v>0</v>
      </c>
      <c r="N60" s="143"/>
      <c r="O60" s="144"/>
      <c r="P60" s="146">
        <f t="shared" si="45"/>
        <v>0</v>
      </c>
      <c r="Q60" s="143"/>
      <c r="R60" s="144"/>
      <c r="S60" s="145">
        <f t="shared" si="46"/>
        <v>0</v>
      </c>
      <c r="T60" s="143"/>
      <c r="U60" s="144"/>
      <c r="V60" s="146">
        <f t="shared" si="47"/>
        <v>0</v>
      </c>
      <c r="W60" s="143"/>
      <c r="X60" s="144"/>
      <c r="Y60" s="145">
        <f t="shared" si="48"/>
        <v>0</v>
      </c>
      <c r="Z60" s="143"/>
      <c r="AA60" s="144"/>
      <c r="AB60" s="146">
        <f t="shared" si="49"/>
        <v>0</v>
      </c>
      <c r="AC60" s="132">
        <f t="shared" si="30"/>
        <v>0</v>
      </c>
      <c r="AD60" s="133">
        <f t="shared" si="31"/>
        <v>0</v>
      </c>
      <c r="AE60" s="183">
        <f t="shared" si="32"/>
        <v>0</v>
      </c>
      <c r="AF60" s="182">
        <v>0</v>
      </c>
      <c r="AG60" s="124"/>
      <c r="AH60" s="99"/>
      <c r="AI60" s="99"/>
    </row>
    <row r="61" spans="1:35" ht="26.1" customHeight="1" x14ac:dyDescent="0.25">
      <c r="A61" s="100" t="s">
        <v>102</v>
      </c>
      <c r="B61" s="101" t="s">
        <v>130</v>
      </c>
      <c r="C61" s="102" t="s">
        <v>131</v>
      </c>
      <c r="D61" s="103"/>
      <c r="E61" s="104">
        <f t="shared" ref="E61:AB61" si="50">SUM(E62:E64)</f>
        <v>0</v>
      </c>
      <c r="F61" s="105">
        <f t="shared" si="50"/>
        <v>0</v>
      </c>
      <c r="G61" s="106">
        <f t="shared" si="50"/>
        <v>0</v>
      </c>
      <c r="H61" s="104">
        <f t="shared" si="50"/>
        <v>0</v>
      </c>
      <c r="I61" s="105">
        <f t="shared" si="50"/>
        <v>0</v>
      </c>
      <c r="J61" s="137">
        <f t="shared" si="50"/>
        <v>0</v>
      </c>
      <c r="K61" s="104">
        <f t="shared" si="50"/>
        <v>0</v>
      </c>
      <c r="L61" s="105">
        <f t="shared" si="50"/>
        <v>0</v>
      </c>
      <c r="M61" s="106">
        <f t="shared" si="50"/>
        <v>0</v>
      </c>
      <c r="N61" s="104">
        <f t="shared" si="50"/>
        <v>0</v>
      </c>
      <c r="O61" s="105">
        <f t="shared" si="50"/>
        <v>0</v>
      </c>
      <c r="P61" s="137">
        <f t="shared" si="50"/>
        <v>0</v>
      </c>
      <c r="Q61" s="104">
        <f t="shared" si="50"/>
        <v>0</v>
      </c>
      <c r="R61" s="105">
        <f t="shared" si="50"/>
        <v>0</v>
      </c>
      <c r="S61" s="106">
        <f t="shared" si="50"/>
        <v>0</v>
      </c>
      <c r="T61" s="104">
        <f t="shared" si="50"/>
        <v>0</v>
      </c>
      <c r="U61" s="105">
        <f t="shared" si="50"/>
        <v>0</v>
      </c>
      <c r="V61" s="137">
        <f t="shared" si="50"/>
        <v>0</v>
      </c>
      <c r="W61" s="104">
        <f t="shared" si="50"/>
        <v>0</v>
      </c>
      <c r="X61" s="105">
        <f t="shared" si="50"/>
        <v>0</v>
      </c>
      <c r="Y61" s="106">
        <f t="shared" si="50"/>
        <v>0</v>
      </c>
      <c r="Z61" s="104">
        <f t="shared" si="50"/>
        <v>0</v>
      </c>
      <c r="AA61" s="105">
        <f t="shared" si="50"/>
        <v>0</v>
      </c>
      <c r="AB61" s="137">
        <f t="shared" si="50"/>
        <v>0</v>
      </c>
      <c r="AC61" s="107">
        <f t="shared" si="30"/>
        <v>0</v>
      </c>
      <c r="AD61" s="108">
        <f t="shared" si="31"/>
        <v>0</v>
      </c>
      <c r="AE61" s="108">
        <f t="shared" si="32"/>
        <v>0</v>
      </c>
      <c r="AF61" s="184">
        <v>0</v>
      </c>
      <c r="AG61" s="148"/>
      <c r="AH61" s="112"/>
      <c r="AI61" s="112"/>
    </row>
    <row r="62" spans="1:35" ht="24" customHeight="1" x14ac:dyDescent="0.25">
      <c r="A62" s="113" t="s">
        <v>105</v>
      </c>
      <c r="B62" s="114" t="s">
        <v>106</v>
      </c>
      <c r="C62" s="115" t="s">
        <v>132</v>
      </c>
      <c r="D62" s="116" t="s">
        <v>129</v>
      </c>
      <c r="E62" s="117"/>
      <c r="F62" s="118"/>
      <c r="G62" s="119">
        <f t="shared" ref="G62:G64" si="51">E62*F62</f>
        <v>0</v>
      </c>
      <c r="H62" s="117"/>
      <c r="I62" s="118"/>
      <c r="J62" s="138">
        <f t="shared" ref="J62:J64" si="52">H62*I62</f>
        <v>0</v>
      </c>
      <c r="K62" s="117"/>
      <c r="L62" s="118"/>
      <c r="M62" s="119">
        <f t="shared" ref="M62:M64" si="53">K62*L62</f>
        <v>0</v>
      </c>
      <c r="N62" s="117"/>
      <c r="O62" s="118"/>
      <c r="P62" s="138">
        <f t="shared" ref="P62:P64" si="54">N62*O62</f>
        <v>0</v>
      </c>
      <c r="Q62" s="117"/>
      <c r="R62" s="118"/>
      <c r="S62" s="119">
        <f t="shared" ref="S62:S64" si="55">Q62*R62</f>
        <v>0</v>
      </c>
      <c r="T62" s="117"/>
      <c r="U62" s="118"/>
      <c r="V62" s="138">
        <f t="shared" ref="V62:V64" si="56">T62*U62</f>
        <v>0</v>
      </c>
      <c r="W62" s="117"/>
      <c r="X62" s="118"/>
      <c r="Y62" s="119">
        <f t="shared" ref="Y62:Y64" si="57">W62*X62</f>
        <v>0</v>
      </c>
      <c r="Z62" s="117"/>
      <c r="AA62" s="118"/>
      <c r="AB62" s="138">
        <f t="shared" ref="AB62:AB64" si="58">Z62*AA62</f>
        <v>0</v>
      </c>
      <c r="AC62" s="120">
        <f t="shared" si="30"/>
        <v>0</v>
      </c>
      <c r="AD62" s="121">
        <f t="shared" si="31"/>
        <v>0</v>
      </c>
      <c r="AE62" s="181">
        <f t="shared" si="32"/>
        <v>0</v>
      </c>
      <c r="AF62" s="182">
        <v>0</v>
      </c>
      <c r="AG62" s="124"/>
      <c r="AH62" s="99"/>
      <c r="AI62" s="99"/>
    </row>
    <row r="63" spans="1:35" ht="24" customHeight="1" x14ac:dyDescent="0.25">
      <c r="A63" s="113" t="s">
        <v>105</v>
      </c>
      <c r="B63" s="114" t="s">
        <v>109</v>
      </c>
      <c r="C63" s="115" t="s">
        <v>132</v>
      </c>
      <c r="D63" s="116" t="s">
        <v>129</v>
      </c>
      <c r="E63" s="117"/>
      <c r="F63" s="118"/>
      <c r="G63" s="119">
        <f t="shared" si="51"/>
        <v>0</v>
      </c>
      <c r="H63" s="117"/>
      <c r="I63" s="118"/>
      <c r="J63" s="138">
        <f t="shared" si="52"/>
        <v>0</v>
      </c>
      <c r="K63" s="117"/>
      <c r="L63" s="118"/>
      <c r="M63" s="119">
        <f t="shared" si="53"/>
        <v>0</v>
      </c>
      <c r="N63" s="117"/>
      <c r="O63" s="118"/>
      <c r="P63" s="138">
        <f t="shared" si="54"/>
        <v>0</v>
      </c>
      <c r="Q63" s="117"/>
      <c r="R63" s="118"/>
      <c r="S63" s="119">
        <f t="shared" si="55"/>
        <v>0</v>
      </c>
      <c r="T63" s="117"/>
      <c r="U63" s="118"/>
      <c r="V63" s="138">
        <f t="shared" si="56"/>
        <v>0</v>
      </c>
      <c r="W63" s="117"/>
      <c r="X63" s="118"/>
      <c r="Y63" s="119">
        <f t="shared" si="57"/>
        <v>0</v>
      </c>
      <c r="Z63" s="117"/>
      <c r="AA63" s="118"/>
      <c r="AB63" s="138">
        <f t="shared" si="58"/>
        <v>0</v>
      </c>
      <c r="AC63" s="120">
        <f t="shared" si="30"/>
        <v>0</v>
      </c>
      <c r="AD63" s="121">
        <f t="shared" si="31"/>
        <v>0</v>
      </c>
      <c r="AE63" s="181">
        <f t="shared" si="32"/>
        <v>0</v>
      </c>
      <c r="AF63" s="182">
        <v>0</v>
      </c>
      <c r="AG63" s="124"/>
      <c r="AH63" s="99"/>
      <c r="AI63" s="99"/>
    </row>
    <row r="64" spans="1:35" ht="24" customHeight="1" x14ac:dyDescent="0.25">
      <c r="A64" s="139" t="s">
        <v>105</v>
      </c>
      <c r="B64" s="140" t="s">
        <v>110</v>
      </c>
      <c r="C64" s="141" t="s">
        <v>132</v>
      </c>
      <c r="D64" s="142" t="s">
        <v>129</v>
      </c>
      <c r="E64" s="143"/>
      <c r="F64" s="144"/>
      <c r="G64" s="145">
        <f t="shared" si="51"/>
        <v>0</v>
      </c>
      <c r="H64" s="143"/>
      <c r="I64" s="144"/>
      <c r="J64" s="146">
        <f t="shared" si="52"/>
        <v>0</v>
      </c>
      <c r="K64" s="143"/>
      <c r="L64" s="144"/>
      <c r="M64" s="145">
        <f t="shared" si="53"/>
        <v>0</v>
      </c>
      <c r="N64" s="143"/>
      <c r="O64" s="144"/>
      <c r="P64" s="146">
        <f t="shared" si="54"/>
        <v>0</v>
      </c>
      <c r="Q64" s="143"/>
      <c r="R64" s="144"/>
      <c r="S64" s="145">
        <f t="shared" si="55"/>
        <v>0</v>
      </c>
      <c r="T64" s="143"/>
      <c r="U64" s="144"/>
      <c r="V64" s="146">
        <f t="shared" si="56"/>
        <v>0</v>
      </c>
      <c r="W64" s="143"/>
      <c r="X64" s="144"/>
      <c r="Y64" s="145">
        <f t="shared" si="57"/>
        <v>0</v>
      </c>
      <c r="Z64" s="143"/>
      <c r="AA64" s="144"/>
      <c r="AB64" s="146">
        <f t="shared" si="58"/>
        <v>0</v>
      </c>
      <c r="AC64" s="132">
        <f t="shared" si="30"/>
        <v>0</v>
      </c>
      <c r="AD64" s="133">
        <f t="shared" si="31"/>
        <v>0</v>
      </c>
      <c r="AE64" s="183">
        <f t="shared" si="32"/>
        <v>0</v>
      </c>
      <c r="AF64" s="182">
        <v>0</v>
      </c>
      <c r="AG64" s="124"/>
      <c r="AH64" s="99"/>
      <c r="AI64" s="99"/>
    </row>
    <row r="65" spans="1:35" ht="15" customHeight="1" x14ac:dyDescent="0.25">
      <c r="A65" s="185" t="s">
        <v>133</v>
      </c>
      <c r="B65" s="186"/>
      <c r="C65" s="187"/>
      <c r="D65" s="188"/>
      <c r="E65" s="189"/>
      <c r="F65" s="190"/>
      <c r="G65" s="191">
        <f>G61+G57+G53</f>
        <v>0</v>
      </c>
      <c r="H65" s="155"/>
      <c r="I65" s="157"/>
      <c r="J65" s="191">
        <f>J61+J57+J53</f>
        <v>0</v>
      </c>
      <c r="K65" s="192"/>
      <c r="L65" s="190"/>
      <c r="M65" s="193">
        <f>M61+M57+M53</f>
        <v>0</v>
      </c>
      <c r="N65" s="189"/>
      <c r="O65" s="190"/>
      <c r="P65" s="193">
        <f>P61+P57+P53</f>
        <v>0</v>
      </c>
      <c r="Q65" s="192"/>
      <c r="R65" s="190"/>
      <c r="S65" s="193">
        <f>S61+S57+S53</f>
        <v>0</v>
      </c>
      <c r="T65" s="189"/>
      <c r="U65" s="190"/>
      <c r="V65" s="193">
        <f>V61+V57+V53</f>
        <v>0</v>
      </c>
      <c r="W65" s="192"/>
      <c r="X65" s="190"/>
      <c r="Y65" s="193">
        <f>Y61+Y57+Y53</f>
        <v>0</v>
      </c>
      <c r="Z65" s="189"/>
      <c r="AA65" s="190"/>
      <c r="AB65" s="193">
        <f>AB61+AB57+AB53</f>
        <v>0</v>
      </c>
      <c r="AC65" s="189">
        <f t="shared" ref="AC65:AD65" si="59">AC53+AC57+AC61</f>
        <v>0</v>
      </c>
      <c r="AD65" s="194">
        <f t="shared" si="59"/>
        <v>0</v>
      </c>
      <c r="AE65" s="193">
        <f t="shared" si="32"/>
        <v>0</v>
      </c>
      <c r="AF65" s="195">
        <v>0</v>
      </c>
      <c r="AG65" s="196"/>
      <c r="AH65" s="99"/>
      <c r="AI65" s="99"/>
    </row>
    <row r="66" spans="1:35" ht="15.75" customHeight="1" x14ac:dyDescent="0.25">
      <c r="A66" s="197" t="s">
        <v>100</v>
      </c>
      <c r="B66" s="198" t="s">
        <v>24</v>
      </c>
      <c r="C66" s="165" t="s">
        <v>134</v>
      </c>
      <c r="D66" s="199"/>
      <c r="E66" s="89"/>
      <c r="F66" s="90"/>
      <c r="G66" s="90"/>
      <c r="H66" s="89"/>
      <c r="I66" s="90"/>
      <c r="J66" s="94"/>
      <c r="K66" s="90"/>
      <c r="L66" s="90"/>
      <c r="M66" s="94"/>
      <c r="N66" s="89"/>
      <c r="O66" s="90"/>
      <c r="P66" s="94"/>
      <c r="Q66" s="90"/>
      <c r="R66" s="90"/>
      <c r="S66" s="94"/>
      <c r="T66" s="89"/>
      <c r="U66" s="90"/>
      <c r="V66" s="94"/>
      <c r="W66" s="90"/>
      <c r="X66" s="90"/>
      <c r="Y66" s="94"/>
      <c r="Z66" s="89"/>
      <c r="AA66" s="90"/>
      <c r="AB66" s="90"/>
      <c r="AC66" s="95"/>
      <c r="AD66" s="96"/>
      <c r="AE66" s="96"/>
      <c r="AF66" s="97"/>
      <c r="AG66" s="98"/>
      <c r="AH66" s="99"/>
      <c r="AI66" s="99"/>
    </row>
    <row r="67" spans="1:35" ht="21.9" customHeight="1" x14ac:dyDescent="0.25">
      <c r="A67" s="100" t="s">
        <v>102</v>
      </c>
      <c r="B67" s="101" t="s">
        <v>135</v>
      </c>
      <c r="C67" s="170" t="s">
        <v>136</v>
      </c>
      <c r="D67" s="179"/>
      <c r="E67" s="200">
        <f t="shared" ref="E67:AB67" si="60">SUM(E68:E70)</f>
        <v>0</v>
      </c>
      <c r="F67" s="201">
        <f t="shared" si="60"/>
        <v>0</v>
      </c>
      <c r="G67" s="202">
        <f t="shared" si="60"/>
        <v>0</v>
      </c>
      <c r="H67" s="104">
        <f t="shared" si="60"/>
        <v>0</v>
      </c>
      <c r="I67" s="105">
        <f t="shared" si="60"/>
        <v>0</v>
      </c>
      <c r="J67" s="137">
        <f t="shared" si="60"/>
        <v>0</v>
      </c>
      <c r="K67" s="200">
        <f t="shared" si="60"/>
        <v>0</v>
      </c>
      <c r="L67" s="201">
        <f t="shared" si="60"/>
        <v>0</v>
      </c>
      <c r="M67" s="202">
        <f t="shared" si="60"/>
        <v>0</v>
      </c>
      <c r="N67" s="104">
        <f t="shared" si="60"/>
        <v>0</v>
      </c>
      <c r="O67" s="105">
        <f t="shared" si="60"/>
        <v>0</v>
      </c>
      <c r="P67" s="137">
        <f t="shared" si="60"/>
        <v>0</v>
      </c>
      <c r="Q67" s="200">
        <f t="shared" si="60"/>
        <v>0</v>
      </c>
      <c r="R67" s="201">
        <f t="shared" si="60"/>
        <v>0</v>
      </c>
      <c r="S67" s="202">
        <f t="shared" si="60"/>
        <v>0</v>
      </c>
      <c r="T67" s="104">
        <f t="shared" si="60"/>
        <v>0</v>
      </c>
      <c r="U67" s="105">
        <f t="shared" si="60"/>
        <v>0</v>
      </c>
      <c r="V67" s="137">
        <f t="shared" si="60"/>
        <v>0</v>
      </c>
      <c r="W67" s="200">
        <f t="shared" si="60"/>
        <v>0</v>
      </c>
      <c r="X67" s="201">
        <f t="shared" si="60"/>
        <v>0</v>
      </c>
      <c r="Y67" s="202">
        <f t="shared" si="60"/>
        <v>0</v>
      </c>
      <c r="Z67" s="104">
        <f t="shared" si="60"/>
        <v>0</v>
      </c>
      <c r="AA67" s="105">
        <f t="shared" si="60"/>
        <v>0</v>
      </c>
      <c r="AB67" s="137">
        <f t="shared" si="60"/>
        <v>0</v>
      </c>
      <c r="AC67" s="107">
        <f t="shared" ref="AC67:AC74" si="61">G67+M67+S67+Y67</f>
        <v>0</v>
      </c>
      <c r="AD67" s="108">
        <f t="shared" ref="AD67:AD74" si="62">J67+P67+V67+AB67</f>
        <v>0</v>
      </c>
      <c r="AE67" s="108">
        <f t="shared" ref="AE67:AE75" si="63">AC67-AD67</f>
        <v>0</v>
      </c>
      <c r="AF67" s="110">
        <v>0</v>
      </c>
      <c r="AG67" s="111"/>
      <c r="AH67" s="112"/>
      <c r="AI67" s="112"/>
    </row>
    <row r="68" spans="1:35" ht="21.9" customHeight="1" x14ac:dyDescent="0.25">
      <c r="A68" s="113" t="s">
        <v>105</v>
      </c>
      <c r="B68" s="114" t="s">
        <v>106</v>
      </c>
      <c r="C68" s="115" t="s">
        <v>137</v>
      </c>
      <c r="D68" s="116" t="s">
        <v>125</v>
      </c>
      <c r="E68" s="117"/>
      <c r="F68" s="118"/>
      <c r="G68" s="119">
        <f t="shared" ref="G68:G70" si="64">E68*F68</f>
        <v>0</v>
      </c>
      <c r="H68" s="117"/>
      <c r="I68" s="118"/>
      <c r="J68" s="138">
        <f t="shared" ref="J68:J70" si="65">H68*I68</f>
        <v>0</v>
      </c>
      <c r="K68" s="117"/>
      <c r="L68" s="118"/>
      <c r="M68" s="119">
        <f t="shared" ref="M68:M70" si="66">K68*L68</f>
        <v>0</v>
      </c>
      <c r="N68" s="117"/>
      <c r="O68" s="118"/>
      <c r="P68" s="138">
        <f t="shared" ref="P68:P70" si="67">N68*O68</f>
        <v>0</v>
      </c>
      <c r="Q68" s="117"/>
      <c r="R68" s="118"/>
      <c r="S68" s="119">
        <f t="shared" ref="S68:S70" si="68">Q68*R68</f>
        <v>0</v>
      </c>
      <c r="T68" s="117"/>
      <c r="U68" s="118"/>
      <c r="V68" s="138">
        <f t="shared" ref="V68:V70" si="69">T68*U68</f>
        <v>0</v>
      </c>
      <c r="W68" s="117"/>
      <c r="X68" s="118"/>
      <c r="Y68" s="119">
        <f t="shared" ref="Y68:Y70" si="70">W68*X68</f>
        <v>0</v>
      </c>
      <c r="Z68" s="117"/>
      <c r="AA68" s="118"/>
      <c r="AB68" s="138">
        <f t="shared" ref="AB68:AB70" si="71">Z68*AA68</f>
        <v>0</v>
      </c>
      <c r="AC68" s="120">
        <f t="shared" si="61"/>
        <v>0</v>
      </c>
      <c r="AD68" s="121">
        <f t="shared" si="62"/>
        <v>0</v>
      </c>
      <c r="AE68" s="181">
        <f t="shared" si="63"/>
        <v>0</v>
      </c>
      <c r="AF68" s="123">
        <v>0</v>
      </c>
      <c r="AG68" s="124"/>
      <c r="AH68" s="99"/>
      <c r="AI68" s="99"/>
    </row>
    <row r="69" spans="1:35" ht="21.9" customHeight="1" x14ac:dyDescent="0.25">
      <c r="A69" s="113" t="s">
        <v>105</v>
      </c>
      <c r="B69" s="114" t="s">
        <v>109</v>
      </c>
      <c r="C69" s="115" t="s">
        <v>138</v>
      </c>
      <c r="D69" s="116" t="s">
        <v>125</v>
      </c>
      <c r="E69" s="117"/>
      <c r="F69" s="118"/>
      <c r="G69" s="119">
        <f t="shared" si="64"/>
        <v>0</v>
      </c>
      <c r="H69" s="117"/>
      <c r="I69" s="118"/>
      <c r="J69" s="138">
        <f t="shared" si="65"/>
        <v>0</v>
      </c>
      <c r="K69" s="117"/>
      <c r="L69" s="118"/>
      <c r="M69" s="119">
        <f t="shared" si="66"/>
        <v>0</v>
      </c>
      <c r="N69" s="117"/>
      <c r="O69" s="118"/>
      <c r="P69" s="138">
        <f t="shared" si="67"/>
        <v>0</v>
      </c>
      <c r="Q69" s="117"/>
      <c r="R69" s="118"/>
      <c r="S69" s="119">
        <f t="shared" si="68"/>
        <v>0</v>
      </c>
      <c r="T69" s="117"/>
      <c r="U69" s="118"/>
      <c r="V69" s="138">
        <f t="shared" si="69"/>
        <v>0</v>
      </c>
      <c r="W69" s="117"/>
      <c r="X69" s="118"/>
      <c r="Y69" s="119">
        <f t="shared" si="70"/>
        <v>0</v>
      </c>
      <c r="Z69" s="117"/>
      <c r="AA69" s="118"/>
      <c r="AB69" s="138">
        <f t="shared" si="71"/>
        <v>0</v>
      </c>
      <c r="AC69" s="120">
        <f t="shared" si="61"/>
        <v>0</v>
      </c>
      <c r="AD69" s="121">
        <f t="shared" si="62"/>
        <v>0</v>
      </c>
      <c r="AE69" s="181">
        <f t="shared" si="63"/>
        <v>0</v>
      </c>
      <c r="AF69" s="123">
        <v>0</v>
      </c>
      <c r="AG69" s="124"/>
      <c r="AH69" s="99"/>
      <c r="AI69" s="99"/>
    </row>
    <row r="70" spans="1:35" ht="21.9" customHeight="1" x14ac:dyDescent="0.25">
      <c r="A70" s="125" t="s">
        <v>105</v>
      </c>
      <c r="B70" s="126" t="s">
        <v>110</v>
      </c>
      <c r="C70" s="127" t="s">
        <v>139</v>
      </c>
      <c r="D70" s="128" t="s">
        <v>125</v>
      </c>
      <c r="E70" s="129"/>
      <c r="F70" s="130"/>
      <c r="G70" s="131">
        <f t="shared" si="64"/>
        <v>0</v>
      </c>
      <c r="H70" s="143"/>
      <c r="I70" s="144"/>
      <c r="J70" s="146">
        <f t="shared" si="65"/>
        <v>0</v>
      </c>
      <c r="K70" s="129"/>
      <c r="L70" s="130"/>
      <c r="M70" s="131">
        <f t="shared" si="66"/>
        <v>0</v>
      </c>
      <c r="N70" s="143"/>
      <c r="O70" s="144"/>
      <c r="P70" s="146">
        <f t="shared" si="67"/>
        <v>0</v>
      </c>
      <c r="Q70" s="129"/>
      <c r="R70" s="130"/>
      <c r="S70" s="131">
        <f t="shared" si="68"/>
        <v>0</v>
      </c>
      <c r="T70" s="143"/>
      <c r="U70" s="144"/>
      <c r="V70" s="146">
        <f t="shared" si="69"/>
        <v>0</v>
      </c>
      <c r="W70" s="129"/>
      <c r="X70" s="130"/>
      <c r="Y70" s="131">
        <f t="shared" si="70"/>
        <v>0</v>
      </c>
      <c r="Z70" s="143"/>
      <c r="AA70" s="144"/>
      <c r="AB70" s="146">
        <f t="shared" si="71"/>
        <v>0</v>
      </c>
      <c r="AC70" s="132">
        <f t="shared" si="61"/>
        <v>0</v>
      </c>
      <c r="AD70" s="133">
        <f t="shared" si="62"/>
        <v>0</v>
      </c>
      <c r="AE70" s="183">
        <f t="shared" si="63"/>
        <v>0</v>
      </c>
      <c r="AF70" s="123">
        <v>0</v>
      </c>
      <c r="AG70" s="124"/>
      <c r="AH70" s="99"/>
      <c r="AI70" s="99"/>
    </row>
    <row r="71" spans="1:35" ht="21.9" customHeight="1" x14ac:dyDescent="0.25">
      <c r="A71" s="100" t="s">
        <v>102</v>
      </c>
      <c r="B71" s="101" t="s">
        <v>140</v>
      </c>
      <c r="C71" s="102" t="s">
        <v>141</v>
      </c>
      <c r="D71" s="103"/>
      <c r="E71" s="104">
        <f t="shared" ref="E71:AB71" si="72">SUM(E72:E74)</f>
        <v>0</v>
      </c>
      <c r="F71" s="105">
        <f t="shared" si="72"/>
        <v>0</v>
      </c>
      <c r="G71" s="106">
        <f t="shared" si="72"/>
        <v>0</v>
      </c>
      <c r="H71" s="104">
        <f t="shared" si="72"/>
        <v>0</v>
      </c>
      <c r="I71" s="105">
        <f t="shared" si="72"/>
        <v>0</v>
      </c>
      <c r="J71" s="137">
        <f t="shared" si="72"/>
        <v>0</v>
      </c>
      <c r="K71" s="203">
        <f t="shared" si="72"/>
        <v>0</v>
      </c>
      <c r="L71" s="105">
        <f t="shared" si="72"/>
        <v>0</v>
      </c>
      <c r="M71" s="137">
        <f t="shared" si="72"/>
        <v>0</v>
      </c>
      <c r="N71" s="104">
        <f t="shared" si="72"/>
        <v>0</v>
      </c>
      <c r="O71" s="105">
        <f t="shared" si="72"/>
        <v>0</v>
      </c>
      <c r="P71" s="137">
        <f t="shared" si="72"/>
        <v>0</v>
      </c>
      <c r="Q71" s="203">
        <f t="shared" si="72"/>
        <v>0</v>
      </c>
      <c r="R71" s="105">
        <f t="shared" si="72"/>
        <v>0</v>
      </c>
      <c r="S71" s="137">
        <f t="shared" si="72"/>
        <v>0</v>
      </c>
      <c r="T71" s="104">
        <f t="shared" si="72"/>
        <v>0</v>
      </c>
      <c r="U71" s="105">
        <f t="shared" si="72"/>
        <v>0</v>
      </c>
      <c r="V71" s="137">
        <f t="shared" si="72"/>
        <v>0</v>
      </c>
      <c r="W71" s="203">
        <f t="shared" si="72"/>
        <v>0</v>
      </c>
      <c r="X71" s="105">
        <f t="shared" si="72"/>
        <v>0</v>
      </c>
      <c r="Y71" s="137">
        <f t="shared" si="72"/>
        <v>0</v>
      </c>
      <c r="Z71" s="104">
        <f t="shared" si="72"/>
        <v>0</v>
      </c>
      <c r="AA71" s="105">
        <f t="shared" si="72"/>
        <v>0</v>
      </c>
      <c r="AB71" s="137">
        <f t="shared" si="72"/>
        <v>0</v>
      </c>
      <c r="AC71" s="107">
        <f t="shared" si="61"/>
        <v>0</v>
      </c>
      <c r="AD71" s="108">
        <f t="shared" si="62"/>
        <v>0</v>
      </c>
      <c r="AE71" s="108">
        <f t="shared" si="63"/>
        <v>0</v>
      </c>
      <c r="AF71" s="147">
        <v>0</v>
      </c>
      <c r="AG71" s="148"/>
      <c r="AH71" s="112"/>
      <c r="AI71" s="112"/>
    </row>
    <row r="72" spans="1:35" ht="21.9" customHeight="1" x14ac:dyDescent="0.25">
      <c r="A72" s="113" t="s">
        <v>105</v>
      </c>
      <c r="B72" s="114" t="s">
        <v>106</v>
      </c>
      <c r="C72" s="115" t="s">
        <v>142</v>
      </c>
      <c r="D72" s="204"/>
      <c r="E72" s="117"/>
      <c r="F72" s="118"/>
      <c r="G72" s="119">
        <f t="shared" ref="G72:G74" si="73">E72*F72</f>
        <v>0</v>
      </c>
      <c r="H72" s="117"/>
      <c r="I72" s="118"/>
      <c r="J72" s="138">
        <f t="shared" ref="J72:J74" si="74">H72*I72</f>
        <v>0</v>
      </c>
      <c r="K72" s="205"/>
      <c r="L72" s="118"/>
      <c r="M72" s="138">
        <f t="shared" ref="M72:M74" si="75">K72*L72</f>
        <v>0</v>
      </c>
      <c r="N72" s="117"/>
      <c r="O72" s="118"/>
      <c r="P72" s="138">
        <f t="shared" ref="P72:P74" si="76">N72*O72</f>
        <v>0</v>
      </c>
      <c r="Q72" s="205"/>
      <c r="R72" s="118"/>
      <c r="S72" s="138">
        <f t="shared" ref="S72:S74" si="77">Q72*R72</f>
        <v>0</v>
      </c>
      <c r="T72" s="117"/>
      <c r="U72" s="118"/>
      <c r="V72" s="138">
        <f t="shared" ref="V72:V74" si="78">T72*U72</f>
        <v>0</v>
      </c>
      <c r="W72" s="205"/>
      <c r="X72" s="118"/>
      <c r="Y72" s="138">
        <f t="shared" ref="Y72:Y74" si="79">W72*X72</f>
        <v>0</v>
      </c>
      <c r="Z72" s="117"/>
      <c r="AA72" s="118"/>
      <c r="AB72" s="138">
        <f t="shared" ref="AB72:AB74" si="80">Z72*AA72</f>
        <v>0</v>
      </c>
      <c r="AC72" s="120">
        <f t="shared" si="61"/>
        <v>0</v>
      </c>
      <c r="AD72" s="121">
        <f t="shared" si="62"/>
        <v>0</v>
      </c>
      <c r="AE72" s="181">
        <f t="shared" si="63"/>
        <v>0</v>
      </c>
      <c r="AF72" s="123">
        <v>0</v>
      </c>
      <c r="AG72" s="124"/>
      <c r="AH72" s="99"/>
      <c r="AI72" s="99"/>
    </row>
    <row r="73" spans="1:35" ht="21.9" customHeight="1" x14ac:dyDescent="0.25">
      <c r="A73" s="113" t="s">
        <v>105</v>
      </c>
      <c r="B73" s="114" t="s">
        <v>109</v>
      </c>
      <c r="C73" s="115" t="s">
        <v>143</v>
      </c>
      <c r="D73" s="204"/>
      <c r="E73" s="117"/>
      <c r="F73" s="118"/>
      <c r="G73" s="119">
        <f t="shared" si="73"/>
        <v>0</v>
      </c>
      <c r="H73" s="117"/>
      <c r="I73" s="118"/>
      <c r="J73" s="138">
        <f t="shared" si="74"/>
        <v>0</v>
      </c>
      <c r="K73" s="205"/>
      <c r="L73" s="118"/>
      <c r="M73" s="138">
        <f t="shared" si="75"/>
        <v>0</v>
      </c>
      <c r="N73" s="117"/>
      <c r="O73" s="118"/>
      <c r="P73" s="138">
        <f t="shared" si="76"/>
        <v>0</v>
      </c>
      <c r="Q73" s="205"/>
      <c r="R73" s="118"/>
      <c r="S73" s="138">
        <f t="shared" si="77"/>
        <v>0</v>
      </c>
      <c r="T73" s="117"/>
      <c r="U73" s="118"/>
      <c r="V73" s="138">
        <f t="shared" si="78"/>
        <v>0</v>
      </c>
      <c r="W73" s="205"/>
      <c r="X73" s="118"/>
      <c r="Y73" s="138">
        <f t="shared" si="79"/>
        <v>0</v>
      </c>
      <c r="Z73" s="117"/>
      <c r="AA73" s="118"/>
      <c r="AB73" s="138">
        <f t="shared" si="80"/>
        <v>0</v>
      </c>
      <c r="AC73" s="120">
        <f t="shared" si="61"/>
        <v>0</v>
      </c>
      <c r="AD73" s="121">
        <f t="shared" si="62"/>
        <v>0</v>
      </c>
      <c r="AE73" s="181">
        <f t="shared" si="63"/>
        <v>0</v>
      </c>
      <c r="AF73" s="123">
        <v>0</v>
      </c>
      <c r="AG73" s="124"/>
      <c r="AH73" s="99"/>
      <c r="AI73" s="99"/>
    </row>
    <row r="74" spans="1:35" ht="21.9" customHeight="1" x14ac:dyDescent="0.25">
      <c r="A74" s="139" t="s">
        <v>105</v>
      </c>
      <c r="B74" s="140" t="s">
        <v>110</v>
      </c>
      <c r="C74" s="141" t="s">
        <v>144</v>
      </c>
      <c r="D74" s="206"/>
      <c r="E74" s="143"/>
      <c r="F74" s="144"/>
      <c r="G74" s="145">
        <f t="shared" si="73"/>
        <v>0</v>
      </c>
      <c r="H74" s="143"/>
      <c r="I74" s="144"/>
      <c r="J74" s="146">
        <f t="shared" si="74"/>
        <v>0</v>
      </c>
      <c r="K74" s="207"/>
      <c r="L74" s="144"/>
      <c r="M74" s="146">
        <f t="shared" si="75"/>
        <v>0</v>
      </c>
      <c r="N74" s="143"/>
      <c r="O74" s="144"/>
      <c r="P74" s="146">
        <f t="shared" si="76"/>
        <v>0</v>
      </c>
      <c r="Q74" s="207"/>
      <c r="R74" s="144"/>
      <c r="S74" s="146">
        <f t="shared" si="77"/>
        <v>0</v>
      </c>
      <c r="T74" s="143"/>
      <c r="U74" s="144"/>
      <c r="V74" s="146">
        <f t="shared" si="78"/>
        <v>0</v>
      </c>
      <c r="W74" s="207"/>
      <c r="X74" s="144"/>
      <c r="Y74" s="146">
        <f t="shared" si="79"/>
        <v>0</v>
      </c>
      <c r="Z74" s="143"/>
      <c r="AA74" s="144"/>
      <c r="AB74" s="146">
        <f t="shared" si="80"/>
        <v>0</v>
      </c>
      <c r="AC74" s="132">
        <f t="shared" si="61"/>
        <v>0</v>
      </c>
      <c r="AD74" s="133">
        <f t="shared" si="62"/>
        <v>0</v>
      </c>
      <c r="AE74" s="183">
        <f t="shared" si="63"/>
        <v>0</v>
      </c>
      <c r="AF74" s="149">
        <v>0</v>
      </c>
      <c r="AG74" s="150"/>
      <c r="AH74" s="99"/>
      <c r="AI74" s="99"/>
    </row>
    <row r="75" spans="1:35" ht="21.9" customHeight="1" x14ac:dyDescent="0.25">
      <c r="A75" s="185" t="s">
        <v>145</v>
      </c>
      <c r="B75" s="186"/>
      <c r="C75" s="187"/>
      <c r="D75" s="188"/>
      <c r="E75" s="189">
        <f t="shared" ref="E75:AB75" si="81">E71+E67</f>
        <v>0</v>
      </c>
      <c r="F75" s="190">
        <f t="shared" si="81"/>
        <v>0</v>
      </c>
      <c r="G75" s="191">
        <f t="shared" si="81"/>
        <v>0</v>
      </c>
      <c r="H75" s="155">
        <f t="shared" si="81"/>
        <v>0</v>
      </c>
      <c r="I75" s="157">
        <f t="shared" si="81"/>
        <v>0</v>
      </c>
      <c r="J75" s="208">
        <f t="shared" si="81"/>
        <v>0</v>
      </c>
      <c r="K75" s="192">
        <f t="shared" si="81"/>
        <v>0</v>
      </c>
      <c r="L75" s="190">
        <f t="shared" si="81"/>
        <v>0</v>
      </c>
      <c r="M75" s="193">
        <f t="shared" si="81"/>
        <v>0</v>
      </c>
      <c r="N75" s="189">
        <f t="shared" si="81"/>
        <v>0</v>
      </c>
      <c r="O75" s="190">
        <f t="shared" si="81"/>
        <v>0</v>
      </c>
      <c r="P75" s="193">
        <f t="shared" si="81"/>
        <v>0</v>
      </c>
      <c r="Q75" s="192">
        <f t="shared" si="81"/>
        <v>0</v>
      </c>
      <c r="R75" s="190">
        <f t="shared" si="81"/>
        <v>0</v>
      </c>
      <c r="S75" s="193">
        <f t="shared" si="81"/>
        <v>0</v>
      </c>
      <c r="T75" s="189">
        <f t="shared" si="81"/>
        <v>0</v>
      </c>
      <c r="U75" s="190">
        <f t="shared" si="81"/>
        <v>0</v>
      </c>
      <c r="V75" s="193">
        <f t="shared" si="81"/>
        <v>0</v>
      </c>
      <c r="W75" s="192">
        <f t="shared" si="81"/>
        <v>0</v>
      </c>
      <c r="X75" s="190">
        <f t="shared" si="81"/>
        <v>0</v>
      </c>
      <c r="Y75" s="193">
        <f t="shared" si="81"/>
        <v>0</v>
      </c>
      <c r="Z75" s="189">
        <f t="shared" si="81"/>
        <v>0</v>
      </c>
      <c r="AA75" s="190">
        <f t="shared" si="81"/>
        <v>0</v>
      </c>
      <c r="AB75" s="193">
        <f t="shared" si="81"/>
        <v>0</v>
      </c>
      <c r="AC75" s="192">
        <f t="shared" ref="AC75:AD75" si="82">AC67+AC71</f>
        <v>0</v>
      </c>
      <c r="AD75" s="194">
        <f t="shared" si="82"/>
        <v>0</v>
      </c>
      <c r="AE75" s="189">
        <f t="shared" si="63"/>
        <v>0</v>
      </c>
      <c r="AF75" s="209">
        <v>0</v>
      </c>
      <c r="AG75" s="210"/>
      <c r="AH75" s="99"/>
      <c r="AI75" s="99"/>
    </row>
    <row r="76" spans="1:35" ht="21.9" customHeight="1" x14ac:dyDescent="0.25">
      <c r="A76" s="211" t="s">
        <v>100</v>
      </c>
      <c r="B76" s="212" t="s">
        <v>25</v>
      </c>
      <c r="C76" s="165" t="s">
        <v>146</v>
      </c>
      <c r="D76" s="199"/>
      <c r="E76" s="89"/>
      <c r="F76" s="90"/>
      <c r="G76" s="90"/>
      <c r="H76" s="89"/>
      <c r="I76" s="90"/>
      <c r="J76" s="94"/>
      <c r="K76" s="90"/>
      <c r="L76" s="90"/>
      <c r="M76" s="94"/>
      <c r="N76" s="89"/>
      <c r="O76" s="90"/>
      <c r="P76" s="94"/>
      <c r="Q76" s="90"/>
      <c r="R76" s="90"/>
      <c r="S76" s="94"/>
      <c r="T76" s="89"/>
      <c r="U76" s="90"/>
      <c r="V76" s="94"/>
      <c r="W76" s="90"/>
      <c r="X76" s="90"/>
      <c r="Y76" s="94"/>
      <c r="Z76" s="89"/>
      <c r="AA76" s="90"/>
      <c r="AB76" s="90"/>
      <c r="AC76" s="95"/>
      <c r="AD76" s="96"/>
      <c r="AE76" s="96"/>
      <c r="AF76" s="97"/>
      <c r="AG76" s="98"/>
      <c r="AH76" s="99"/>
      <c r="AI76" s="99"/>
    </row>
    <row r="77" spans="1:35" ht="21.9" customHeight="1" x14ac:dyDescent="0.25">
      <c r="A77" s="100" t="s">
        <v>102</v>
      </c>
      <c r="B77" s="101" t="s">
        <v>147</v>
      </c>
      <c r="C77" s="170" t="s">
        <v>148</v>
      </c>
      <c r="D77" s="179"/>
      <c r="E77" s="200">
        <f t="shared" ref="E77:AB77" si="83">SUM(E78:E80)</f>
        <v>0</v>
      </c>
      <c r="F77" s="201">
        <f t="shared" si="83"/>
        <v>0</v>
      </c>
      <c r="G77" s="202">
        <f t="shared" si="83"/>
        <v>0</v>
      </c>
      <c r="H77" s="104">
        <f t="shared" si="83"/>
        <v>0</v>
      </c>
      <c r="I77" s="105">
        <f t="shared" si="83"/>
        <v>0</v>
      </c>
      <c r="J77" s="137">
        <f t="shared" si="83"/>
        <v>0</v>
      </c>
      <c r="K77" s="213">
        <f t="shared" si="83"/>
        <v>0</v>
      </c>
      <c r="L77" s="201">
        <f t="shared" si="83"/>
        <v>0</v>
      </c>
      <c r="M77" s="214">
        <f t="shared" si="83"/>
        <v>0</v>
      </c>
      <c r="N77" s="200">
        <f t="shared" si="83"/>
        <v>0</v>
      </c>
      <c r="O77" s="201">
        <f t="shared" si="83"/>
        <v>0</v>
      </c>
      <c r="P77" s="214">
        <f t="shared" si="83"/>
        <v>0</v>
      </c>
      <c r="Q77" s="213">
        <f t="shared" si="83"/>
        <v>0</v>
      </c>
      <c r="R77" s="201">
        <f t="shared" si="83"/>
        <v>0</v>
      </c>
      <c r="S77" s="214">
        <f t="shared" si="83"/>
        <v>0</v>
      </c>
      <c r="T77" s="200">
        <f t="shared" si="83"/>
        <v>0</v>
      </c>
      <c r="U77" s="201">
        <f t="shared" si="83"/>
        <v>0</v>
      </c>
      <c r="V77" s="214">
        <f t="shared" si="83"/>
        <v>0</v>
      </c>
      <c r="W77" s="213">
        <f t="shared" si="83"/>
        <v>0</v>
      </c>
      <c r="X77" s="201">
        <f t="shared" si="83"/>
        <v>0</v>
      </c>
      <c r="Y77" s="214">
        <f t="shared" si="83"/>
        <v>0</v>
      </c>
      <c r="Z77" s="200">
        <f t="shared" si="83"/>
        <v>0</v>
      </c>
      <c r="AA77" s="201">
        <f t="shared" si="83"/>
        <v>0</v>
      </c>
      <c r="AB77" s="214">
        <f t="shared" si="83"/>
        <v>0</v>
      </c>
      <c r="AC77" s="107">
        <f t="shared" ref="AC77:AC96" si="84">G77+M77+S77+Y77</f>
        <v>0</v>
      </c>
      <c r="AD77" s="108">
        <f t="shared" ref="AD77:AD96" si="85">J77+P77+V77+AB77</f>
        <v>0</v>
      </c>
      <c r="AE77" s="108">
        <f t="shared" ref="AE77:AE103" si="86">AC77-AD77</f>
        <v>0</v>
      </c>
      <c r="AF77" s="110">
        <v>0</v>
      </c>
      <c r="AG77" s="111"/>
      <c r="AH77" s="112"/>
      <c r="AI77" s="112"/>
    </row>
    <row r="78" spans="1:35" ht="21.9" customHeight="1" x14ac:dyDescent="0.25">
      <c r="A78" s="113" t="s">
        <v>105</v>
      </c>
      <c r="B78" s="114" t="s">
        <v>106</v>
      </c>
      <c r="C78" s="115" t="s">
        <v>149</v>
      </c>
      <c r="D78" s="215" t="s">
        <v>150</v>
      </c>
      <c r="E78" s="216"/>
      <c r="F78" s="217"/>
      <c r="G78" s="218">
        <f t="shared" ref="G78:G80" si="87">E78*F78</f>
        <v>0</v>
      </c>
      <c r="H78" s="216"/>
      <c r="I78" s="217"/>
      <c r="J78" s="219">
        <f t="shared" ref="J78:J80" si="88">H78*I78</f>
        <v>0</v>
      </c>
      <c r="K78" s="205"/>
      <c r="L78" s="217"/>
      <c r="M78" s="138">
        <f t="shared" ref="M78:M80" si="89">K78*L78</f>
        <v>0</v>
      </c>
      <c r="N78" s="117"/>
      <c r="O78" s="217"/>
      <c r="P78" s="138">
        <f t="shared" ref="P78:P80" si="90">N78*O78</f>
        <v>0</v>
      </c>
      <c r="Q78" s="205"/>
      <c r="R78" s="217"/>
      <c r="S78" s="138">
        <f t="shared" ref="S78:S80" si="91">Q78*R78</f>
        <v>0</v>
      </c>
      <c r="T78" s="117"/>
      <c r="U78" s="217"/>
      <c r="V78" s="138">
        <f t="shared" ref="V78:V80" si="92">T78*U78</f>
        <v>0</v>
      </c>
      <c r="W78" s="205"/>
      <c r="X78" s="217"/>
      <c r="Y78" s="138">
        <f t="shared" ref="Y78:Y80" si="93">W78*X78</f>
        <v>0</v>
      </c>
      <c r="Z78" s="117"/>
      <c r="AA78" s="217"/>
      <c r="AB78" s="138">
        <f t="shared" ref="AB78:AB80" si="94">Z78*AA78</f>
        <v>0</v>
      </c>
      <c r="AC78" s="120">
        <f t="shared" si="84"/>
        <v>0</v>
      </c>
      <c r="AD78" s="121">
        <f t="shared" si="85"/>
        <v>0</v>
      </c>
      <c r="AE78" s="181">
        <f t="shared" si="86"/>
        <v>0</v>
      </c>
      <c r="AF78" s="123">
        <v>0</v>
      </c>
      <c r="AG78" s="124"/>
      <c r="AH78" s="99"/>
      <c r="AI78" s="99"/>
    </row>
    <row r="79" spans="1:35" ht="21.9" customHeight="1" x14ac:dyDescent="0.25">
      <c r="A79" s="113" t="s">
        <v>105</v>
      </c>
      <c r="B79" s="114" t="s">
        <v>109</v>
      </c>
      <c r="C79" s="115" t="s">
        <v>149</v>
      </c>
      <c r="D79" s="215" t="s">
        <v>150</v>
      </c>
      <c r="E79" s="216"/>
      <c r="F79" s="217"/>
      <c r="G79" s="218">
        <f t="shared" si="87"/>
        <v>0</v>
      </c>
      <c r="H79" s="216"/>
      <c r="I79" s="217"/>
      <c r="J79" s="219">
        <f t="shared" si="88"/>
        <v>0</v>
      </c>
      <c r="K79" s="205"/>
      <c r="L79" s="217"/>
      <c r="M79" s="138">
        <f t="shared" si="89"/>
        <v>0</v>
      </c>
      <c r="N79" s="117"/>
      <c r="O79" s="217"/>
      <c r="P79" s="138">
        <f t="shared" si="90"/>
        <v>0</v>
      </c>
      <c r="Q79" s="205"/>
      <c r="R79" s="217"/>
      <c r="S79" s="138">
        <f t="shared" si="91"/>
        <v>0</v>
      </c>
      <c r="T79" s="117"/>
      <c r="U79" s="217"/>
      <c r="V79" s="138">
        <f t="shared" si="92"/>
        <v>0</v>
      </c>
      <c r="W79" s="205"/>
      <c r="X79" s="217"/>
      <c r="Y79" s="138">
        <f t="shared" si="93"/>
        <v>0</v>
      </c>
      <c r="Z79" s="117"/>
      <c r="AA79" s="217"/>
      <c r="AB79" s="138">
        <f t="shared" si="94"/>
        <v>0</v>
      </c>
      <c r="AC79" s="120">
        <f t="shared" si="84"/>
        <v>0</v>
      </c>
      <c r="AD79" s="121">
        <f t="shared" si="85"/>
        <v>0</v>
      </c>
      <c r="AE79" s="181">
        <f t="shared" si="86"/>
        <v>0</v>
      </c>
      <c r="AF79" s="123">
        <v>0</v>
      </c>
      <c r="AG79" s="124"/>
      <c r="AH79" s="99"/>
      <c r="AI79" s="99"/>
    </row>
    <row r="80" spans="1:35" ht="21.9" customHeight="1" x14ac:dyDescent="0.25">
      <c r="A80" s="139" t="s">
        <v>105</v>
      </c>
      <c r="B80" s="126" t="s">
        <v>110</v>
      </c>
      <c r="C80" s="127" t="s">
        <v>149</v>
      </c>
      <c r="D80" s="220" t="s">
        <v>150</v>
      </c>
      <c r="E80" s="221"/>
      <c r="F80" s="222"/>
      <c r="G80" s="223">
        <f t="shared" si="87"/>
        <v>0</v>
      </c>
      <c r="H80" s="224"/>
      <c r="I80" s="225"/>
      <c r="J80" s="226">
        <f t="shared" si="88"/>
        <v>0</v>
      </c>
      <c r="K80" s="227"/>
      <c r="L80" s="222"/>
      <c r="M80" s="228">
        <f t="shared" si="89"/>
        <v>0</v>
      </c>
      <c r="N80" s="129"/>
      <c r="O80" s="222"/>
      <c r="P80" s="228">
        <f t="shared" si="90"/>
        <v>0</v>
      </c>
      <c r="Q80" s="227"/>
      <c r="R80" s="222"/>
      <c r="S80" s="228">
        <f t="shared" si="91"/>
        <v>0</v>
      </c>
      <c r="T80" s="129"/>
      <c r="U80" s="222"/>
      <c r="V80" s="228">
        <f t="shared" si="92"/>
        <v>0</v>
      </c>
      <c r="W80" s="227"/>
      <c r="X80" s="222"/>
      <c r="Y80" s="228">
        <f t="shared" si="93"/>
        <v>0</v>
      </c>
      <c r="Z80" s="129"/>
      <c r="AA80" s="222"/>
      <c r="AB80" s="228">
        <f t="shared" si="94"/>
        <v>0</v>
      </c>
      <c r="AC80" s="132">
        <f t="shared" si="84"/>
        <v>0</v>
      </c>
      <c r="AD80" s="133">
        <f t="shared" si="85"/>
        <v>0</v>
      </c>
      <c r="AE80" s="183">
        <f t="shared" si="86"/>
        <v>0</v>
      </c>
      <c r="AF80" s="123">
        <v>0</v>
      </c>
      <c r="AG80" s="124"/>
      <c r="AH80" s="99"/>
      <c r="AI80" s="99"/>
    </row>
    <row r="81" spans="1:35" ht="21.9" customHeight="1" x14ac:dyDescent="0.25">
      <c r="A81" s="100" t="s">
        <v>102</v>
      </c>
      <c r="B81" s="101" t="s">
        <v>151</v>
      </c>
      <c r="C81" s="102" t="s">
        <v>152</v>
      </c>
      <c r="D81" s="103"/>
      <c r="E81" s="104">
        <f t="shared" ref="E81:AB81" si="95">SUM(E82:E84)</f>
        <v>0</v>
      </c>
      <c r="F81" s="105">
        <f t="shared" si="95"/>
        <v>0</v>
      </c>
      <c r="G81" s="106">
        <f t="shared" si="95"/>
        <v>0</v>
      </c>
      <c r="H81" s="104">
        <f t="shared" si="95"/>
        <v>0</v>
      </c>
      <c r="I81" s="105">
        <f t="shared" si="95"/>
        <v>0</v>
      </c>
      <c r="J81" s="137">
        <f t="shared" si="95"/>
        <v>0</v>
      </c>
      <c r="K81" s="203">
        <f t="shared" si="95"/>
        <v>0</v>
      </c>
      <c r="L81" s="105">
        <f t="shared" si="95"/>
        <v>0</v>
      </c>
      <c r="M81" s="137">
        <f t="shared" si="95"/>
        <v>0</v>
      </c>
      <c r="N81" s="104">
        <f t="shared" si="95"/>
        <v>0</v>
      </c>
      <c r="O81" s="105">
        <f t="shared" si="95"/>
        <v>0</v>
      </c>
      <c r="P81" s="137">
        <f t="shared" si="95"/>
        <v>0</v>
      </c>
      <c r="Q81" s="203">
        <f t="shared" si="95"/>
        <v>0</v>
      </c>
      <c r="R81" s="105">
        <f t="shared" si="95"/>
        <v>0</v>
      </c>
      <c r="S81" s="137">
        <f t="shared" si="95"/>
        <v>0</v>
      </c>
      <c r="T81" s="104">
        <f t="shared" si="95"/>
        <v>0</v>
      </c>
      <c r="U81" s="105">
        <f t="shared" si="95"/>
        <v>0</v>
      </c>
      <c r="V81" s="137">
        <f t="shared" si="95"/>
        <v>0</v>
      </c>
      <c r="W81" s="203">
        <f t="shared" si="95"/>
        <v>0</v>
      </c>
      <c r="X81" s="105">
        <f t="shared" si="95"/>
        <v>0</v>
      </c>
      <c r="Y81" s="137">
        <f t="shared" si="95"/>
        <v>0</v>
      </c>
      <c r="Z81" s="104">
        <f t="shared" si="95"/>
        <v>0</v>
      </c>
      <c r="AA81" s="105">
        <f t="shared" si="95"/>
        <v>0</v>
      </c>
      <c r="AB81" s="137">
        <f t="shared" si="95"/>
        <v>0</v>
      </c>
      <c r="AC81" s="107">
        <f t="shared" si="84"/>
        <v>0</v>
      </c>
      <c r="AD81" s="108">
        <f t="shared" si="85"/>
        <v>0</v>
      </c>
      <c r="AE81" s="108">
        <f t="shared" si="86"/>
        <v>0</v>
      </c>
      <c r="AF81" s="147">
        <v>0</v>
      </c>
      <c r="AG81" s="148"/>
      <c r="AH81" s="112"/>
      <c r="AI81" s="112"/>
    </row>
    <row r="82" spans="1:35" ht="21.9" customHeight="1" x14ac:dyDescent="0.25">
      <c r="A82" s="113" t="s">
        <v>105</v>
      </c>
      <c r="B82" s="114" t="s">
        <v>106</v>
      </c>
      <c r="C82" s="229" t="s">
        <v>153</v>
      </c>
      <c r="D82" s="116" t="s">
        <v>154</v>
      </c>
      <c r="E82" s="117"/>
      <c r="F82" s="118"/>
      <c r="G82" s="119">
        <f t="shared" ref="G82:G84" si="96">E82*F82</f>
        <v>0</v>
      </c>
      <c r="H82" s="117"/>
      <c r="I82" s="118"/>
      <c r="J82" s="138">
        <f t="shared" ref="J82:J84" si="97">H82*I82</f>
        <v>0</v>
      </c>
      <c r="K82" s="205"/>
      <c r="L82" s="118"/>
      <c r="M82" s="138">
        <f t="shared" ref="M82:M84" si="98">K82*L82</f>
        <v>0</v>
      </c>
      <c r="N82" s="117"/>
      <c r="O82" s="118"/>
      <c r="P82" s="138">
        <f t="shared" ref="P82:P84" si="99">N82*O82</f>
        <v>0</v>
      </c>
      <c r="Q82" s="205"/>
      <c r="R82" s="118"/>
      <c r="S82" s="138">
        <f t="shared" ref="S82:S84" si="100">Q82*R82</f>
        <v>0</v>
      </c>
      <c r="T82" s="117"/>
      <c r="U82" s="118"/>
      <c r="V82" s="138">
        <f t="shared" ref="V82:V84" si="101">T82*U82</f>
        <v>0</v>
      </c>
      <c r="W82" s="205"/>
      <c r="X82" s="118"/>
      <c r="Y82" s="138">
        <f t="shared" ref="Y82:Y84" si="102">W82*X82</f>
        <v>0</v>
      </c>
      <c r="Z82" s="117"/>
      <c r="AA82" s="118"/>
      <c r="AB82" s="138">
        <f t="shared" ref="AB82:AB84" si="103">Z82*AA82</f>
        <v>0</v>
      </c>
      <c r="AC82" s="120">
        <f t="shared" si="84"/>
        <v>0</v>
      </c>
      <c r="AD82" s="121">
        <f t="shared" si="85"/>
        <v>0</v>
      </c>
      <c r="AE82" s="181">
        <f t="shared" si="86"/>
        <v>0</v>
      </c>
      <c r="AF82" s="123">
        <v>0</v>
      </c>
      <c r="AG82" s="124"/>
      <c r="AH82" s="99"/>
      <c r="AI82" s="99"/>
    </row>
    <row r="83" spans="1:35" ht="21.9" customHeight="1" x14ac:dyDescent="0.25">
      <c r="A83" s="113" t="s">
        <v>105</v>
      </c>
      <c r="B83" s="114" t="s">
        <v>109</v>
      </c>
      <c r="C83" s="229" t="s">
        <v>137</v>
      </c>
      <c r="D83" s="116" t="s">
        <v>154</v>
      </c>
      <c r="E83" s="117"/>
      <c r="F83" s="118"/>
      <c r="G83" s="119">
        <f t="shared" si="96"/>
        <v>0</v>
      </c>
      <c r="H83" s="117"/>
      <c r="I83" s="118"/>
      <c r="J83" s="138">
        <f t="shared" si="97"/>
        <v>0</v>
      </c>
      <c r="K83" s="205"/>
      <c r="L83" s="118"/>
      <c r="M83" s="138">
        <f t="shared" si="98"/>
        <v>0</v>
      </c>
      <c r="N83" s="117"/>
      <c r="O83" s="118"/>
      <c r="P83" s="138">
        <f t="shared" si="99"/>
        <v>0</v>
      </c>
      <c r="Q83" s="205"/>
      <c r="R83" s="118"/>
      <c r="S83" s="138">
        <f t="shared" si="100"/>
        <v>0</v>
      </c>
      <c r="T83" s="117"/>
      <c r="U83" s="118"/>
      <c r="V83" s="138">
        <f t="shared" si="101"/>
        <v>0</v>
      </c>
      <c r="W83" s="205"/>
      <c r="X83" s="118"/>
      <c r="Y83" s="138">
        <f t="shared" si="102"/>
        <v>0</v>
      </c>
      <c r="Z83" s="117"/>
      <c r="AA83" s="118"/>
      <c r="AB83" s="138">
        <f t="shared" si="103"/>
        <v>0</v>
      </c>
      <c r="AC83" s="120">
        <f t="shared" si="84"/>
        <v>0</v>
      </c>
      <c r="AD83" s="121">
        <f t="shared" si="85"/>
        <v>0</v>
      </c>
      <c r="AE83" s="181">
        <f t="shared" si="86"/>
        <v>0</v>
      </c>
      <c r="AF83" s="123">
        <v>0</v>
      </c>
      <c r="AG83" s="124"/>
      <c r="AH83" s="99"/>
      <c r="AI83" s="99"/>
    </row>
    <row r="84" spans="1:35" ht="21.9" customHeight="1" x14ac:dyDescent="0.25">
      <c r="A84" s="125" t="s">
        <v>105</v>
      </c>
      <c r="B84" s="140" t="s">
        <v>110</v>
      </c>
      <c r="C84" s="230" t="s">
        <v>138</v>
      </c>
      <c r="D84" s="128" t="s">
        <v>154</v>
      </c>
      <c r="E84" s="129"/>
      <c r="F84" s="130"/>
      <c r="G84" s="131">
        <f t="shared" si="96"/>
        <v>0</v>
      </c>
      <c r="H84" s="143"/>
      <c r="I84" s="144"/>
      <c r="J84" s="146">
        <f t="shared" si="97"/>
        <v>0</v>
      </c>
      <c r="K84" s="227"/>
      <c r="L84" s="130"/>
      <c r="M84" s="228">
        <f t="shared" si="98"/>
        <v>0</v>
      </c>
      <c r="N84" s="129"/>
      <c r="O84" s="130"/>
      <c r="P84" s="228">
        <f t="shared" si="99"/>
        <v>0</v>
      </c>
      <c r="Q84" s="227"/>
      <c r="R84" s="130"/>
      <c r="S84" s="228">
        <f t="shared" si="100"/>
        <v>0</v>
      </c>
      <c r="T84" s="129"/>
      <c r="U84" s="130"/>
      <c r="V84" s="228">
        <f t="shared" si="101"/>
        <v>0</v>
      </c>
      <c r="W84" s="227"/>
      <c r="X84" s="130"/>
      <c r="Y84" s="228">
        <f t="shared" si="102"/>
        <v>0</v>
      </c>
      <c r="Z84" s="129"/>
      <c r="AA84" s="130"/>
      <c r="AB84" s="228">
        <f t="shared" si="103"/>
        <v>0</v>
      </c>
      <c r="AC84" s="132">
        <f t="shared" si="84"/>
        <v>0</v>
      </c>
      <c r="AD84" s="133">
        <f t="shared" si="85"/>
        <v>0</v>
      </c>
      <c r="AE84" s="183">
        <f t="shared" si="86"/>
        <v>0</v>
      </c>
      <c r="AF84" s="123">
        <v>0</v>
      </c>
      <c r="AG84" s="124"/>
      <c r="AH84" s="99"/>
      <c r="AI84" s="99"/>
    </row>
    <row r="85" spans="1:35" ht="15" customHeight="1" x14ac:dyDescent="0.25">
      <c r="A85" s="100" t="s">
        <v>102</v>
      </c>
      <c r="B85" s="101" t="s">
        <v>155</v>
      </c>
      <c r="C85" s="102" t="s">
        <v>156</v>
      </c>
      <c r="D85" s="103"/>
      <c r="E85" s="104">
        <f t="shared" ref="E85:AB85" si="104">SUM(E86:E88)</f>
        <v>25</v>
      </c>
      <c r="F85" s="105">
        <f t="shared" si="104"/>
        <v>2100</v>
      </c>
      <c r="G85" s="106">
        <f t="shared" si="104"/>
        <v>52500</v>
      </c>
      <c r="H85" s="104">
        <f t="shared" si="104"/>
        <v>29</v>
      </c>
      <c r="I85" s="105">
        <f t="shared" si="104"/>
        <v>1500</v>
      </c>
      <c r="J85" s="137">
        <f t="shared" si="104"/>
        <v>43500</v>
      </c>
      <c r="K85" s="203">
        <f t="shared" si="104"/>
        <v>0</v>
      </c>
      <c r="L85" s="105">
        <f t="shared" si="104"/>
        <v>0</v>
      </c>
      <c r="M85" s="137">
        <f t="shared" si="104"/>
        <v>0</v>
      </c>
      <c r="N85" s="104">
        <f t="shared" si="104"/>
        <v>0</v>
      </c>
      <c r="O85" s="105">
        <f t="shared" si="104"/>
        <v>0</v>
      </c>
      <c r="P85" s="137">
        <f t="shared" si="104"/>
        <v>0</v>
      </c>
      <c r="Q85" s="203">
        <f t="shared" si="104"/>
        <v>0</v>
      </c>
      <c r="R85" s="105">
        <f t="shared" si="104"/>
        <v>0</v>
      </c>
      <c r="S85" s="137">
        <f t="shared" si="104"/>
        <v>0</v>
      </c>
      <c r="T85" s="104">
        <f t="shared" si="104"/>
        <v>0</v>
      </c>
      <c r="U85" s="105">
        <f t="shared" si="104"/>
        <v>0</v>
      </c>
      <c r="V85" s="137">
        <f t="shared" si="104"/>
        <v>0</v>
      </c>
      <c r="W85" s="203">
        <f t="shared" si="104"/>
        <v>0</v>
      </c>
      <c r="X85" s="105">
        <f t="shared" si="104"/>
        <v>0</v>
      </c>
      <c r="Y85" s="137">
        <f t="shared" si="104"/>
        <v>0</v>
      </c>
      <c r="Z85" s="104">
        <f t="shared" si="104"/>
        <v>0</v>
      </c>
      <c r="AA85" s="105">
        <f t="shared" si="104"/>
        <v>0</v>
      </c>
      <c r="AB85" s="137">
        <f t="shared" si="104"/>
        <v>0</v>
      </c>
      <c r="AC85" s="107">
        <f t="shared" si="84"/>
        <v>52500</v>
      </c>
      <c r="AD85" s="108">
        <f t="shared" si="85"/>
        <v>43500</v>
      </c>
      <c r="AE85" s="108">
        <f t="shared" si="86"/>
        <v>9000</v>
      </c>
      <c r="AF85" s="147">
        <f t="shared" ref="AF85:AF97" si="105">AE85/AC85</f>
        <v>0.17142857142857143</v>
      </c>
      <c r="AG85" s="148"/>
      <c r="AH85" s="112"/>
      <c r="AI85" s="112"/>
    </row>
    <row r="86" spans="1:35" ht="41.25" customHeight="1" x14ac:dyDescent="0.25">
      <c r="A86" s="113" t="s">
        <v>105</v>
      </c>
      <c r="B86" s="114" t="s">
        <v>106</v>
      </c>
      <c r="C86" s="229" t="s">
        <v>157</v>
      </c>
      <c r="D86" s="116" t="s">
        <v>154</v>
      </c>
      <c r="E86" s="391">
        <v>25</v>
      </c>
      <c r="F86" s="389">
        <v>2100</v>
      </c>
      <c r="G86" s="119">
        <f t="shared" ref="G86:G88" si="106">E86*F86</f>
        <v>52500</v>
      </c>
      <c r="H86" s="117">
        <v>29</v>
      </c>
      <c r="I86" s="118">
        <v>1500</v>
      </c>
      <c r="J86" s="138">
        <f t="shared" ref="J86:J88" si="107">H86*I86</f>
        <v>43500</v>
      </c>
      <c r="K86" s="205"/>
      <c r="L86" s="118"/>
      <c r="M86" s="138">
        <f t="shared" ref="M86:M88" si="108">K86*L86</f>
        <v>0</v>
      </c>
      <c r="N86" s="117"/>
      <c r="O86" s="118"/>
      <c r="P86" s="138">
        <f t="shared" ref="P86:P88" si="109">N86*O86</f>
        <v>0</v>
      </c>
      <c r="Q86" s="205"/>
      <c r="R86" s="118"/>
      <c r="S86" s="138">
        <f t="shared" ref="S86:S88" si="110">Q86*R86</f>
        <v>0</v>
      </c>
      <c r="T86" s="117"/>
      <c r="U86" s="118"/>
      <c r="V86" s="138">
        <f t="shared" ref="V86:V88" si="111">T86*U86</f>
        <v>0</v>
      </c>
      <c r="W86" s="205"/>
      <c r="X86" s="118"/>
      <c r="Y86" s="138">
        <f t="shared" ref="Y86:Y88" si="112">W86*X86</f>
        <v>0</v>
      </c>
      <c r="Z86" s="117"/>
      <c r="AA86" s="118"/>
      <c r="AB86" s="138">
        <f t="shared" ref="AB86:AB88" si="113">Z86*AA86</f>
        <v>0</v>
      </c>
      <c r="AC86" s="120">
        <f t="shared" si="84"/>
        <v>52500</v>
      </c>
      <c r="AD86" s="121">
        <f t="shared" si="85"/>
        <v>43500</v>
      </c>
      <c r="AE86" s="181">
        <f t="shared" si="86"/>
        <v>9000</v>
      </c>
      <c r="AF86" s="123">
        <f t="shared" si="105"/>
        <v>0.17142857142857143</v>
      </c>
      <c r="AG86" s="124"/>
      <c r="AH86" s="99"/>
      <c r="AI86" s="99"/>
    </row>
    <row r="87" spans="1:35" ht="21.9" customHeight="1" x14ac:dyDescent="0.25">
      <c r="A87" s="113" t="s">
        <v>105</v>
      </c>
      <c r="B87" s="114" t="s">
        <v>109</v>
      </c>
      <c r="C87" s="229" t="s">
        <v>159</v>
      </c>
      <c r="D87" s="116" t="s">
        <v>158</v>
      </c>
      <c r="E87" s="117"/>
      <c r="F87" s="118"/>
      <c r="G87" s="119">
        <f t="shared" si="106"/>
        <v>0</v>
      </c>
      <c r="H87" s="117"/>
      <c r="I87" s="118"/>
      <c r="J87" s="138">
        <f t="shared" si="107"/>
        <v>0</v>
      </c>
      <c r="K87" s="205"/>
      <c r="L87" s="118"/>
      <c r="M87" s="138">
        <f t="shared" si="108"/>
        <v>0</v>
      </c>
      <c r="N87" s="117"/>
      <c r="O87" s="118"/>
      <c r="P87" s="138">
        <f t="shared" si="109"/>
        <v>0</v>
      </c>
      <c r="Q87" s="205"/>
      <c r="R87" s="118"/>
      <c r="S87" s="138">
        <f t="shared" si="110"/>
        <v>0</v>
      </c>
      <c r="T87" s="117"/>
      <c r="U87" s="118"/>
      <c r="V87" s="138">
        <f t="shared" si="111"/>
        <v>0</v>
      </c>
      <c r="W87" s="205"/>
      <c r="X87" s="118"/>
      <c r="Y87" s="138">
        <f t="shared" si="112"/>
        <v>0</v>
      </c>
      <c r="Z87" s="117"/>
      <c r="AA87" s="118"/>
      <c r="AB87" s="138">
        <f t="shared" si="113"/>
        <v>0</v>
      </c>
      <c r="AC87" s="120">
        <f t="shared" si="84"/>
        <v>0</v>
      </c>
      <c r="AD87" s="121">
        <f t="shared" si="85"/>
        <v>0</v>
      </c>
      <c r="AE87" s="181">
        <f t="shared" si="86"/>
        <v>0</v>
      </c>
      <c r="AF87" s="123">
        <v>0</v>
      </c>
      <c r="AG87" s="124"/>
      <c r="AH87" s="99"/>
      <c r="AI87" s="99"/>
    </row>
    <row r="88" spans="1:35" ht="21.9" customHeight="1" x14ac:dyDescent="0.25">
      <c r="A88" s="125" t="s">
        <v>105</v>
      </c>
      <c r="B88" s="140" t="s">
        <v>110</v>
      </c>
      <c r="C88" s="230" t="s">
        <v>160</v>
      </c>
      <c r="D88" s="128" t="s">
        <v>158</v>
      </c>
      <c r="E88" s="129"/>
      <c r="F88" s="130"/>
      <c r="G88" s="131">
        <f t="shared" si="106"/>
        <v>0</v>
      </c>
      <c r="H88" s="143"/>
      <c r="I88" s="144"/>
      <c r="J88" s="146">
        <f t="shared" si="107"/>
        <v>0</v>
      </c>
      <c r="K88" s="227"/>
      <c r="L88" s="130"/>
      <c r="M88" s="228">
        <f t="shared" si="108"/>
        <v>0</v>
      </c>
      <c r="N88" s="129"/>
      <c r="O88" s="130"/>
      <c r="P88" s="228">
        <f t="shared" si="109"/>
        <v>0</v>
      </c>
      <c r="Q88" s="227"/>
      <c r="R88" s="130"/>
      <c r="S88" s="228">
        <f t="shared" si="110"/>
        <v>0</v>
      </c>
      <c r="T88" s="129"/>
      <c r="U88" s="130"/>
      <c r="V88" s="228">
        <f t="shared" si="111"/>
        <v>0</v>
      </c>
      <c r="W88" s="227"/>
      <c r="X88" s="130"/>
      <c r="Y88" s="228">
        <f t="shared" si="112"/>
        <v>0</v>
      </c>
      <c r="Z88" s="129"/>
      <c r="AA88" s="130"/>
      <c r="AB88" s="228">
        <f t="shared" si="113"/>
        <v>0</v>
      </c>
      <c r="AC88" s="132">
        <f t="shared" si="84"/>
        <v>0</v>
      </c>
      <c r="AD88" s="133">
        <f t="shared" si="85"/>
        <v>0</v>
      </c>
      <c r="AE88" s="183">
        <f t="shared" si="86"/>
        <v>0</v>
      </c>
      <c r="AF88" s="123">
        <v>0</v>
      </c>
      <c r="AG88" s="124"/>
      <c r="AH88" s="99"/>
      <c r="AI88" s="99"/>
    </row>
    <row r="89" spans="1:35" ht="21.9" customHeight="1" x14ac:dyDescent="0.25">
      <c r="A89" s="100" t="s">
        <v>102</v>
      </c>
      <c r="B89" s="101" t="s">
        <v>161</v>
      </c>
      <c r="C89" s="102" t="s">
        <v>162</v>
      </c>
      <c r="D89" s="103"/>
      <c r="E89" s="104">
        <f t="shared" ref="E89:AB89" si="114">SUM(E90:E92)</f>
        <v>0</v>
      </c>
      <c r="F89" s="105">
        <f t="shared" si="114"/>
        <v>0</v>
      </c>
      <c r="G89" s="106">
        <f t="shared" si="114"/>
        <v>0</v>
      </c>
      <c r="H89" s="104">
        <f t="shared" si="114"/>
        <v>0</v>
      </c>
      <c r="I89" s="105">
        <f t="shared" si="114"/>
        <v>0</v>
      </c>
      <c r="J89" s="137">
        <f t="shared" si="114"/>
        <v>0</v>
      </c>
      <c r="K89" s="203">
        <f t="shared" si="114"/>
        <v>0</v>
      </c>
      <c r="L89" s="105">
        <f t="shared" si="114"/>
        <v>0</v>
      </c>
      <c r="M89" s="137">
        <f t="shared" si="114"/>
        <v>0</v>
      </c>
      <c r="N89" s="104">
        <f t="shared" si="114"/>
        <v>0</v>
      </c>
      <c r="O89" s="105">
        <f t="shared" si="114"/>
        <v>0</v>
      </c>
      <c r="P89" s="137">
        <f t="shared" si="114"/>
        <v>0</v>
      </c>
      <c r="Q89" s="203">
        <f t="shared" si="114"/>
        <v>0</v>
      </c>
      <c r="R89" s="105">
        <f t="shared" si="114"/>
        <v>0</v>
      </c>
      <c r="S89" s="137">
        <f t="shared" si="114"/>
        <v>0</v>
      </c>
      <c r="T89" s="104">
        <f t="shared" si="114"/>
        <v>0</v>
      </c>
      <c r="U89" s="105">
        <f t="shared" si="114"/>
        <v>0</v>
      </c>
      <c r="V89" s="137">
        <f t="shared" si="114"/>
        <v>0</v>
      </c>
      <c r="W89" s="203">
        <f t="shared" si="114"/>
        <v>0</v>
      </c>
      <c r="X89" s="105">
        <f t="shared" si="114"/>
        <v>0</v>
      </c>
      <c r="Y89" s="137">
        <f t="shared" si="114"/>
        <v>0</v>
      </c>
      <c r="Z89" s="104">
        <f t="shared" si="114"/>
        <v>0</v>
      </c>
      <c r="AA89" s="105">
        <f t="shared" si="114"/>
        <v>0</v>
      </c>
      <c r="AB89" s="137">
        <f t="shared" si="114"/>
        <v>0</v>
      </c>
      <c r="AC89" s="107">
        <f t="shared" si="84"/>
        <v>0</v>
      </c>
      <c r="AD89" s="108">
        <f t="shared" si="85"/>
        <v>0</v>
      </c>
      <c r="AE89" s="108">
        <f t="shared" si="86"/>
        <v>0</v>
      </c>
      <c r="AF89" s="147">
        <v>0</v>
      </c>
      <c r="AG89" s="148"/>
      <c r="AH89" s="112"/>
      <c r="AI89" s="112"/>
    </row>
    <row r="90" spans="1:35" ht="21.9" customHeight="1" x14ac:dyDescent="0.25">
      <c r="A90" s="113" t="s">
        <v>105</v>
      </c>
      <c r="B90" s="114" t="s">
        <v>106</v>
      </c>
      <c r="C90" s="115" t="s">
        <v>163</v>
      </c>
      <c r="D90" s="116" t="s">
        <v>154</v>
      </c>
      <c r="E90" s="117"/>
      <c r="F90" s="118"/>
      <c r="G90" s="119">
        <f t="shared" ref="G90:G92" si="115">E90*F90</f>
        <v>0</v>
      </c>
      <c r="H90" s="117"/>
      <c r="I90" s="118"/>
      <c r="J90" s="138">
        <f t="shared" ref="J90:J92" si="116">H90*I90</f>
        <v>0</v>
      </c>
      <c r="K90" s="205"/>
      <c r="L90" s="118"/>
      <c r="M90" s="138">
        <f t="shared" ref="M90:M92" si="117">K90*L90</f>
        <v>0</v>
      </c>
      <c r="N90" s="117"/>
      <c r="O90" s="118"/>
      <c r="P90" s="138">
        <f t="shared" ref="P90:P92" si="118">N90*O90</f>
        <v>0</v>
      </c>
      <c r="Q90" s="205"/>
      <c r="R90" s="118"/>
      <c r="S90" s="138">
        <f t="shared" ref="S90:S92" si="119">Q90*R90</f>
        <v>0</v>
      </c>
      <c r="T90" s="117"/>
      <c r="U90" s="118"/>
      <c r="V90" s="138">
        <f t="shared" ref="V90:V92" si="120">T90*U90</f>
        <v>0</v>
      </c>
      <c r="W90" s="205"/>
      <c r="X90" s="118"/>
      <c r="Y90" s="138">
        <f t="shared" ref="Y90:Y92" si="121">W90*X90</f>
        <v>0</v>
      </c>
      <c r="Z90" s="117"/>
      <c r="AA90" s="118"/>
      <c r="AB90" s="138">
        <f t="shared" ref="AB90:AB92" si="122">Z90*AA90</f>
        <v>0</v>
      </c>
      <c r="AC90" s="120">
        <f t="shared" si="84"/>
        <v>0</v>
      </c>
      <c r="AD90" s="121">
        <f t="shared" si="85"/>
        <v>0</v>
      </c>
      <c r="AE90" s="181">
        <f t="shared" si="86"/>
        <v>0</v>
      </c>
      <c r="AF90" s="123">
        <v>0</v>
      </c>
      <c r="AG90" s="124"/>
      <c r="AH90" s="99"/>
      <c r="AI90" s="99"/>
    </row>
    <row r="91" spans="1:35" ht="21.9" customHeight="1" x14ac:dyDescent="0.25">
      <c r="A91" s="113" t="s">
        <v>105</v>
      </c>
      <c r="B91" s="114" t="s">
        <v>109</v>
      </c>
      <c r="C91" s="115" t="s">
        <v>163</v>
      </c>
      <c r="D91" s="116" t="s">
        <v>154</v>
      </c>
      <c r="E91" s="117"/>
      <c r="F91" s="118"/>
      <c r="G91" s="119">
        <f t="shared" si="115"/>
        <v>0</v>
      </c>
      <c r="H91" s="117"/>
      <c r="I91" s="118"/>
      <c r="J91" s="138">
        <f t="shared" si="116"/>
        <v>0</v>
      </c>
      <c r="K91" s="205"/>
      <c r="L91" s="118"/>
      <c r="M91" s="138">
        <f t="shared" si="117"/>
        <v>0</v>
      </c>
      <c r="N91" s="117"/>
      <c r="O91" s="118"/>
      <c r="P91" s="138">
        <f t="shared" si="118"/>
        <v>0</v>
      </c>
      <c r="Q91" s="205"/>
      <c r="R91" s="118"/>
      <c r="S91" s="138">
        <f t="shared" si="119"/>
        <v>0</v>
      </c>
      <c r="T91" s="117"/>
      <c r="U91" s="118"/>
      <c r="V91" s="138">
        <f t="shared" si="120"/>
        <v>0</v>
      </c>
      <c r="W91" s="205"/>
      <c r="X91" s="118"/>
      <c r="Y91" s="138">
        <f t="shared" si="121"/>
        <v>0</v>
      </c>
      <c r="Z91" s="117"/>
      <c r="AA91" s="118"/>
      <c r="AB91" s="138">
        <f t="shared" si="122"/>
        <v>0</v>
      </c>
      <c r="AC91" s="120">
        <f t="shared" si="84"/>
        <v>0</v>
      </c>
      <c r="AD91" s="121">
        <f t="shared" si="85"/>
        <v>0</v>
      </c>
      <c r="AE91" s="181">
        <f t="shared" si="86"/>
        <v>0</v>
      </c>
      <c r="AF91" s="123">
        <v>0</v>
      </c>
      <c r="AG91" s="124"/>
      <c r="AH91" s="99"/>
      <c r="AI91" s="99"/>
    </row>
    <row r="92" spans="1:35" ht="21.9" customHeight="1" x14ac:dyDescent="0.25">
      <c r="A92" s="125" t="s">
        <v>105</v>
      </c>
      <c r="B92" s="126" t="s">
        <v>110</v>
      </c>
      <c r="C92" s="127" t="s">
        <v>163</v>
      </c>
      <c r="D92" s="128" t="s">
        <v>154</v>
      </c>
      <c r="E92" s="129"/>
      <c r="F92" s="130"/>
      <c r="G92" s="131">
        <f t="shared" si="115"/>
        <v>0</v>
      </c>
      <c r="H92" s="143"/>
      <c r="I92" s="144"/>
      <c r="J92" s="146">
        <f t="shared" si="116"/>
        <v>0</v>
      </c>
      <c r="K92" s="227"/>
      <c r="L92" s="130"/>
      <c r="M92" s="228">
        <f t="shared" si="117"/>
        <v>0</v>
      </c>
      <c r="N92" s="129"/>
      <c r="O92" s="130"/>
      <c r="P92" s="228">
        <f t="shared" si="118"/>
        <v>0</v>
      </c>
      <c r="Q92" s="227"/>
      <c r="R92" s="130"/>
      <c r="S92" s="228">
        <f t="shared" si="119"/>
        <v>0</v>
      </c>
      <c r="T92" s="129"/>
      <c r="U92" s="130"/>
      <c r="V92" s="228">
        <f t="shared" si="120"/>
        <v>0</v>
      </c>
      <c r="W92" s="227"/>
      <c r="X92" s="130"/>
      <c r="Y92" s="228">
        <f t="shared" si="121"/>
        <v>0</v>
      </c>
      <c r="Z92" s="129"/>
      <c r="AA92" s="130"/>
      <c r="AB92" s="228">
        <f t="shared" si="122"/>
        <v>0</v>
      </c>
      <c r="AC92" s="132">
        <f t="shared" si="84"/>
        <v>0</v>
      </c>
      <c r="AD92" s="133">
        <f t="shared" si="85"/>
        <v>0</v>
      </c>
      <c r="AE92" s="183">
        <f t="shared" si="86"/>
        <v>0</v>
      </c>
      <c r="AF92" s="123">
        <v>0</v>
      </c>
      <c r="AG92" s="124"/>
      <c r="AH92" s="99"/>
      <c r="AI92" s="99"/>
    </row>
    <row r="93" spans="1:35" ht="21.9" customHeight="1" x14ac:dyDescent="0.25">
      <c r="A93" s="100" t="s">
        <v>102</v>
      </c>
      <c r="B93" s="101" t="s">
        <v>164</v>
      </c>
      <c r="C93" s="102" t="s">
        <v>165</v>
      </c>
      <c r="D93" s="103"/>
      <c r="E93" s="104">
        <f t="shared" ref="E93:AB93" si="123">SUM(E94:E96)</f>
        <v>0</v>
      </c>
      <c r="F93" s="105">
        <f t="shared" si="123"/>
        <v>0</v>
      </c>
      <c r="G93" s="106">
        <f t="shared" si="123"/>
        <v>0</v>
      </c>
      <c r="H93" s="104">
        <f t="shared" si="123"/>
        <v>0</v>
      </c>
      <c r="I93" s="105">
        <f t="shared" si="123"/>
        <v>0</v>
      </c>
      <c r="J93" s="137">
        <f t="shared" si="123"/>
        <v>0</v>
      </c>
      <c r="K93" s="203">
        <f t="shared" si="123"/>
        <v>0</v>
      </c>
      <c r="L93" s="105">
        <f t="shared" si="123"/>
        <v>0</v>
      </c>
      <c r="M93" s="137">
        <f t="shared" si="123"/>
        <v>0</v>
      </c>
      <c r="N93" s="104">
        <f t="shared" si="123"/>
        <v>0</v>
      </c>
      <c r="O93" s="105">
        <f t="shared" si="123"/>
        <v>0</v>
      </c>
      <c r="P93" s="137">
        <f t="shared" si="123"/>
        <v>0</v>
      </c>
      <c r="Q93" s="203">
        <f t="shared" si="123"/>
        <v>0</v>
      </c>
      <c r="R93" s="105">
        <f t="shared" si="123"/>
        <v>0</v>
      </c>
      <c r="S93" s="137">
        <f t="shared" si="123"/>
        <v>0</v>
      </c>
      <c r="T93" s="104">
        <f t="shared" si="123"/>
        <v>0</v>
      </c>
      <c r="U93" s="105">
        <f t="shared" si="123"/>
        <v>0</v>
      </c>
      <c r="V93" s="137">
        <f t="shared" si="123"/>
        <v>0</v>
      </c>
      <c r="W93" s="203">
        <f t="shared" si="123"/>
        <v>0</v>
      </c>
      <c r="X93" s="105">
        <f t="shared" si="123"/>
        <v>0</v>
      </c>
      <c r="Y93" s="137">
        <f t="shared" si="123"/>
        <v>0</v>
      </c>
      <c r="Z93" s="104">
        <f t="shared" si="123"/>
        <v>0</v>
      </c>
      <c r="AA93" s="105">
        <f t="shared" si="123"/>
        <v>0</v>
      </c>
      <c r="AB93" s="137">
        <f t="shared" si="123"/>
        <v>0</v>
      </c>
      <c r="AC93" s="107">
        <f t="shared" si="84"/>
        <v>0</v>
      </c>
      <c r="AD93" s="108">
        <f t="shared" si="85"/>
        <v>0</v>
      </c>
      <c r="AE93" s="108">
        <f t="shared" si="86"/>
        <v>0</v>
      </c>
      <c r="AF93" s="147">
        <v>0</v>
      </c>
      <c r="AG93" s="148"/>
      <c r="AH93" s="112"/>
      <c r="AI93" s="112"/>
    </row>
    <row r="94" spans="1:35" ht="21.9" customHeight="1" x14ac:dyDescent="0.25">
      <c r="A94" s="113" t="s">
        <v>105</v>
      </c>
      <c r="B94" s="114" t="s">
        <v>106</v>
      </c>
      <c r="C94" s="115" t="s">
        <v>163</v>
      </c>
      <c r="D94" s="116" t="s">
        <v>154</v>
      </c>
      <c r="E94" s="117"/>
      <c r="F94" s="118"/>
      <c r="G94" s="119">
        <f t="shared" ref="G94:G96" si="124">E94*F94</f>
        <v>0</v>
      </c>
      <c r="H94" s="117"/>
      <c r="I94" s="118"/>
      <c r="J94" s="138">
        <f t="shared" ref="J94:J96" si="125">H94*I94</f>
        <v>0</v>
      </c>
      <c r="K94" s="205"/>
      <c r="L94" s="118"/>
      <c r="M94" s="138">
        <f t="shared" ref="M94:M96" si="126">K94*L94</f>
        <v>0</v>
      </c>
      <c r="N94" s="117"/>
      <c r="O94" s="118"/>
      <c r="P94" s="138">
        <f t="shared" ref="P94:P96" si="127">N94*O94</f>
        <v>0</v>
      </c>
      <c r="Q94" s="205"/>
      <c r="R94" s="118"/>
      <c r="S94" s="138">
        <f t="shared" ref="S94:S96" si="128">Q94*R94</f>
        <v>0</v>
      </c>
      <c r="T94" s="117"/>
      <c r="U94" s="118"/>
      <c r="V94" s="138">
        <f t="shared" ref="V94:V96" si="129">T94*U94</f>
        <v>0</v>
      </c>
      <c r="W94" s="205"/>
      <c r="X94" s="118"/>
      <c r="Y94" s="138">
        <f t="shared" ref="Y94:Y96" si="130">W94*X94</f>
        <v>0</v>
      </c>
      <c r="Z94" s="117"/>
      <c r="AA94" s="118"/>
      <c r="AB94" s="138">
        <f t="shared" ref="AB94:AB96" si="131">Z94*AA94</f>
        <v>0</v>
      </c>
      <c r="AC94" s="120">
        <f t="shared" si="84"/>
        <v>0</v>
      </c>
      <c r="AD94" s="121">
        <f t="shared" si="85"/>
        <v>0</v>
      </c>
      <c r="AE94" s="181">
        <f t="shared" si="86"/>
        <v>0</v>
      </c>
      <c r="AF94" s="123">
        <v>0</v>
      </c>
      <c r="AG94" s="124"/>
      <c r="AH94" s="99"/>
      <c r="AI94" s="99"/>
    </row>
    <row r="95" spans="1:35" ht="21.9" customHeight="1" x14ac:dyDescent="0.25">
      <c r="A95" s="113" t="s">
        <v>105</v>
      </c>
      <c r="B95" s="114" t="s">
        <v>109</v>
      </c>
      <c r="C95" s="115" t="s">
        <v>163</v>
      </c>
      <c r="D95" s="116" t="s">
        <v>154</v>
      </c>
      <c r="E95" s="117"/>
      <c r="F95" s="118"/>
      <c r="G95" s="119">
        <f t="shared" si="124"/>
        <v>0</v>
      </c>
      <c r="H95" s="117"/>
      <c r="I95" s="118"/>
      <c r="J95" s="138">
        <f t="shared" si="125"/>
        <v>0</v>
      </c>
      <c r="K95" s="205"/>
      <c r="L95" s="118"/>
      <c r="M95" s="138">
        <f t="shared" si="126"/>
        <v>0</v>
      </c>
      <c r="N95" s="117"/>
      <c r="O95" s="118"/>
      <c r="P95" s="138">
        <f t="shared" si="127"/>
        <v>0</v>
      </c>
      <c r="Q95" s="205"/>
      <c r="R95" s="118"/>
      <c r="S95" s="138">
        <f t="shared" si="128"/>
        <v>0</v>
      </c>
      <c r="T95" s="117"/>
      <c r="U95" s="118"/>
      <c r="V95" s="138">
        <f t="shared" si="129"/>
        <v>0</v>
      </c>
      <c r="W95" s="205"/>
      <c r="X95" s="118"/>
      <c r="Y95" s="138">
        <f t="shared" si="130"/>
        <v>0</v>
      </c>
      <c r="Z95" s="117"/>
      <c r="AA95" s="118"/>
      <c r="AB95" s="138">
        <f t="shared" si="131"/>
        <v>0</v>
      </c>
      <c r="AC95" s="120">
        <f t="shared" si="84"/>
        <v>0</v>
      </c>
      <c r="AD95" s="121">
        <f t="shared" si="85"/>
        <v>0</v>
      </c>
      <c r="AE95" s="181">
        <f t="shared" si="86"/>
        <v>0</v>
      </c>
      <c r="AF95" s="123">
        <v>0</v>
      </c>
      <c r="AG95" s="124"/>
      <c r="AH95" s="99"/>
      <c r="AI95" s="99"/>
    </row>
    <row r="96" spans="1:35" ht="21.9" customHeight="1" x14ac:dyDescent="0.25">
      <c r="A96" s="125" t="s">
        <v>105</v>
      </c>
      <c r="B96" s="126" t="s">
        <v>110</v>
      </c>
      <c r="C96" s="127" t="s">
        <v>163</v>
      </c>
      <c r="D96" s="128" t="s">
        <v>154</v>
      </c>
      <c r="E96" s="129"/>
      <c r="F96" s="130"/>
      <c r="G96" s="131">
        <f t="shared" si="124"/>
        <v>0</v>
      </c>
      <c r="H96" s="143"/>
      <c r="I96" s="144"/>
      <c r="J96" s="146">
        <f t="shared" si="125"/>
        <v>0</v>
      </c>
      <c r="K96" s="227"/>
      <c r="L96" s="130"/>
      <c r="M96" s="228">
        <f t="shared" si="126"/>
        <v>0</v>
      </c>
      <c r="N96" s="129"/>
      <c r="O96" s="130"/>
      <c r="P96" s="228">
        <f t="shared" si="127"/>
        <v>0</v>
      </c>
      <c r="Q96" s="227"/>
      <c r="R96" s="130"/>
      <c r="S96" s="228">
        <f t="shared" si="128"/>
        <v>0</v>
      </c>
      <c r="T96" s="129"/>
      <c r="U96" s="130"/>
      <c r="V96" s="228">
        <f t="shared" si="129"/>
        <v>0</v>
      </c>
      <c r="W96" s="227"/>
      <c r="X96" s="130"/>
      <c r="Y96" s="228">
        <f t="shared" si="130"/>
        <v>0</v>
      </c>
      <c r="Z96" s="129"/>
      <c r="AA96" s="130"/>
      <c r="AB96" s="228">
        <f t="shared" si="131"/>
        <v>0</v>
      </c>
      <c r="AC96" s="132">
        <f t="shared" si="84"/>
        <v>0</v>
      </c>
      <c r="AD96" s="133">
        <f t="shared" si="85"/>
        <v>0</v>
      </c>
      <c r="AE96" s="183">
        <f t="shared" si="86"/>
        <v>0</v>
      </c>
      <c r="AF96" s="149">
        <v>0</v>
      </c>
      <c r="AG96" s="150"/>
      <c r="AH96" s="99"/>
      <c r="AI96" s="99"/>
    </row>
    <row r="97" spans="1:35" ht="26.1" customHeight="1" x14ac:dyDescent="0.25">
      <c r="A97" s="185" t="s">
        <v>166</v>
      </c>
      <c r="B97" s="186"/>
      <c r="C97" s="187"/>
      <c r="D97" s="188"/>
      <c r="E97" s="189">
        <f t="shared" ref="E97:AD97" si="132">E93+E89+E85+E81+E77</f>
        <v>25</v>
      </c>
      <c r="F97" s="190">
        <f t="shared" si="132"/>
        <v>2100</v>
      </c>
      <c r="G97" s="191">
        <f t="shared" si="132"/>
        <v>52500</v>
      </c>
      <c r="H97" s="155">
        <f t="shared" si="132"/>
        <v>29</v>
      </c>
      <c r="I97" s="157">
        <f t="shared" si="132"/>
        <v>1500</v>
      </c>
      <c r="J97" s="208">
        <f t="shared" si="132"/>
        <v>43500</v>
      </c>
      <c r="K97" s="192">
        <f t="shared" si="132"/>
        <v>0</v>
      </c>
      <c r="L97" s="190">
        <f t="shared" si="132"/>
        <v>0</v>
      </c>
      <c r="M97" s="193">
        <f t="shared" si="132"/>
        <v>0</v>
      </c>
      <c r="N97" s="189">
        <f t="shared" si="132"/>
        <v>0</v>
      </c>
      <c r="O97" s="190">
        <f t="shared" si="132"/>
        <v>0</v>
      </c>
      <c r="P97" s="193">
        <f t="shared" si="132"/>
        <v>0</v>
      </c>
      <c r="Q97" s="192">
        <f t="shared" si="132"/>
        <v>0</v>
      </c>
      <c r="R97" s="190">
        <f t="shared" si="132"/>
        <v>0</v>
      </c>
      <c r="S97" s="193">
        <f t="shared" si="132"/>
        <v>0</v>
      </c>
      <c r="T97" s="189">
        <f t="shared" si="132"/>
        <v>0</v>
      </c>
      <c r="U97" s="190">
        <f t="shared" si="132"/>
        <v>0</v>
      </c>
      <c r="V97" s="193">
        <f t="shared" si="132"/>
        <v>0</v>
      </c>
      <c r="W97" s="192">
        <f t="shared" si="132"/>
        <v>0</v>
      </c>
      <c r="X97" s="190">
        <f t="shared" si="132"/>
        <v>0</v>
      </c>
      <c r="Y97" s="193">
        <f t="shared" si="132"/>
        <v>0</v>
      </c>
      <c r="Z97" s="189">
        <f t="shared" si="132"/>
        <v>0</v>
      </c>
      <c r="AA97" s="190">
        <f t="shared" si="132"/>
        <v>0</v>
      </c>
      <c r="AB97" s="193">
        <f t="shared" si="132"/>
        <v>0</v>
      </c>
      <c r="AC97" s="155">
        <f t="shared" si="132"/>
        <v>52500</v>
      </c>
      <c r="AD97" s="160">
        <f t="shared" si="132"/>
        <v>43500</v>
      </c>
      <c r="AE97" s="155">
        <f t="shared" si="86"/>
        <v>9000</v>
      </c>
      <c r="AF97" s="161">
        <f t="shared" si="105"/>
        <v>0.17142857142857143</v>
      </c>
      <c r="AG97" s="162"/>
      <c r="AH97" s="99"/>
      <c r="AI97" s="99"/>
    </row>
    <row r="98" spans="1:35" ht="26.1" customHeight="1" x14ac:dyDescent="0.25">
      <c r="A98" s="211" t="s">
        <v>100</v>
      </c>
      <c r="B98" s="231" t="s">
        <v>26</v>
      </c>
      <c r="C98" s="165" t="s">
        <v>167</v>
      </c>
      <c r="D98" s="199"/>
      <c r="E98" s="89"/>
      <c r="F98" s="90"/>
      <c r="G98" s="90"/>
      <c r="H98" s="89"/>
      <c r="I98" s="90"/>
      <c r="J98" s="94"/>
      <c r="K98" s="90"/>
      <c r="L98" s="90"/>
      <c r="M98" s="94"/>
      <c r="N98" s="89"/>
      <c r="O98" s="90"/>
      <c r="P98" s="94"/>
      <c r="Q98" s="90"/>
      <c r="R98" s="90"/>
      <c r="S98" s="94"/>
      <c r="T98" s="89"/>
      <c r="U98" s="90"/>
      <c r="V98" s="94"/>
      <c r="W98" s="90"/>
      <c r="X98" s="90"/>
      <c r="Y98" s="94"/>
      <c r="Z98" s="89"/>
      <c r="AA98" s="90"/>
      <c r="AB98" s="94"/>
      <c r="AC98" s="232"/>
      <c r="AD98" s="232"/>
      <c r="AE98" s="233">
        <f t="shared" si="86"/>
        <v>0</v>
      </c>
      <c r="AF98" s="234">
        <v>0</v>
      </c>
      <c r="AG98" s="235"/>
      <c r="AH98" s="99"/>
      <c r="AI98" s="99"/>
    </row>
    <row r="99" spans="1:35" ht="26.1" customHeight="1" x14ac:dyDescent="0.25">
      <c r="A99" s="100" t="s">
        <v>102</v>
      </c>
      <c r="B99" s="101" t="s">
        <v>168</v>
      </c>
      <c r="C99" s="170" t="s">
        <v>169</v>
      </c>
      <c r="D99" s="179"/>
      <c r="E99" s="200">
        <f t="shared" ref="E99:AB99" si="133">SUM(E100:E102)</f>
        <v>0</v>
      </c>
      <c r="F99" s="201">
        <f t="shared" si="133"/>
        <v>0</v>
      </c>
      <c r="G99" s="202">
        <f t="shared" si="133"/>
        <v>0</v>
      </c>
      <c r="H99" s="104">
        <f t="shared" si="133"/>
        <v>0</v>
      </c>
      <c r="I99" s="105">
        <f t="shared" si="133"/>
        <v>0</v>
      </c>
      <c r="J99" s="137">
        <f t="shared" si="133"/>
        <v>0</v>
      </c>
      <c r="K99" s="213">
        <f t="shared" si="133"/>
        <v>0</v>
      </c>
      <c r="L99" s="201">
        <f t="shared" si="133"/>
        <v>0</v>
      </c>
      <c r="M99" s="214">
        <f t="shared" si="133"/>
        <v>0</v>
      </c>
      <c r="N99" s="200">
        <f t="shared" si="133"/>
        <v>0</v>
      </c>
      <c r="O99" s="201">
        <f t="shared" si="133"/>
        <v>0</v>
      </c>
      <c r="P99" s="214">
        <f t="shared" si="133"/>
        <v>0</v>
      </c>
      <c r="Q99" s="213">
        <f t="shared" si="133"/>
        <v>0</v>
      </c>
      <c r="R99" s="201">
        <f t="shared" si="133"/>
        <v>0</v>
      </c>
      <c r="S99" s="214">
        <f t="shared" si="133"/>
        <v>0</v>
      </c>
      <c r="T99" s="200">
        <f t="shared" si="133"/>
        <v>0</v>
      </c>
      <c r="U99" s="201">
        <f t="shared" si="133"/>
        <v>0</v>
      </c>
      <c r="V99" s="214">
        <f t="shared" si="133"/>
        <v>0</v>
      </c>
      <c r="W99" s="213">
        <f t="shared" si="133"/>
        <v>0</v>
      </c>
      <c r="X99" s="201">
        <f t="shared" si="133"/>
        <v>0</v>
      </c>
      <c r="Y99" s="214">
        <f t="shared" si="133"/>
        <v>0</v>
      </c>
      <c r="Z99" s="200">
        <f t="shared" si="133"/>
        <v>0</v>
      </c>
      <c r="AA99" s="201">
        <f t="shared" si="133"/>
        <v>0</v>
      </c>
      <c r="AB99" s="214">
        <f t="shared" si="133"/>
        <v>0</v>
      </c>
      <c r="AC99" s="107">
        <f t="shared" ref="AC99:AC103" si="134">G99+M99+S99+Y99</f>
        <v>0</v>
      </c>
      <c r="AD99" s="108">
        <f t="shared" ref="AD99:AD103" si="135">J99+P99+V99+AB99</f>
        <v>0</v>
      </c>
      <c r="AE99" s="108">
        <f t="shared" si="86"/>
        <v>0</v>
      </c>
      <c r="AF99" s="147">
        <v>0</v>
      </c>
      <c r="AG99" s="148"/>
      <c r="AH99" s="112"/>
      <c r="AI99" s="112"/>
    </row>
    <row r="100" spans="1:35" ht="21.9" customHeight="1" x14ac:dyDescent="0.25">
      <c r="A100" s="113" t="s">
        <v>105</v>
      </c>
      <c r="B100" s="114" t="s">
        <v>106</v>
      </c>
      <c r="C100" s="115" t="s">
        <v>170</v>
      </c>
      <c r="D100" s="116" t="s">
        <v>171</v>
      </c>
      <c r="E100" s="117"/>
      <c r="F100" s="118"/>
      <c r="G100" s="119">
        <f t="shared" ref="G100:G102" si="136">E100*F100</f>
        <v>0</v>
      </c>
      <c r="H100" s="117"/>
      <c r="I100" s="118"/>
      <c r="J100" s="138">
        <f t="shared" ref="J100:J102" si="137">H100*I100</f>
        <v>0</v>
      </c>
      <c r="K100" s="205"/>
      <c r="L100" s="118"/>
      <c r="M100" s="138">
        <f t="shared" ref="M100:M102" si="138">K100*L100</f>
        <v>0</v>
      </c>
      <c r="N100" s="117"/>
      <c r="O100" s="118"/>
      <c r="P100" s="138">
        <f t="shared" ref="P100:P102" si="139">N100*O100</f>
        <v>0</v>
      </c>
      <c r="Q100" s="205"/>
      <c r="R100" s="118"/>
      <c r="S100" s="138">
        <f t="shared" ref="S100:S102" si="140">Q100*R100</f>
        <v>0</v>
      </c>
      <c r="T100" s="117"/>
      <c r="U100" s="118"/>
      <c r="V100" s="138">
        <f t="shared" ref="V100:V102" si="141">T100*U100</f>
        <v>0</v>
      </c>
      <c r="W100" s="205"/>
      <c r="X100" s="118"/>
      <c r="Y100" s="138">
        <f t="shared" ref="Y100:Y102" si="142">W100*X100</f>
        <v>0</v>
      </c>
      <c r="Z100" s="117"/>
      <c r="AA100" s="118"/>
      <c r="AB100" s="138">
        <f t="shared" ref="AB100:AB102" si="143">Z100*AA100</f>
        <v>0</v>
      </c>
      <c r="AC100" s="120">
        <f t="shared" si="134"/>
        <v>0</v>
      </c>
      <c r="AD100" s="121">
        <f t="shared" si="135"/>
        <v>0</v>
      </c>
      <c r="AE100" s="181">
        <f t="shared" si="86"/>
        <v>0</v>
      </c>
      <c r="AF100" s="123">
        <v>0</v>
      </c>
      <c r="AG100" s="124"/>
      <c r="AH100" s="99"/>
      <c r="AI100" s="99"/>
    </row>
    <row r="101" spans="1:35" ht="21.9" customHeight="1" x14ac:dyDescent="0.25">
      <c r="A101" s="113" t="s">
        <v>105</v>
      </c>
      <c r="B101" s="114" t="s">
        <v>109</v>
      </c>
      <c r="C101" s="115" t="s">
        <v>170</v>
      </c>
      <c r="D101" s="116" t="s">
        <v>171</v>
      </c>
      <c r="E101" s="117"/>
      <c r="F101" s="118"/>
      <c r="G101" s="119">
        <f t="shared" si="136"/>
        <v>0</v>
      </c>
      <c r="H101" s="117"/>
      <c r="I101" s="118"/>
      <c r="J101" s="138">
        <f t="shared" si="137"/>
        <v>0</v>
      </c>
      <c r="K101" s="205"/>
      <c r="L101" s="118"/>
      <c r="M101" s="138">
        <f t="shared" si="138"/>
        <v>0</v>
      </c>
      <c r="N101" s="117"/>
      <c r="O101" s="118"/>
      <c r="P101" s="138">
        <f t="shared" si="139"/>
        <v>0</v>
      </c>
      <c r="Q101" s="205"/>
      <c r="R101" s="118"/>
      <c r="S101" s="138">
        <f t="shared" si="140"/>
        <v>0</v>
      </c>
      <c r="T101" s="117"/>
      <c r="U101" s="118"/>
      <c r="V101" s="138">
        <f t="shared" si="141"/>
        <v>0</v>
      </c>
      <c r="W101" s="205"/>
      <c r="X101" s="118"/>
      <c r="Y101" s="138">
        <f t="shared" si="142"/>
        <v>0</v>
      </c>
      <c r="Z101" s="117"/>
      <c r="AA101" s="118"/>
      <c r="AB101" s="138">
        <f t="shared" si="143"/>
        <v>0</v>
      </c>
      <c r="AC101" s="120">
        <f t="shared" si="134"/>
        <v>0</v>
      </c>
      <c r="AD101" s="121">
        <f t="shared" si="135"/>
        <v>0</v>
      </c>
      <c r="AE101" s="181">
        <f t="shared" si="86"/>
        <v>0</v>
      </c>
      <c r="AF101" s="123">
        <v>0</v>
      </c>
      <c r="AG101" s="124"/>
      <c r="AH101" s="99"/>
      <c r="AI101" s="99"/>
    </row>
    <row r="102" spans="1:35" ht="21.9" customHeight="1" x14ac:dyDescent="0.25">
      <c r="A102" s="139" t="s">
        <v>105</v>
      </c>
      <c r="B102" s="140" t="s">
        <v>110</v>
      </c>
      <c r="C102" s="141" t="s">
        <v>170</v>
      </c>
      <c r="D102" s="142" t="s">
        <v>171</v>
      </c>
      <c r="E102" s="143"/>
      <c r="F102" s="144"/>
      <c r="G102" s="145">
        <f t="shared" si="136"/>
        <v>0</v>
      </c>
      <c r="H102" s="143"/>
      <c r="I102" s="144"/>
      <c r="J102" s="146">
        <f t="shared" si="137"/>
        <v>0</v>
      </c>
      <c r="K102" s="207"/>
      <c r="L102" s="144"/>
      <c r="M102" s="146">
        <f t="shared" si="138"/>
        <v>0</v>
      </c>
      <c r="N102" s="143"/>
      <c r="O102" s="144"/>
      <c r="P102" s="146">
        <f t="shared" si="139"/>
        <v>0</v>
      </c>
      <c r="Q102" s="207"/>
      <c r="R102" s="144"/>
      <c r="S102" s="146">
        <f t="shared" si="140"/>
        <v>0</v>
      </c>
      <c r="T102" s="143"/>
      <c r="U102" s="144"/>
      <c r="V102" s="146">
        <f t="shared" si="141"/>
        <v>0</v>
      </c>
      <c r="W102" s="207"/>
      <c r="X102" s="144"/>
      <c r="Y102" s="146">
        <f t="shared" si="142"/>
        <v>0</v>
      </c>
      <c r="Z102" s="143"/>
      <c r="AA102" s="144"/>
      <c r="AB102" s="146">
        <f t="shared" si="143"/>
        <v>0</v>
      </c>
      <c r="AC102" s="236">
        <f t="shared" si="134"/>
        <v>0</v>
      </c>
      <c r="AD102" s="237">
        <f t="shared" si="135"/>
        <v>0</v>
      </c>
      <c r="AE102" s="238">
        <f t="shared" si="86"/>
        <v>0</v>
      </c>
      <c r="AF102" s="123">
        <v>0</v>
      </c>
      <c r="AG102" s="124"/>
      <c r="AH102" s="99"/>
      <c r="AI102" s="99"/>
    </row>
    <row r="103" spans="1:35" ht="21.9" customHeight="1" x14ac:dyDescent="0.25">
      <c r="A103" s="185" t="s">
        <v>172</v>
      </c>
      <c r="B103" s="186"/>
      <c r="C103" s="187"/>
      <c r="D103" s="188"/>
      <c r="E103" s="189">
        <f t="shared" ref="E103:AB103" si="144">E99</f>
        <v>0</v>
      </c>
      <c r="F103" s="190">
        <f t="shared" si="144"/>
        <v>0</v>
      </c>
      <c r="G103" s="191">
        <f t="shared" si="144"/>
        <v>0</v>
      </c>
      <c r="H103" s="155">
        <f t="shared" si="144"/>
        <v>0</v>
      </c>
      <c r="I103" s="157">
        <f t="shared" si="144"/>
        <v>0</v>
      </c>
      <c r="J103" s="208">
        <f t="shared" si="144"/>
        <v>0</v>
      </c>
      <c r="K103" s="192">
        <f t="shared" si="144"/>
        <v>0</v>
      </c>
      <c r="L103" s="190">
        <f t="shared" si="144"/>
        <v>0</v>
      </c>
      <c r="M103" s="193">
        <f t="shared" si="144"/>
        <v>0</v>
      </c>
      <c r="N103" s="189">
        <f t="shared" si="144"/>
        <v>0</v>
      </c>
      <c r="O103" s="190">
        <f t="shared" si="144"/>
        <v>0</v>
      </c>
      <c r="P103" s="193">
        <f t="shared" si="144"/>
        <v>0</v>
      </c>
      <c r="Q103" s="192">
        <f t="shared" si="144"/>
        <v>0</v>
      </c>
      <c r="R103" s="190">
        <f t="shared" si="144"/>
        <v>0</v>
      </c>
      <c r="S103" s="193">
        <f t="shared" si="144"/>
        <v>0</v>
      </c>
      <c r="T103" s="189">
        <f t="shared" si="144"/>
        <v>0</v>
      </c>
      <c r="U103" s="190">
        <f t="shared" si="144"/>
        <v>0</v>
      </c>
      <c r="V103" s="193">
        <f t="shared" si="144"/>
        <v>0</v>
      </c>
      <c r="W103" s="192">
        <f t="shared" si="144"/>
        <v>0</v>
      </c>
      <c r="X103" s="190">
        <f t="shared" si="144"/>
        <v>0</v>
      </c>
      <c r="Y103" s="193">
        <f t="shared" si="144"/>
        <v>0</v>
      </c>
      <c r="Z103" s="189">
        <f t="shared" si="144"/>
        <v>0</v>
      </c>
      <c r="AA103" s="190">
        <f t="shared" si="144"/>
        <v>0</v>
      </c>
      <c r="AB103" s="193">
        <f t="shared" si="144"/>
        <v>0</v>
      </c>
      <c r="AC103" s="189">
        <f t="shared" si="134"/>
        <v>0</v>
      </c>
      <c r="AD103" s="194">
        <f t="shared" si="135"/>
        <v>0</v>
      </c>
      <c r="AE103" s="193">
        <f t="shared" si="86"/>
        <v>0</v>
      </c>
      <c r="AF103" s="195">
        <v>0</v>
      </c>
      <c r="AG103" s="196"/>
      <c r="AH103" s="99"/>
      <c r="AI103" s="99"/>
    </row>
    <row r="104" spans="1:35" ht="21.9" customHeight="1" x14ac:dyDescent="0.25">
      <c r="A104" s="211" t="s">
        <v>100</v>
      </c>
      <c r="B104" s="231" t="s">
        <v>27</v>
      </c>
      <c r="C104" s="165" t="s">
        <v>173</v>
      </c>
      <c r="D104" s="239"/>
      <c r="E104" s="240"/>
      <c r="F104" s="241"/>
      <c r="G104" s="241"/>
      <c r="H104" s="89"/>
      <c r="I104" s="90"/>
      <c r="J104" s="94"/>
      <c r="K104" s="241"/>
      <c r="L104" s="241"/>
      <c r="M104" s="242"/>
      <c r="N104" s="240"/>
      <c r="O104" s="241"/>
      <c r="P104" s="242"/>
      <c r="Q104" s="241"/>
      <c r="R104" s="241"/>
      <c r="S104" s="242"/>
      <c r="T104" s="240"/>
      <c r="U104" s="241"/>
      <c r="V104" s="242"/>
      <c r="W104" s="241"/>
      <c r="X104" s="241"/>
      <c r="Y104" s="242"/>
      <c r="Z104" s="240"/>
      <c r="AA104" s="241"/>
      <c r="AB104" s="241"/>
      <c r="AC104" s="95"/>
      <c r="AD104" s="96"/>
      <c r="AE104" s="96"/>
      <c r="AF104" s="97"/>
      <c r="AG104" s="98"/>
      <c r="AH104" s="99"/>
      <c r="AI104" s="99"/>
    </row>
    <row r="105" spans="1:35" ht="21.9" customHeight="1" x14ac:dyDescent="0.25">
      <c r="A105" s="100" t="s">
        <v>102</v>
      </c>
      <c r="B105" s="101" t="s">
        <v>174</v>
      </c>
      <c r="C105" s="243" t="s">
        <v>175</v>
      </c>
      <c r="D105" s="179"/>
      <c r="E105" s="200">
        <f t="shared" ref="E105:AB105" si="145">SUM(E106:E108)</f>
        <v>0</v>
      </c>
      <c r="F105" s="201">
        <f t="shared" si="145"/>
        <v>0</v>
      </c>
      <c r="G105" s="202">
        <f t="shared" si="145"/>
        <v>0</v>
      </c>
      <c r="H105" s="104">
        <f t="shared" si="145"/>
        <v>0</v>
      </c>
      <c r="I105" s="105">
        <f t="shared" si="145"/>
        <v>0</v>
      </c>
      <c r="J105" s="137">
        <f t="shared" si="145"/>
        <v>0</v>
      </c>
      <c r="K105" s="213">
        <f t="shared" si="145"/>
        <v>0</v>
      </c>
      <c r="L105" s="201">
        <f t="shared" si="145"/>
        <v>0</v>
      </c>
      <c r="M105" s="214">
        <f t="shared" si="145"/>
        <v>0</v>
      </c>
      <c r="N105" s="200">
        <f t="shared" si="145"/>
        <v>0</v>
      </c>
      <c r="O105" s="201">
        <f t="shared" si="145"/>
        <v>0</v>
      </c>
      <c r="P105" s="214">
        <f t="shared" si="145"/>
        <v>0</v>
      </c>
      <c r="Q105" s="213">
        <f t="shared" si="145"/>
        <v>0</v>
      </c>
      <c r="R105" s="201">
        <f t="shared" si="145"/>
        <v>0</v>
      </c>
      <c r="S105" s="214">
        <f t="shared" si="145"/>
        <v>0</v>
      </c>
      <c r="T105" s="200">
        <f t="shared" si="145"/>
        <v>0</v>
      </c>
      <c r="U105" s="201">
        <f t="shared" si="145"/>
        <v>0</v>
      </c>
      <c r="V105" s="214">
        <f t="shared" si="145"/>
        <v>0</v>
      </c>
      <c r="W105" s="213">
        <f t="shared" si="145"/>
        <v>0</v>
      </c>
      <c r="X105" s="201">
        <f t="shared" si="145"/>
        <v>0</v>
      </c>
      <c r="Y105" s="214">
        <f t="shared" si="145"/>
        <v>0</v>
      </c>
      <c r="Z105" s="200">
        <f t="shared" si="145"/>
        <v>0</v>
      </c>
      <c r="AA105" s="201">
        <f t="shared" si="145"/>
        <v>0</v>
      </c>
      <c r="AB105" s="214">
        <f t="shared" si="145"/>
        <v>0</v>
      </c>
      <c r="AC105" s="107">
        <f t="shared" ref="AC105:AC126" si="146">G105+M105+S105+Y105</f>
        <v>0</v>
      </c>
      <c r="AD105" s="108">
        <f t="shared" ref="AD105:AD126" si="147">J105+P105+V105+AB105</f>
        <v>0</v>
      </c>
      <c r="AE105" s="108">
        <f t="shared" ref="AE105:AE126" si="148">AC105-AD105</f>
        <v>0</v>
      </c>
      <c r="AF105" s="110">
        <v>0</v>
      </c>
      <c r="AG105" s="111"/>
      <c r="AH105" s="112"/>
      <c r="AI105" s="112"/>
    </row>
    <row r="106" spans="1:35" ht="20.100000000000001" customHeight="1" x14ac:dyDescent="0.25">
      <c r="A106" s="113" t="s">
        <v>105</v>
      </c>
      <c r="B106" s="114" t="s">
        <v>106</v>
      </c>
      <c r="C106" s="115" t="s">
        <v>176</v>
      </c>
      <c r="D106" s="116" t="s">
        <v>125</v>
      </c>
      <c r="E106" s="117"/>
      <c r="F106" s="118"/>
      <c r="G106" s="119">
        <f t="shared" ref="G106:G108" si="149">E106*F106</f>
        <v>0</v>
      </c>
      <c r="H106" s="117"/>
      <c r="I106" s="118"/>
      <c r="J106" s="138">
        <f t="shared" ref="J106:J108" si="150">H106*I106</f>
        <v>0</v>
      </c>
      <c r="K106" s="205"/>
      <c r="L106" s="118"/>
      <c r="M106" s="138">
        <f t="shared" ref="M106:M108" si="151">K106*L106</f>
        <v>0</v>
      </c>
      <c r="N106" s="117"/>
      <c r="O106" s="118"/>
      <c r="P106" s="138">
        <f t="shared" ref="P106:P108" si="152">N106*O106</f>
        <v>0</v>
      </c>
      <c r="Q106" s="205"/>
      <c r="R106" s="118"/>
      <c r="S106" s="138">
        <f t="shared" ref="S106:S108" si="153">Q106*R106</f>
        <v>0</v>
      </c>
      <c r="T106" s="117"/>
      <c r="U106" s="118"/>
      <c r="V106" s="138">
        <f t="shared" ref="V106:V108" si="154">T106*U106</f>
        <v>0</v>
      </c>
      <c r="W106" s="205"/>
      <c r="X106" s="118"/>
      <c r="Y106" s="138">
        <f t="shared" ref="Y106:Y108" si="155">W106*X106</f>
        <v>0</v>
      </c>
      <c r="Z106" s="117"/>
      <c r="AA106" s="118"/>
      <c r="AB106" s="138">
        <f t="shared" ref="AB106:AB108" si="156">Z106*AA106</f>
        <v>0</v>
      </c>
      <c r="AC106" s="120">
        <f t="shared" si="146"/>
        <v>0</v>
      </c>
      <c r="AD106" s="121">
        <f t="shared" si="147"/>
        <v>0</v>
      </c>
      <c r="AE106" s="181">
        <f t="shared" si="148"/>
        <v>0</v>
      </c>
      <c r="AF106" s="123">
        <v>0</v>
      </c>
      <c r="AG106" s="124"/>
      <c r="AH106" s="99"/>
      <c r="AI106" s="99"/>
    </row>
    <row r="107" spans="1:35" ht="20.100000000000001" customHeight="1" x14ac:dyDescent="0.25">
      <c r="A107" s="113" t="s">
        <v>105</v>
      </c>
      <c r="B107" s="114" t="s">
        <v>109</v>
      </c>
      <c r="C107" s="115" t="s">
        <v>176</v>
      </c>
      <c r="D107" s="116" t="s">
        <v>125</v>
      </c>
      <c r="E107" s="117"/>
      <c r="F107" s="118"/>
      <c r="G107" s="119">
        <f t="shared" si="149"/>
        <v>0</v>
      </c>
      <c r="H107" s="117"/>
      <c r="I107" s="118"/>
      <c r="J107" s="138">
        <f t="shared" si="150"/>
        <v>0</v>
      </c>
      <c r="K107" s="205"/>
      <c r="L107" s="118"/>
      <c r="M107" s="138">
        <f t="shared" si="151"/>
        <v>0</v>
      </c>
      <c r="N107" s="117"/>
      <c r="O107" s="118"/>
      <c r="P107" s="138">
        <f t="shared" si="152"/>
        <v>0</v>
      </c>
      <c r="Q107" s="205"/>
      <c r="R107" s="118"/>
      <c r="S107" s="138">
        <f t="shared" si="153"/>
        <v>0</v>
      </c>
      <c r="T107" s="117"/>
      <c r="U107" s="118"/>
      <c r="V107" s="138">
        <f t="shared" si="154"/>
        <v>0</v>
      </c>
      <c r="W107" s="205"/>
      <c r="X107" s="118"/>
      <c r="Y107" s="138">
        <f t="shared" si="155"/>
        <v>0</v>
      </c>
      <c r="Z107" s="117"/>
      <c r="AA107" s="118"/>
      <c r="AB107" s="138">
        <f t="shared" si="156"/>
        <v>0</v>
      </c>
      <c r="AC107" s="120">
        <f t="shared" si="146"/>
        <v>0</v>
      </c>
      <c r="AD107" s="121">
        <f t="shared" si="147"/>
        <v>0</v>
      </c>
      <c r="AE107" s="181">
        <f t="shared" si="148"/>
        <v>0</v>
      </c>
      <c r="AF107" s="123">
        <v>0</v>
      </c>
      <c r="AG107" s="124"/>
      <c r="AH107" s="99"/>
      <c r="AI107" s="99"/>
    </row>
    <row r="108" spans="1:35" ht="20.100000000000001" customHeight="1" x14ac:dyDescent="0.25">
      <c r="A108" s="125" t="s">
        <v>105</v>
      </c>
      <c r="B108" s="126" t="s">
        <v>110</v>
      </c>
      <c r="C108" s="127" t="s">
        <v>176</v>
      </c>
      <c r="D108" s="128" t="s">
        <v>125</v>
      </c>
      <c r="E108" s="129"/>
      <c r="F108" s="130"/>
      <c r="G108" s="131">
        <f t="shared" si="149"/>
        <v>0</v>
      </c>
      <c r="H108" s="143"/>
      <c r="I108" s="144"/>
      <c r="J108" s="146">
        <f t="shared" si="150"/>
        <v>0</v>
      </c>
      <c r="K108" s="227"/>
      <c r="L108" s="130"/>
      <c r="M108" s="228">
        <f t="shared" si="151"/>
        <v>0</v>
      </c>
      <c r="N108" s="129"/>
      <c r="O108" s="130"/>
      <c r="P108" s="228">
        <f t="shared" si="152"/>
        <v>0</v>
      </c>
      <c r="Q108" s="227"/>
      <c r="R108" s="130"/>
      <c r="S108" s="228">
        <f t="shared" si="153"/>
        <v>0</v>
      </c>
      <c r="T108" s="129"/>
      <c r="U108" s="130"/>
      <c r="V108" s="228">
        <f t="shared" si="154"/>
        <v>0</v>
      </c>
      <c r="W108" s="227"/>
      <c r="X108" s="130"/>
      <c r="Y108" s="228">
        <f t="shared" si="155"/>
        <v>0</v>
      </c>
      <c r="Z108" s="129"/>
      <c r="AA108" s="130"/>
      <c r="AB108" s="228">
        <f t="shared" si="156"/>
        <v>0</v>
      </c>
      <c r="AC108" s="236">
        <f t="shared" si="146"/>
        <v>0</v>
      </c>
      <c r="AD108" s="237">
        <f t="shared" si="147"/>
        <v>0</v>
      </c>
      <c r="AE108" s="238">
        <f t="shared" si="148"/>
        <v>0</v>
      </c>
      <c r="AF108" s="123">
        <v>0</v>
      </c>
      <c r="AG108" s="124"/>
      <c r="AH108" s="99"/>
      <c r="AI108" s="99"/>
    </row>
    <row r="109" spans="1:35" ht="21.9" customHeight="1" x14ac:dyDescent="0.25">
      <c r="A109" s="100" t="s">
        <v>102</v>
      </c>
      <c r="B109" s="101" t="s">
        <v>177</v>
      </c>
      <c r="C109" s="244" t="s">
        <v>178</v>
      </c>
      <c r="D109" s="103"/>
      <c r="E109" s="104">
        <f t="shared" ref="E109:AB109" si="157">SUM(E110:E112)</f>
        <v>8</v>
      </c>
      <c r="F109" s="105">
        <f t="shared" si="157"/>
        <v>3150</v>
      </c>
      <c r="G109" s="106">
        <f t="shared" si="157"/>
        <v>9750</v>
      </c>
      <c r="H109" s="104">
        <f t="shared" si="157"/>
        <v>3</v>
      </c>
      <c r="I109" s="105">
        <f t="shared" si="157"/>
        <v>624</v>
      </c>
      <c r="J109" s="137">
        <f t="shared" si="157"/>
        <v>10496</v>
      </c>
      <c r="K109" s="203">
        <f t="shared" si="157"/>
        <v>0</v>
      </c>
      <c r="L109" s="105">
        <f t="shared" si="157"/>
        <v>0</v>
      </c>
      <c r="M109" s="137">
        <f t="shared" si="157"/>
        <v>0</v>
      </c>
      <c r="N109" s="104">
        <f t="shared" si="157"/>
        <v>0</v>
      </c>
      <c r="O109" s="105">
        <f t="shared" si="157"/>
        <v>0</v>
      </c>
      <c r="P109" s="137">
        <f t="shared" si="157"/>
        <v>0</v>
      </c>
      <c r="Q109" s="203">
        <f t="shared" si="157"/>
        <v>0</v>
      </c>
      <c r="R109" s="105">
        <f t="shared" si="157"/>
        <v>0</v>
      </c>
      <c r="S109" s="137">
        <f t="shared" si="157"/>
        <v>0</v>
      </c>
      <c r="T109" s="104">
        <f t="shared" si="157"/>
        <v>0</v>
      </c>
      <c r="U109" s="105">
        <f t="shared" si="157"/>
        <v>0</v>
      </c>
      <c r="V109" s="137">
        <f t="shared" si="157"/>
        <v>0</v>
      </c>
      <c r="W109" s="203">
        <f t="shared" si="157"/>
        <v>0</v>
      </c>
      <c r="X109" s="105">
        <f t="shared" si="157"/>
        <v>0</v>
      </c>
      <c r="Y109" s="137">
        <f t="shared" si="157"/>
        <v>0</v>
      </c>
      <c r="Z109" s="104">
        <f t="shared" si="157"/>
        <v>0</v>
      </c>
      <c r="AA109" s="105">
        <f t="shared" si="157"/>
        <v>0</v>
      </c>
      <c r="AB109" s="137">
        <f t="shared" si="157"/>
        <v>0</v>
      </c>
      <c r="AC109" s="107">
        <f t="shared" si="146"/>
        <v>9750</v>
      </c>
      <c r="AD109" s="108">
        <f t="shared" si="147"/>
        <v>10496</v>
      </c>
      <c r="AE109" s="108">
        <f t="shared" si="148"/>
        <v>-746</v>
      </c>
      <c r="AF109" s="147">
        <f t="shared" ref="AF109:AF126" si="158">AE109/AC109</f>
        <v>-7.6512820512820517E-2</v>
      </c>
      <c r="AG109" s="148"/>
      <c r="AH109" s="112"/>
      <c r="AI109" s="112"/>
    </row>
    <row r="110" spans="1:35" ht="21.9" customHeight="1" x14ac:dyDescent="0.25">
      <c r="A110" s="113" t="s">
        <v>105</v>
      </c>
      <c r="B110" s="114" t="s">
        <v>106</v>
      </c>
      <c r="C110" s="415" t="s">
        <v>300</v>
      </c>
      <c r="D110" s="116" t="s">
        <v>125</v>
      </c>
      <c r="E110" s="416">
        <v>5</v>
      </c>
      <c r="F110" s="392">
        <v>150</v>
      </c>
      <c r="G110" s="119">
        <f t="shared" ref="G110:G112" si="159">E110*F110</f>
        <v>750</v>
      </c>
      <c r="H110" s="117"/>
      <c r="I110" s="118"/>
      <c r="J110" s="138">
        <f t="shared" ref="J110:J112" si="160">H110*I110</f>
        <v>0</v>
      </c>
      <c r="K110" s="205"/>
      <c r="L110" s="118"/>
      <c r="M110" s="138">
        <f t="shared" ref="M110:M112" si="161">K110*L110</f>
        <v>0</v>
      </c>
      <c r="N110" s="117"/>
      <c r="O110" s="118"/>
      <c r="P110" s="138">
        <f t="shared" ref="P110:P112" si="162">N110*O110</f>
        <v>0</v>
      </c>
      <c r="Q110" s="205"/>
      <c r="R110" s="118"/>
      <c r="S110" s="138">
        <f t="shared" ref="S110:S112" si="163">Q110*R110</f>
        <v>0</v>
      </c>
      <c r="T110" s="117"/>
      <c r="U110" s="118"/>
      <c r="V110" s="138">
        <f t="shared" ref="V110:V112" si="164">T110*U110</f>
        <v>0</v>
      </c>
      <c r="W110" s="205"/>
      <c r="X110" s="118"/>
      <c r="Y110" s="138">
        <f t="shared" ref="Y110:Y112" si="165">W110*X110</f>
        <v>0</v>
      </c>
      <c r="Z110" s="117"/>
      <c r="AA110" s="118"/>
      <c r="AB110" s="138">
        <f t="shared" ref="AB110:AB112" si="166">Z110*AA110</f>
        <v>0</v>
      </c>
      <c r="AC110" s="120">
        <f t="shared" si="146"/>
        <v>750</v>
      </c>
      <c r="AD110" s="121">
        <f t="shared" si="147"/>
        <v>0</v>
      </c>
      <c r="AE110" s="181">
        <f t="shared" si="148"/>
        <v>750</v>
      </c>
      <c r="AF110" s="123">
        <f t="shared" si="158"/>
        <v>1</v>
      </c>
      <c r="AG110" s="124"/>
      <c r="AH110" s="99"/>
      <c r="AI110" s="99"/>
    </row>
    <row r="111" spans="1:35" ht="21.9" customHeight="1" x14ac:dyDescent="0.25">
      <c r="A111" s="113" t="s">
        <v>105</v>
      </c>
      <c r="B111" s="114" t="s">
        <v>109</v>
      </c>
      <c r="C111" s="415" t="s">
        <v>178</v>
      </c>
      <c r="D111" s="116" t="s">
        <v>125</v>
      </c>
      <c r="E111" s="416">
        <v>3</v>
      </c>
      <c r="F111" s="392">
        <v>3000</v>
      </c>
      <c r="G111" s="119">
        <f t="shared" si="159"/>
        <v>9000</v>
      </c>
      <c r="H111" s="117">
        <v>3</v>
      </c>
      <c r="I111" s="118">
        <v>624</v>
      </c>
      <c r="J111" s="138">
        <v>10496</v>
      </c>
      <c r="K111" s="205"/>
      <c r="L111" s="118"/>
      <c r="M111" s="138">
        <f t="shared" si="161"/>
        <v>0</v>
      </c>
      <c r="N111" s="117"/>
      <c r="O111" s="118"/>
      <c r="P111" s="138">
        <f t="shared" si="162"/>
        <v>0</v>
      </c>
      <c r="Q111" s="205"/>
      <c r="R111" s="118"/>
      <c r="S111" s="138">
        <f t="shared" si="163"/>
        <v>0</v>
      </c>
      <c r="T111" s="117"/>
      <c r="U111" s="118"/>
      <c r="V111" s="138">
        <f t="shared" si="164"/>
        <v>0</v>
      </c>
      <c r="W111" s="205"/>
      <c r="X111" s="118"/>
      <c r="Y111" s="138">
        <f t="shared" si="165"/>
        <v>0</v>
      </c>
      <c r="Z111" s="117"/>
      <c r="AA111" s="118"/>
      <c r="AB111" s="138">
        <f t="shared" si="166"/>
        <v>0</v>
      </c>
      <c r="AC111" s="120">
        <f t="shared" si="146"/>
        <v>9000</v>
      </c>
      <c r="AD111" s="121">
        <f t="shared" si="147"/>
        <v>10496</v>
      </c>
      <c r="AE111" s="181">
        <f t="shared" si="148"/>
        <v>-1496</v>
      </c>
      <c r="AF111" s="123">
        <f t="shared" si="158"/>
        <v>-0.16622222222222222</v>
      </c>
      <c r="AG111" s="124"/>
      <c r="AH111" s="99"/>
      <c r="AI111" s="99"/>
    </row>
    <row r="112" spans="1:35" ht="21.9" customHeight="1" x14ac:dyDescent="0.25">
      <c r="A112" s="125" t="s">
        <v>105</v>
      </c>
      <c r="B112" s="126" t="s">
        <v>110</v>
      </c>
      <c r="C112" s="127" t="s">
        <v>176</v>
      </c>
      <c r="D112" s="128" t="s">
        <v>125</v>
      </c>
      <c r="E112" s="129"/>
      <c r="F112" s="130"/>
      <c r="G112" s="131">
        <f t="shared" si="159"/>
        <v>0</v>
      </c>
      <c r="H112" s="143"/>
      <c r="I112" s="144"/>
      <c r="J112" s="146">
        <f t="shared" si="160"/>
        <v>0</v>
      </c>
      <c r="K112" s="227"/>
      <c r="L112" s="130"/>
      <c r="M112" s="228">
        <f t="shared" si="161"/>
        <v>0</v>
      </c>
      <c r="N112" s="129"/>
      <c r="O112" s="130"/>
      <c r="P112" s="228">
        <f t="shared" si="162"/>
        <v>0</v>
      </c>
      <c r="Q112" s="227"/>
      <c r="R112" s="130"/>
      <c r="S112" s="228">
        <f t="shared" si="163"/>
        <v>0</v>
      </c>
      <c r="T112" s="129"/>
      <c r="U112" s="130"/>
      <c r="V112" s="228">
        <f t="shared" si="164"/>
        <v>0</v>
      </c>
      <c r="W112" s="227"/>
      <c r="X112" s="130"/>
      <c r="Y112" s="228">
        <f t="shared" si="165"/>
        <v>0</v>
      </c>
      <c r="Z112" s="129"/>
      <c r="AA112" s="130"/>
      <c r="AB112" s="228">
        <f t="shared" si="166"/>
        <v>0</v>
      </c>
      <c r="AC112" s="236">
        <f t="shared" si="146"/>
        <v>0</v>
      </c>
      <c r="AD112" s="237">
        <f t="shared" si="147"/>
        <v>0</v>
      </c>
      <c r="AE112" s="238">
        <f t="shared" si="148"/>
        <v>0</v>
      </c>
      <c r="AF112" s="123">
        <v>0</v>
      </c>
      <c r="AG112" s="124"/>
      <c r="AH112" s="99"/>
      <c r="AI112" s="99"/>
    </row>
    <row r="113" spans="1:35" ht="24.75" customHeight="1" x14ac:dyDescent="0.25">
      <c r="A113" s="100" t="s">
        <v>102</v>
      </c>
      <c r="B113" s="101" t="s">
        <v>179</v>
      </c>
      <c r="C113" s="244" t="s">
        <v>180</v>
      </c>
      <c r="D113" s="103"/>
      <c r="E113" s="104">
        <f t="shared" ref="E113:AB113" si="167">SUM(E114:E125)</f>
        <v>66</v>
      </c>
      <c r="F113" s="105">
        <f t="shared" si="167"/>
        <v>21507</v>
      </c>
      <c r="G113" s="106">
        <f t="shared" si="167"/>
        <v>37480</v>
      </c>
      <c r="H113" s="104">
        <f t="shared" si="167"/>
        <v>46</v>
      </c>
      <c r="I113" s="105">
        <f t="shared" si="167"/>
        <v>18417.47</v>
      </c>
      <c r="J113" s="545">
        <f t="shared" si="167"/>
        <v>31385.32</v>
      </c>
      <c r="K113" s="203">
        <f t="shared" si="167"/>
        <v>0</v>
      </c>
      <c r="L113" s="105">
        <f t="shared" si="167"/>
        <v>0</v>
      </c>
      <c r="M113" s="137">
        <f t="shared" si="167"/>
        <v>0</v>
      </c>
      <c r="N113" s="104">
        <f t="shared" si="167"/>
        <v>0</v>
      </c>
      <c r="O113" s="105">
        <f t="shared" si="167"/>
        <v>0</v>
      </c>
      <c r="P113" s="137">
        <f t="shared" si="167"/>
        <v>0</v>
      </c>
      <c r="Q113" s="203">
        <f t="shared" si="167"/>
        <v>0</v>
      </c>
      <c r="R113" s="105">
        <f t="shared" si="167"/>
        <v>0</v>
      </c>
      <c r="S113" s="137">
        <f t="shared" si="167"/>
        <v>0</v>
      </c>
      <c r="T113" s="104">
        <f t="shared" si="167"/>
        <v>0</v>
      </c>
      <c r="U113" s="105">
        <f t="shared" si="167"/>
        <v>0</v>
      </c>
      <c r="V113" s="137">
        <f t="shared" si="167"/>
        <v>0</v>
      </c>
      <c r="W113" s="203">
        <f t="shared" si="167"/>
        <v>0</v>
      </c>
      <c r="X113" s="105">
        <f t="shared" si="167"/>
        <v>0</v>
      </c>
      <c r="Y113" s="137">
        <f t="shared" si="167"/>
        <v>0</v>
      </c>
      <c r="Z113" s="104">
        <f t="shared" si="167"/>
        <v>0</v>
      </c>
      <c r="AA113" s="105">
        <f t="shared" si="167"/>
        <v>0</v>
      </c>
      <c r="AB113" s="137">
        <f t="shared" si="167"/>
        <v>0</v>
      </c>
      <c r="AC113" s="107">
        <f t="shared" si="146"/>
        <v>37480</v>
      </c>
      <c r="AD113" s="108">
        <f t="shared" si="147"/>
        <v>31385.32</v>
      </c>
      <c r="AE113" s="108">
        <f t="shared" si="148"/>
        <v>6094.68</v>
      </c>
      <c r="AF113" s="147">
        <f t="shared" si="158"/>
        <v>0.16261152614727856</v>
      </c>
      <c r="AG113" s="148"/>
      <c r="AH113" s="112"/>
      <c r="AI113" s="112"/>
    </row>
    <row r="114" spans="1:35" ht="24" customHeight="1" x14ac:dyDescent="0.25">
      <c r="A114" s="113" t="s">
        <v>105</v>
      </c>
      <c r="B114" s="414" t="s">
        <v>106</v>
      </c>
      <c r="C114" s="417" t="s">
        <v>301</v>
      </c>
      <c r="D114" s="407" t="s">
        <v>202</v>
      </c>
      <c r="E114" s="407">
        <v>1</v>
      </c>
      <c r="F114" s="418">
        <v>5900</v>
      </c>
      <c r="G114" s="119">
        <f t="shared" ref="G114:G125" si="168">E114*F114</f>
        <v>5900</v>
      </c>
      <c r="H114" s="117">
        <v>2</v>
      </c>
      <c r="I114" s="386">
        <v>3541.5</v>
      </c>
      <c r="J114" s="547">
        <v>7029</v>
      </c>
      <c r="K114" s="205"/>
      <c r="L114" s="118"/>
      <c r="M114" s="138">
        <f t="shared" ref="M114:M125" si="169">K114*L114</f>
        <v>0</v>
      </c>
      <c r="N114" s="117"/>
      <c r="O114" s="118"/>
      <c r="P114" s="138">
        <f t="shared" ref="P114:P125" si="170">N114*O114</f>
        <v>0</v>
      </c>
      <c r="Q114" s="205"/>
      <c r="R114" s="118"/>
      <c r="S114" s="138">
        <f t="shared" ref="S114:S125" si="171">Q114*R114</f>
        <v>0</v>
      </c>
      <c r="T114" s="117"/>
      <c r="U114" s="118"/>
      <c r="V114" s="138">
        <f t="shared" ref="V114:V125" si="172">T114*U114</f>
        <v>0</v>
      </c>
      <c r="W114" s="205"/>
      <c r="X114" s="118"/>
      <c r="Y114" s="138">
        <f t="shared" ref="Y114:Y125" si="173">W114*X114</f>
        <v>0</v>
      </c>
      <c r="Z114" s="117"/>
      <c r="AA114" s="118"/>
      <c r="AB114" s="138">
        <f t="shared" ref="AB114:AB125" si="174">Z114*AA114</f>
        <v>0</v>
      </c>
      <c r="AC114" s="120">
        <f t="shared" si="146"/>
        <v>5900</v>
      </c>
      <c r="AD114" s="121">
        <f t="shared" si="147"/>
        <v>7029</v>
      </c>
      <c r="AE114" s="181">
        <f t="shared" si="148"/>
        <v>-1129</v>
      </c>
      <c r="AF114" s="123">
        <f t="shared" si="158"/>
        <v>-0.19135593220338984</v>
      </c>
      <c r="AG114" s="124"/>
      <c r="AH114" s="99"/>
      <c r="AI114" s="99"/>
    </row>
    <row r="115" spans="1:35" s="385" customFormat="1" ht="24" customHeight="1" x14ac:dyDescent="0.25">
      <c r="A115" s="113" t="s">
        <v>105</v>
      </c>
      <c r="B115" s="414" t="s">
        <v>109</v>
      </c>
      <c r="C115" s="417" t="s">
        <v>302</v>
      </c>
      <c r="D115" s="419" t="s">
        <v>202</v>
      </c>
      <c r="E115" s="407">
        <v>4</v>
      </c>
      <c r="F115" s="418">
        <v>2200</v>
      </c>
      <c r="G115" s="119">
        <f t="shared" si="168"/>
        <v>8800</v>
      </c>
      <c r="H115" s="117"/>
      <c r="I115" s="386"/>
      <c r="J115" s="548"/>
      <c r="K115" s="205"/>
      <c r="L115" s="118"/>
      <c r="M115" s="138"/>
      <c r="N115" s="117"/>
      <c r="O115" s="118"/>
      <c r="P115" s="138"/>
      <c r="Q115" s="205"/>
      <c r="R115" s="118"/>
      <c r="S115" s="138"/>
      <c r="T115" s="117"/>
      <c r="U115" s="118"/>
      <c r="V115" s="138"/>
      <c r="W115" s="205"/>
      <c r="X115" s="118"/>
      <c r="Y115" s="138"/>
      <c r="Z115" s="117"/>
      <c r="AA115" s="118"/>
      <c r="AB115" s="138"/>
      <c r="AC115" s="120">
        <f t="shared" si="146"/>
        <v>8800</v>
      </c>
      <c r="AD115" s="121">
        <f t="shared" si="147"/>
        <v>0</v>
      </c>
      <c r="AE115" s="181">
        <f t="shared" si="148"/>
        <v>8800</v>
      </c>
      <c r="AF115" s="123">
        <f t="shared" si="158"/>
        <v>1</v>
      </c>
      <c r="AG115" s="124"/>
      <c r="AH115" s="99"/>
      <c r="AI115" s="99"/>
    </row>
    <row r="116" spans="1:35" s="385" customFormat="1" ht="24" customHeight="1" x14ac:dyDescent="0.25">
      <c r="A116" s="113" t="s">
        <v>105</v>
      </c>
      <c r="B116" s="420" t="s">
        <v>110</v>
      </c>
      <c r="C116" s="417" t="s">
        <v>303</v>
      </c>
      <c r="D116" s="407" t="s">
        <v>202</v>
      </c>
      <c r="E116" s="407">
        <v>2</v>
      </c>
      <c r="F116" s="418">
        <v>3100</v>
      </c>
      <c r="G116" s="119">
        <f t="shared" si="168"/>
        <v>6200</v>
      </c>
      <c r="H116" s="117">
        <v>2</v>
      </c>
      <c r="I116" s="386">
        <v>2945</v>
      </c>
      <c r="J116" s="547">
        <v>5890</v>
      </c>
      <c r="K116" s="205"/>
      <c r="L116" s="118"/>
      <c r="M116" s="138"/>
      <c r="N116" s="117"/>
      <c r="O116" s="118"/>
      <c r="P116" s="138"/>
      <c r="Q116" s="205"/>
      <c r="R116" s="118"/>
      <c r="S116" s="138"/>
      <c r="T116" s="117"/>
      <c r="U116" s="118"/>
      <c r="V116" s="138"/>
      <c r="W116" s="205"/>
      <c r="X116" s="118"/>
      <c r="Y116" s="138"/>
      <c r="Z116" s="117"/>
      <c r="AA116" s="118"/>
      <c r="AB116" s="138"/>
      <c r="AC116" s="120">
        <f t="shared" si="146"/>
        <v>6200</v>
      </c>
      <c r="AD116" s="121">
        <f t="shared" si="147"/>
        <v>5890</v>
      </c>
      <c r="AE116" s="181">
        <f t="shared" si="148"/>
        <v>310</v>
      </c>
      <c r="AF116" s="123">
        <f t="shared" si="158"/>
        <v>0.05</v>
      </c>
      <c r="AG116" s="124"/>
      <c r="AH116" s="99"/>
      <c r="AI116" s="99"/>
    </row>
    <row r="117" spans="1:35" s="385" customFormat="1" ht="24" customHeight="1" x14ac:dyDescent="0.25">
      <c r="A117" s="113" t="s">
        <v>105</v>
      </c>
      <c r="B117" s="420" t="s">
        <v>185</v>
      </c>
      <c r="C117" s="421" t="s">
        <v>304</v>
      </c>
      <c r="D117" s="422" t="s">
        <v>202</v>
      </c>
      <c r="E117" s="407">
        <v>2</v>
      </c>
      <c r="F117" s="423">
        <v>4320</v>
      </c>
      <c r="G117" s="119">
        <f t="shared" si="168"/>
        <v>8640</v>
      </c>
      <c r="H117" s="117">
        <v>2</v>
      </c>
      <c r="I117" s="386">
        <v>5228</v>
      </c>
      <c r="J117" s="547">
        <v>10456</v>
      </c>
      <c r="K117" s="205"/>
      <c r="L117" s="118"/>
      <c r="M117" s="138"/>
      <c r="N117" s="117"/>
      <c r="O117" s="118"/>
      <c r="P117" s="138"/>
      <c r="Q117" s="205"/>
      <c r="R117" s="118"/>
      <c r="S117" s="138"/>
      <c r="T117" s="117"/>
      <c r="U117" s="118"/>
      <c r="V117" s="138"/>
      <c r="W117" s="205"/>
      <c r="X117" s="118"/>
      <c r="Y117" s="138"/>
      <c r="Z117" s="117"/>
      <c r="AA117" s="118"/>
      <c r="AB117" s="138"/>
      <c r="AC117" s="120">
        <f t="shared" si="146"/>
        <v>8640</v>
      </c>
      <c r="AD117" s="121">
        <f t="shared" si="147"/>
        <v>10456</v>
      </c>
      <c r="AE117" s="181">
        <f t="shared" si="148"/>
        <v>-1816</v>
      </c>
      <c r="AF117" s="123">
        <f t="shared" si="158"/>
        <v>-0.2101851851851852</v>
      </c>
      <c r="AG117" s="124"/>
      <c r="AH117" s="99"/>
      <c r="AI117" s="99"/>
    </row>
    <row r="118" spans="1:35" s="385" customFormat="1" ht="24" customHeight="1" x14ac:dyDescent="0.25">
      <c r="A118" s="424" t="s">
        <v>105</v>
      </c>
      <c r="B118" s="413" t="s">
        <v>186</v>
      </c>
      <c r="C118" s="421" t="s">
        <v>305</v>
      </c>
      <c r="D118" s="422" t="s">
        <v>202</v>
      </c>
      <c r="E118" s="407">
        <v>5</v>
      </c>
      <c r="F118" s="423">
        <v>115</v>
      </c>
      <c r="G118" s="119">
        <f t="shared" si="168"/>
        <v>575</v>
      </c>
      <c r="H118" s="117">
        <v>5</v>
      </c>
      <c r="I118" s="386">
        <v>105.6</v>
      </c>
      <c r="J118" s="547">
        <v>528</v>
      </c>
      <c r="K118" s="205"/>
      <c r="L118" s="118"/>
      <c r="M118" s="138"/>
      <c r="N118" s="117"/>
      <c r="O118" s="118"/>
      <c r="P118" s="138"/>
      <c r="Q118" s="205"/>
      <c r="R118" s="118"/>
      <c r="S118" s="138"/>
      <c r="T118" s="117"/>
      <c r="U118" s="118"/>
      <c r="V118" s="138"/>
      <c r="W118" s="205"/>
      <c r="X118" s="118"/>
      <c r="Y118" s="138"/>
      <c r="Z118" s="117"/>
      <c r="AA118" s="118"/>
      <c r="AB118" s="138"/>
      <c r="AC118" s="120">
        <f t="shared" si="146"/>
        <v>575</v>
      </c>
      <c r="AD118" s="121">
        <f t="shared" si="147"/>
        <v>528</v>
      </c>
      <c r="AE118" s="181">
        <f t="shared" si="148"/>
        <v>47</v>
      </c>
      <c r="AF118" s="123">
        <f t="shared" si="158"/>
        <v>8.1739130434782606E-2</v>
      </c>
      <c r="AG118" s="124"/>
      <c r="AH118" s="99"/>
      <c r="AI118" s="99"/>
    </row>
    <row r="119" spans="1:35" s="385" customFormat="1" ht="24" customHeight="1" x14ac:dyDescent="0.25">
      <c r="A119" s="113" t="s">
        <v>105</v>
      </c>
      <c r="B119" s="425" t="s">
        <v>187</v>
      </c>
      <c r="C119" s="426" t="s">
        <v>306</v>
      </c>
      <c r="D119" s="427" t="s">
        <v>202</v>
      </c>
      <c r="E119" s="428">
        <v>1</v>
      </c>
      <c r="F119" s="429">
        <v>5495</v>
      </c>
      <c r="G119" s="119">
        <f t="shared" si="168"/>
        <v>5495</v>
      </c>
      <c r="H119" s="117">
        <v>1</v>
      </c>
      <c r="I119" s="386">
        <v>6400</v>
      </c>
      <c r="J119" s="547">
        <v>6400</v>
      </c>
      <c r="K119" s="205"/>
      <c r="L119" s="118"/>
      <c r="M119" s="138"/>
      <c r="N119" s="117"/>
      <c r="O119" s="118"/>
      <c r="P119" s="138"/>
      <c r="Q119" s="205"/>
      <c r="R119" s="118"/>
      <c r="S119" s="138"/>
      <c r="T119" s="117"/>
      <c r="U119" s="118"/>
      <c r="V119" s="138"/>
      <c r="W119" s="205"/>
      <c r="X119" s="118"/>
      <c r="Y119" s="138"/>
      <c r="Z119" s="117"/>
      <c r="AA119" s="118"/>
      <c r="AB119" s="138"/>
      <c r="AC119" s="120">
        <f t="shared" si="146"/>
        <v>5495</v>
      </c>
      <c r="AD119" s="121">
        <f t="shared" si="147"/>
        <v>6400</v>
      </c>
      <c r="AE119" s="181">
        <f t="shared" si="148"/>
        <v>-905</v>
      </c>
      <c r="AF119" s="123">
        <f t="shared" si="158"/>
        <v>-0.16469517743403095</v>
      </c>
      <c r="AG119" s="124"/>
      <c r="AH119" s="99"/>
      <c r="AI119" s="99"/>
    </row>
    <row r="120" spans="1:35" s="385" customFormat="1" ht="24" customHeight="1" x14ac:dyDescent="0.25">
      <c r="A120" s="113" t="s">
        <v>105</v>
      </c>
      <c r="B120" s="430" t="s">
        <v>188</v>
      </c>
      <c r="C120" s="431" t="s">
        <v>307</v>
      </c>
      <c r="D120" s="432" t="s">
        <v>202</v>
      </c>
      <c r="E120" s="433">
        <v>20</v>
      </c>
      <c r="F120" s="401">
        <v>7</v>
      </c>
      <c r="G120" s="119">
        <f t="shared" si="168"/>
        <v>140</v>
      </c>
      <c r="H120" s="117">
        <v>20</v>
      </c>
      <c r="I120" s="386">
        <v>9.5500000000000007</v>
      </c>
      <c r="J120" s="547">
        <v>234</v>
      </c>
      <c r="K120" s="205"/>
      <c r="L120" s="118"/>
      <c r="M120" s="138"/>
      <c r="N120" s="117"/>
      <c r="O120" s="118"/>
      <c r="P120" s="138"/>
      <c r="Q120" s="205"/>
      <c r="R120" s="118"/>
      <c r="S120" s="138"/>
      <c r="T120" s="117"/>
      <c r="U120" s="118"/>
      <c r="V120" s="138"/>
      <c r="W120" s="205"/>
      <c r="X120" s="118"/>
      <c r="Y120" s="138"/>
      <c r="Z120" s="117"/>
      <c r="AA120" s="118"/>
      <c r="AB120" s="138"/>
      <c r="AC120" s="120">
        <f t="shared" si="146"/>
        <v>140</v>
      </c>
      <c r="AD120" s="121">
        <f t="shared" si="147"/>
        <v>234</v>
      </c>
      <c r="AE120" s="181">
        <f t="shared" si="148"/>
        <v>-94</v>
      </c>
      <c r="AF120" s="123">
        <f t="shared" si="158"/>
        <v>-0.67142857142857137</v>
      </c>
      <c r="AG120" s="124"/>
      <c r="AH120" s="99"/>
      <c r="AI120" s="99"/>
    </row>
    <row r="121" spans="1:35" s="385" customFormat="1" ht="24" customHeight="1" x14ac:dyDescent="0.25">
      <c r="A121" s="113" t="s">
        <v>105</v>
      </c>
      <c r="B121" s="430" t="s">
        <v>189</v>
      </c>
      <c r="C121" s="431" t="s">
        <v>308</v>
      </c>
      <c r="D121" s="432" t="s">
        <v>202</v>
      </c>
      <c r="E121" s="433">
        <v>10</v>
      </c>
      <c r="F121" s="401">
        <v>10</v>
      </c>
      <c r="G121" s="119">
        <f t="shared" si="168"/>
        <v>100</v>
      </c>
      <c r="H121" s="117"/>
      <c r="I121" s="386"/>
      <c r="J121" s="548"/>
      <c r="K121" s="205"/>
      <c r="L121" s="118"/>
      <c r="M121" s="138"/>
      <c r="N121" s="117"/>
      <c r="O121" s="118"/>
      <c r="P121" s="138"/>
      <c r="Q121" s="205"/>
      <c r="R121" s="118"/>
      <c r="S121" s="138"/>
      <c r="T121" s="117"/>
      <c r="U121" s="118"/>
      <c r="V121" s="138"/>
      <c r="W121" s="205"/>
      <c r="X121" s="118"/>
      <c r="Y121" s="138"/>
      <c r="Z121" s="117"/>
      <c r="AA121" s="118"/>
      <c r="AB121" s="138"/>
      <c r="AC121" s="120">
        <f t="shared" si="146"/>
        <v>100</v>
      </c>
      <c r="AD121" s="121">
        <f t="shared" si="147"/>
        <v>0</v>
      </c>
      <c r="AE121" s="181">
        <f t="shared" si="148"/>
        <v>100</v>
      </c>
      <c r="AF121" s="123">
        <f t="shared" si="158"/>
        <v>1</v>
      </c>
      <c r="AG121" s="124"/>
      <c r="AH121" s="99"/>
      <c r="AI121" s="99"/>
    </row>
    <row r="122" spans="1:35" s="385" customFormat="1" ht="24" customHeight="1" x14ac:dyDescent="0.25">
      <c r="A122" s="113" t="s">
        <v>105</v>
      </c>
      <c r="B122" s="430" t="s">
        <v>190</v>
      </c>
      <c r="C122" s="431" t="s">
        <v>309</v>
      </c>
      <c r="D122" s="432" t="s">
        <v>310</v>
      </c>
      <c r="E122" s="433">
        <v>5</v>
      </c>
      <c r="F122" s="401">
        <v>65</v>
      </c>
      <c r="G122" s="119">
        <f t="shared" si="168"/>
        <v>325</v>
      </c>
      <c r="H122" s="117">
        <v>1</v>
      </c>
      <c r="I122" s="386">
        <v>49.59</v>
      </c>
      <c r="J122" s="547">
        <f>I122</f>
        <v>49.59</v>
      </c>
      <c r="K122" s="205"/>
      <c r="L122" s="118"/>
      <c r="M122" s="138"/>
      <c r="N122" s="117"/>
      <c r="O122" s="118"/>
      <c r="P122" s="138"/>
      <c r="Q122" s="205"/>
      <c r="R122" s="118"/>
      <c r="S122" s="138"/>
      <c r="T122" s="117"/>
      <c r="U122" s="118"/>
      <c r="V122" s="138"/>
      <c r="W122" s="205"/>
      <c r="X122" s="118"/>
      <c r="Y122" s="138"/>
      <c r="Z122" s="117"/>
      <c r="AA122" s="118"/>
      <c r="AB122" s="138"/>
      <c r="AC122" s="120">
        <f t="shared" si="146"/>
        <v>325</v>
      </c>
      <c r="AD122" s="121">
        <f t="shared" si="147"/>
        <v>49.59</v>
      </c>
      <c r="AE122" s="181">
        <f t="shared" si="148"/>
        <v>275.40999999999997</v>
      </c>
      <c r="AF122" s="123">
        <f t="shared" si="158"/>
        <v>0.84741538461538457</v>
      </c>
      <c r="AG122" s="124"/>
      <c r="AH122" s="99"/>
      <c r="AI122" s="99"/>
    </row>
    <row r="123" spans="1:35" s="385" customFormat="1" ht="24" customHeight="1" x14ac:dyDescent="0.25">
      <c r="A123" s="113" t="s">
        <v>105</v>
      </c>
      <c r="B123" s="430" t="s">
        <v>192</v>
      </c>
      <c r="C123" s="431" t="s">
        <v>311</v>
      </c>
      <c r="D123" s="432" t="s">
        <v>202</v>
      </c>
      <c r="E123" s="433">
        <v>10</v>
      </c>
      <c r="F123" s="401">
        <v>60</v>
      </c>
      <c r="G123" s="119">
        <f t="shared" si="168"/>
        <v>600</v>
      </c>
      <c r="H123" s="117">
        <v>10</v>
      </c>
      <c r="I123" s="386">
        <v>54.9</v>
      </c>
      <c r="J123" s="547">
        <v>549</v>
      </c>
      <c r="K123" s="205"/>
      <c r="L123" s="118"/>
      <c r="M123" s="138"/>
      <c r="N123" s="117"/>
      <c r="O123" s="118"/>
      <c r="P123" s="138"/>
      <c r="Q123" s="205"/>
      <c r="R123" s="118"/>
      <c r="S123" s="138"/>
      <c r="T123" s="117"/>
      <c r="U123" s="118"/>
      <c r="V123" s="138"/>
      <c r="W123" s="205"/>
      <c r="X123" s="118"/>
      <c r="Y123" s="138"/>
      <c r="Z123" s="117"/>
      <c r="AA123" s="118"/>
      <c r="AB123" s="138"/>
      <c r="AC123" s="120">
        <f t="shared" si="146"/>
        <v>600</v>
      </c>
      <c r="AD123" s="121">
        <f t="shared" si="147"/>
        <v>549</v>
      </c>
      <c r="AE123" s="181">
        <f t="shared" si="148"/>
        <v>51</v>
      </c>
      <c r="AF123" s="123">
        <f t="shared" si="158"/>
        <v>8.5000000000000006E-2</v>
      </c>
      <c r="AG123" s="124"/>
      <c r="AH123" s="99"/>
      <c r="AI123" s="99"/>
    </row>
    <row r="124" spans="1:35" s="385" customFormat="1" ht="24" customHeight="1" x14ac:dyDescent="0.25">
      <c r="A124" s="113" t="s">
        <v>105</v>
      </c>
      <c r="B124" s="430" t="s">
        <v>284</v>
      </c>
      <c r="C124" s="431" t="s">
        <v>312</v>
      </c>
      <c r="D124" s="432" t="s">
        <v>310</v>
      </c>
      <c r="E124" s="433">
        <v>3</v>
      </c>
      <c r="F124" s="401">
        <v>140</v>
      </c>
      <c r="G124" s="119">
        <f t="shared" si="168"/>
        <v>420</v>
      </c>
      <c r="H124" s="117">
        <v>3</v>
      </c>
      <c r="I124" s="386">
        <v>83.33</v>
      </c>
      <c r="J124" s="547">
        <v>249.73</v>
      </c>
      <c r="K124" s="205"/>
      <c r="L124" s="118"/>
      <c r="M124" s="138"/>
      <c r="N124" s="117"/>
      <c r="O124" s="118"/>
      <c r="P124" s="138"/>
      <c r="Q124" s="205"/>
      <c r="R124" s="118"/>
      <c r="S124" s="138"/>
      <c r="T124" s="117"/>
      <c r="U124" s="118"/>
      <c r="V124" s="138"/>
      <c r="W124" s="205"/>
      <c r="X124" s="118"/>
      <c r="Y124" s="138"/>
      <c r="Z124" s="117"/>
      <c r="AA124" s="118"/>
      <c r="AB124" s="138"/>
      <c r="AC124" s="120">
        <f t="shared" si="146"/>
        <v>420</v>
      </c>
      <c r="AD124" s="121">
        <f t="shared" si="147"/>
        <v>249.73</v>
      </c>
      <c r="AE124" s="181">
        <f t="shared" si="148"/>
        <v>170.27</v>
      </c>
      <c r="AF124" s="123">
        <f t="shared" si="158"/>
        <v>0.40540476190476193</v>
      </c>
      <c r="AG124" s="124"/>
      <c r="AH124" s="99"/>
      <c r="AI124" s="99"/>
    </row>
    <row r="125" spans="1:35" ht="18.75" customHeight="1" thickBot="1" x14ac:dyDescent="0.3">
      <c r="A125" s="139" t="s">
        <v>105</v>
      </c>
      <c r="B125" s="434" t="s">
        <v>285</v>
      </c>
      <c r="C125" s="431" t="s">
        <v>313</v>
      </c>
      <c r="D125" s="432" t="s">
        <v>202</v>
      </c>
      <c r="E125" s="433">
        <v>3</v>
      </c>
      <c r="F125" s="401">
        <v>95</v>
      </c>
      <c r="G125" s="119">
        <f t="shared" si="168"/>
        <v>285</v>
      </c>
      <c r="H125" s="117"/>
      <c r="I125" s="386"/>
      <c r="J125" s="546"/>
      <c r="K125" s="205"/>
      <c r="L125" s="118"/>
      <c r="M125" s="138">
        <f t="shared" si="169"/>
        <v>0</v>
      </c>
      <c r="N125" s="117"/>
      <c r="O125" s="118"/>
      <c r="P125" s="138">
        <f t="shared" si="170"/>
        <v>0</v>
      </c>
      <c r="Q125" s="205"/>
      <c r="R125" s="118"/>
      <c r="S125" s="138">
        <f t="shared" si="171"/>
        <v>0</v>
      </c>
      <c r="T125" s="117"/>
      <c r="U125" s="118"/>
      <c r="V125" s="138">
        <f t="shared" si="172"/>
        <v>0</v>
      </c>
      <c r="W125" s="205"/>
      <c r="X125" s="118"/>
      <c r="Y125" s="138">
        <f t="shared" si="173"/>
        <v>0</v>
      </c>
      <c r="Z125" s="117"/>
      <c r="AA125" s="118"/>
      <c r="AB125" s="138">
        <f t="shared" si="174"/>
        <v>0</v>
      </c>
      <c r="AC125" s="120">
        <f t="shared" si="146"/>
        <v>285</v>
      </c>
      <c r="AD125" s="121">
        <f t="shared" si="147"/>
        <v>0</v>
      </c>
      <c r="AE125" s="181">
        <f t="shared" si="148"/>
        <v>285</v>
      </c>
      <c r="AF125" s="123">
        <f t="shared" si="158"/>
        <v>1</v>
      </c>
      <c r="AG125" s="124"/>
      <c r="AH125" s="99"/>
      <c r="AI125" s="99"/>
    </row>
    <row r="126" spans="1:35" ht="15" customHeight="1" thickBot="1" x14ac:dyDescent="0.3">
      <c r="A126" s="185" t="s">
        <v>181</v>
      </c>
      <c r="B126" s="186"/>
      <c r="C126" s="187"/>
      <c r="D126" s="188"/>
      <c r="E126" s="189">
        <f t="shared" ref="E126:AB126" si="175">E113+E109+E105</f>
        <v>74</v>
      </c>
      <c r="F126" s="190">
        <f t="shared" si="175"/>
        <v>24657</v>
      </c>
      <c r="G126" s="191">
        <f t="shared" si="175"/>
        <v>47230</v>
      </c>
      <c r="H126" s="189">
        <f t="shared" si="175"/>
        <v>49</v>
      </c>
      <c r="I126" s="190">
        <f t="shared" si="175"/>
        <v>19041.47</v>
      </c>
      <c r="J126" s="289">
        <f t="shared" si="175"/>
        <v>41881.32</v>
      </c>
      <c r="K126" s="192">
        <f t="shared" si="175"/>
        <v>0</v>
      </c>
      <c r="L126" s="190">
        <f t="shared" si="175"/>
        <v>0</v>
      </c>
      <c r="M126" s="193">
        <f t="shared" si="175"/>
        <v>0</v>
      </c>
      <c r="N126" s="189">
        <f t="shared" si="175"/>
        <v>0</v>
      </c>
      <c r="O126" s="190">
        <f t="shared" si="175"/>
        <v>0</v>
      </c>
      <c r="P126" s="193">
        <f t="shared" si="175"/>
        <v>0</v>
      </c>
      <c r="Q126" s="192">
        <f t="shared" si="175"/>
        <v>0</v>
      </c>
      <c r="R126" s="190">
        <f t="shared" si="175"/>
        <v>0</v>
      </c>
      <c r="S126" s="193">
        <f t="shared" si="175"/>
        <v>0</v>
      </c>
      <c r="T126" s="189">
        <f t="shared" si="175"/>
        <v>0</v>
      </c>
      <c r="U126" s="190">
        <f t="shared" si="175"/>
        <v>0</v>
      </c>
      <c r="V126" s="193">
        <f t="shared" si="175"/>
        <v>0</v>
      </c>
      <c r="W126" s="192">
        <f t="shared" si="175"/>
        <v>0</v>
      </c>
      <c r="X126" s="190">
        <f t="shared" si="175"/>
        <v>0</v>
      </c>
      <c r="Y126" s="193">
        <f t="shared" si="175"/>
        <v>0</v>
      </c>
      <c r="Z126" s="189">
        <f t="shared" si="175"/>
        <v>0</v>
      </c>
      <c r="AA126" s="190">
        <f t="shared" si="175"/>
        <v>0</v>
      </c>
      <c r="AB126" s="193">
        <f t="shared" si="175"/>
        <v>0</v>
      </c>
      <c r="AC126" s="155">
        <f t="shared" si="146"/>
        <v>47230</v>
      </c>
      <c r="AD126" s="160">
        <f t="shared" si="147"/>
        <v>41881.32</v>
      </c>
      <c r="AE126" s="208">
        <f t="shared" si="148"/>
        <v>5348.68</v>
      </c>
      <c r="AF126" s="245">
        <f t="shared" si="158"/>
        <v>0.1132475121744654</v>
      </c>
      <c r="AG126" s="210"/>
      <c r="AH126" s="99"/>
      <c r="AI126" s="99"/>
    </row>
    <row r="127" spans="1:35" ht="15.75" customHeight="1" thickBot="1" x14ac:dyDescent="0.3">
      <c r="A127" s="246" t="s">
        <v>100</v>
      </c>
      <c r="B127" s="247" t="s">
        <v>28</v>
      </c>
      <c r="C127" s="165" t="s">
        <v>182</v>
      </c>
      <c r="D127" s="199"/>
      <c r="E127" s="89"/>
      <c r="F127" s="90"/>
      <c r="G127" s="90"/>
      <c r="H127" s="89"/>
      <c r="I127" s="90"/>
      <c r="J127" s="94"/>
      <c r="K127" s="90"/>
      <c r="L127" s="90"/>
      <c r="M127" s="94"/>
      <c r="N127" s="89"/>
      <c r="O127" s="90"/>
      <c r="P127" s="94"/>
      <c r="Q127" s="90"/>
      <c r="R127" s="90"/>
      <c r="S127" s="94"/>
      <c r="T127" s="89"/>
      <c r="U127" s="90"/>
      <c r="V127" s="94"/>
      <c r="W127" s="90"/>
      <c r="X127" s="90"/>
      <c r="Y127" s="94"/>
      <c r="Z127" s="89"/>
      <c r="AA127" s="90"/>
      <c r="AB127" s="90"/>
      <c r="AC127" s="95"/>
      <c r="AD127" s="96"/>
      <c r="AE127" s="96"/>
      <c r="AF127" s="97"/>
      <c r="AG127" s="98"/>
      <c r="AH127" s="99"/>
      <c r="AI127" s="99"/>
    </row>
    <row r="128" spans="1:35" ht="15.75" customHeight="1" x14ac:dyDescent="0.25">
      <c r="A128" s="100" t="s">
        <v>102</v>
      </c>
      <c r="B128" s="101" t="s">
        <v>183</v>
      </c>
      <c r="C128" s="243" t="s">
        <v>184</v>
      </c>
      <c r="D128" s="179"/>
      <c r="E128" s="200">
        <f t="shared" ref="E128:AB128" si="176">SUM(E129:E133)</f>
        <v>651</v>
      </c>
      <c r="F128" s="201">
        <f t="shared" si="176"/>
        <v>20192</v>
      </c>
      <c r="G128" s="202">
        <f t="shared" si="176"/>
        <v>106700</v>
      </c>
      <c r="H128" s="200">
        <f t="shared" si="176"/>
        <v>501</v>
      </c>
      <c r="I128" s="201">
        <f t="shared" si="176"/>
        <v>22218.400000000001</v>
      </c>
      <c r="J128" s="214">
        <f t="shared" si="176"/>
        <v>131200</v>
      </c>
      <c r="K128" s="213">
        <f t="shared" si="176"/>
        <v>0</v>
      </c>
      <c r="L128" s="201">
        <f t="shared" si="176"/>
        <v>0</v>
      </c>
      <c r="M128" s="214">
        <f t="shared" si="176"/>
        <v>0</v>
      </c>
      <c r="N128" s="200">
        <f t="shared" si="176"/>
        <v>0</v>
      </c>
      <c r="O128" s="201">
        <f t="shared" si="176"/>
        <v>0</v>
      </c>
      <c r="P128" s="214">
        <f t="shared" si="176"/>
        <v>0</v>
      </c>
      <c r="Q128" s="213">
        <f t="shared" si="176"/>
        <v>0</v>
      </c>
      <c r="R128" s="201">
        <f t="shared" si="176"/>
        <v>0</v>
      </c>
      <c r="S128" s="214">
        <f t="shared" si="176"/>
        <v>0</v>
      </c>
      <c r="T128" s="200">
        <f t="shared" si="176"/>
        <v>0</v>
      </c>
      <c r="U128" s="201">
        <f t="shared" si="176"/>
        <v>0</v>
      </c>
      <c r="V128" s="214">
        <f t="shared" si="176"/>
        <v>0</v>
      </c>
      <c r="W128" s="213">
        <f t="shared" si="176"/>
        <v>0</v>
      </c>
      <c r="X128" s="201">
        <f t="shared" si="176"/>
        <v>0</v>
      </c>
      <c r="Y128" s="214">
        <f t="shared" si="176"/>
        <v>0</v>
      </c>
      <c r="Z128" s="200">
        <f t="shared" si="176"/>
        <v>0</v>
      </c>
      <c r="AA128" s="201">
        <f t="shared" si="176"/>
        <v>0</v>
      </c>
      <c r="AB128" s="214">
        <f t="shared" si="176"/>
        <v>0</v>
      </c>
      <c r="AC128" s="107">
        <f t="shared" ref="AC128:AC134" si="177">G128+M128+S128+Y128</f>
        <v>106700</v>
      </c>
      <c r="AD128" s="108">
        <f t="shared" ref="AD128:AD134" si="178">J128+P128+V128+AB128</f>
        <v>131200</v>
      </c>
      <c r="AE128" s="108">
        <f t="shared" ref="AE128:AE134" si="179">AC128-AD128</f>
        <v>-24500</v>
      </c>
      <c r="AF128" s="110">
        <f t="shared" ref="AF128:AF134" si="180">AE128/AC128</f>
        <v>-0.22961574507966259</v>
      </c>
      <c r="AG128" s="111"/>
      <c r="AH128" s="112"/>
      <c r="AI128" s="112"/>
    </row>
    <row r="129" spans="1:35" ht="15.75" customHeight="1" x14ac:dyDescent="0.25">
      <c r="A129" s="113" t="s">
        <v>105</v>
      </c>
      <c r="B129" s="114" t="s">
        <v>106</v>
      </c>
      <c r="C129" s="435" t="s">
        <v>314</v>
      </c>
      <c r="D129" s="116" t="s">
        <v>125</v>
      </c>
      <c r="E129" s="416">
        <v>1</v>
      </c>
      <c r="F129" s="389">
        <v>20000</v>
      </c>
      <c r="G129" s="119">
        <f t="shared" ref="G129:G133" si="181">E129*F129</f>
        <v>20000</v>
      </c>
      <c r="H129" s="117">
        <v>1</v>
      </c>
      <c r="I129" s="118">
        <v>22000</v>
      </c>
      <c r="J129" s="138">
        <f t="shared" ref="J129:J133" si="182">H129*I129</f>
        <v>22000</v>
      </c>
      <c r="K129" s="205"/>
      <c r="L129" s="118"/>
      <c r="M129" s="138">
        <f t="shared" ref="M129:M133" si="183">K129*L129</f>
        <v>0</v>
      </c>
      <c r="N129" s="117"/>
      <c r="O129" s="118"/>
      <c r="P129" s="138">
        <f t="shared" ref="P129:P133" si="184">N129*O129</f>
        <v>0</v>
      </c>
      <c r="Q129" s="205"/>
      <c r="R129" s="118"/>
      <c r="S129" s="138">
        <f t="shared" ref="S129:S133" si="185">Q129*R129</f>
        <v>0</v>
      </c>
      <c r="T129" s="117"/>
      <c r="U129" s="118"/>
      <c r="V129" s="138">
        <f t="shared" ref="V129:V133" si="186">T129*U129</f>
        <v>0</v>
      </c>
      <c r="W129" s="205"/>
      <c r="X129" s="118"/>
      <c r="Y129" s="138">
        <f t="shared" ref="Y129:Y133" si="187">W129*X129</f>
        <v>0</v>
      </c>
      <c r="Z129" s="117"/>
      <c r="AA129" s="118"/>
      <c r="AB129" s="138">
        <f t="shared" ref="AB129:AB133" si="188">Z129*AA129</f>
        <v>0</v>
      </c>
      <c r="AC129" s="120">
        <f t="shared" si="177"/>
        <v>20000</v>
      </c>
      <c r="AD129" s="121">
        <f t="shared" si="178"/>
        <v>22000</v>
      </c>
      <c r="AE129" s="181">
        <f t="shared" si="179"/>
        <v>-2000</v>
      </c>
      <c r="AF129" s="123">
        <f t="shared" si="180"/>
        <v>-0.1</v>
      </c>
      <c r="AG129" s="124"/>
      <c r="AH129" s="99"/>
      <c r="AI129" s="99"/>
    </row>
    <row r="130" spans="1:35" ht="15.75" customHeight="1" x14ac:dyDescent="0.25">
      <c r="A130" s="113" t="s">
        <v>105</v>
      </c>
      <c r="B130" s="114" t="s">
        <v>109</v>
      </c>
      <c r="C130" s="415" t="s">
        <v>315</v>
      </c>
      <c r="D130" s="116" t="s">
        <v>125</v>
      </c>
      <c r="E130" s="416">
        <v>50</v>
      </c>
      <c r="F130" s="392">
        <v>10</v>
      </c>
      <c r="G130" s="119">
        <f t="shared" si="181"/>
        <v>500</v>
      </c>
      <c r="H130" s="117"/>
      <c r="I130" s="118"/>
      <c r="J130" s="138">
        <f t="shared" si="182"/>
        <v>0</v>
      </c>
      <c r="K130" s="205"/>
      <c r="L130" s="118"/>
      <c r="M130" s="138">
        <f t="shared" si="183"/>
        <v>0</v>
      </c>
      <c r="N130" s="117"/>
      <c r="O130" s="118"/>
      <c r="P130" s="138">
        <f t="shared" si="184"/>
        <v>0</v>
      </c>
      <c r="Q130" s="205"/>
      <c r="R130" s="118"/>
      <c r="S130" s="138">
        <f t="shared" si="185"/>
        <v>0</v>
      </c>
      <c r="T130" s="117"/>
      <c r="U130" s="118"/>
      <c r="V130" s="138">
        <f t="shared" si="186"/>
        <v>0</v>
      </c>
      <c r="W130" s="205"/>
      <c r="X130" s="118"/>
      <c r="Y130" s="138">
        <f t="shared" si="187"/>
        <v>0</v>
      </c>
      <c r="Z130" s="117"/>
      <c r="AA130" s="118"/>
      <c r="AB130" s="138">
        <f t="shared" si="188"/>
        <v>0</v>
      </c>
      <c r="AC130" s="120">
        <f t="shared" si="177"/>
        <v>500</v>
      </c>
      <c r="AD130" s="121">
        <f t="shared" si="178"/>
        <v>0</v>
      </c>
      <c r="AE130" s="181">
        <f t="shared" si="179"/>
        <v>500</v>
      </c>
      <c r="AF130" s="123">
        <f t="shared" si="180"/>
        <v>1</v>
      </c>
      <c r="AG130" s="124"/>
      <c r="AH130" s="99"/>
      <c r="AI130" s="99"/>
    </row>
    <row r="131" spans="1:35" ht="15.75" customHeight="1" x14ac:dyDescent="0.25">
      <c r="A131" s="113" t="s">
        <v>105</v>
      </c>
      <c r="B131" s="430" t="s">
        <v>110</v>
      </c>
      <c r="C131" s="417" t="s">
        <v>316</v>
      </c>
      <c r="D131" s="398" t="s">
        <v>125</v>
      </c>
      <c r="E131" s="436">
        <v>500</v>
      </c>
      <c r="F131" s="437">
        <v>170</v>
      </c>
      <c r="G131" s="119">
        <f t="shared" si="181"/>
        <v>85000</v>
      </c>
      <c r="H131" s="117">
        <v>500</v>
      </c>
      <c r="I131" s="118">
        <v>218.4</v>
      </c>
      <c r="J131" s="138">
        <f t="shared" si="182"/>
        <v>109200</v>
      </c>
      <c r="K131" s="205"/>
      <c r="L131" s="118"/>
      <c r="M131" s="138">
        <f t="shared" si="183"/>
        <v>0</v>
      </c>
      <c r="N131" s="117"/>
      <c r="O131" s="118"/>
      <c r="P131" s="138">
        <f t="shared" si="184"/>
        <v>0</v>
      </c>
      <c r="Q131" s="205"/>
      <c r="R131" s="118"/>
      <c r="S131" s="138">
        <f t="shared" si="185"/>
        <v>0</v>
      </c>
      <c r="T131" s="117"/>
      <c r="U131" s="118"/>
      <c r="V131" s="138">
        <f t="shared" si="186"/>
        <v>0</v>
      </c>
      <c r="W131" s="205"/>
      <c r="X131" s="118"/>
      <c r="Y131" s="138">
        <f t="shared" si="187"/>
        <v>0</v>
      </c>
      <c r="Z131" s="117"/>
      <c r="AA131" s="118"/>
      <c r="AB131" s="138">
        <f t="shared" si="188"/>
        <v>0</v>
      </c>
      <c r="AC131" s="120">
        <f t="shared" si="177"/>
        <v>85000</v>
      </c>
      <c r="AD131" s="121">
        <f t="shared" si="178"/>
        <v>109200</v>
      </c>
      <c r="AE131" s="181">
        <f t="shared" si="179"/>
        <v>-24200</v>
      </c>
      <c r="AF131" s="123">
        <f t="shared" si="180"/>
        <v>-0.2847058823529412</v>
      </c>
      <c r="AG131" s="124"/>
      <c r="AH131" s="99"/>
      <c r="AI131" s="99"/>
    </row>
    <row r="132" spans="1:35" ht="15.75" customHeight="1" x14ac:dyDescent="0.25">
      <c r="A132" s="125" t="s">
        <v>105</v>
      </c>
      <c r="B132" s="430" t="s">
        <v>185</v>
      </c>
      <c r="C132" s="438" t="s">
        <v>191</v>
      </c>
      <c r="D132" s="116" t="s">
        <v>125</v>
      </c>
      <c r="E132" s="439"/>
      <c r="F132" s="440"/>
      <c r="G132" s="119">
        <f t="shared" si="181"/>
        <v>0</v>
      </c>
      <c r="H132" s="117"/>
      <c r="I132" s="118"/>
      <c r="J132" s="138">
        <f t="shared" si="182"/>
        <v>0</v>
      </c>
      <c r="K132" s="205"/>
      <c r="L132" s="118"/>
      <c r="M132" s="138">
        <f t="shared" si="183"/>
        <v>0</v>
      </c>
      <c r="N132" s="117"/>
      <c r="O132" s="118"/>
      <c r="P132" s="138">
        <f t="shared" si="184"/>
        <v>0</v>
      </c>
      <c r="Q132" s="205"/>
      <c r="R132" s="118"/>
      <c r="S132" s="138">
        <f t="shared" si="185"/>
        <v>0</v>
      </c>
      <c r="T132" s="117"/>
      <c r="U132" s="118"/>
      <c r="V132" s="138">
        <f t="shared" si="186"/>
        <v>0</v>
      </c>
      <c r="W132" s="205"/>
      <c r="X132" s="118"/>
      <c r="Y132" s="138">
        <f t="shared" si="187"/>
        <v>0</v>
      </c>
      <c r="Z132" s="117"/>
      <c r="AA132" s="118"/>
      <c r="AB132" s="138">
        <f t="shared" si="188"/>
        <v>0</v>
      </c>
      <c r="AC132" s="120">
        <f t="shared" si="177"/>
        <v>0</v>
      </c>
      <c r="AD132" s="121">
        <f t="shared" si="178"/>
        <v>0</v>
      </c>
      <c r="AE132" s="181">
        <f t="shared" si="179"/>
        <v>0</v>
      </c>
      <c r="AF132" s="123">
        <v>0</v>
      </c>
      <c r="AG132" s="124"/>
      <c r="AH132" s="99"/>
      <c r="AI132" s="99"/>
    </row>
    <row r="133" spans="1:35" ht="15.75" customHeight="1" thickBot="1" x14ac:dyDescent="0.3">
      <c r="A133" s="139" t="s">
        <v>105</v>
      </c>
      <c r="B133" s="434" t="s">
        <v>186</v>
      </c>
      <c r="C133" s="441" t="s">
        <v>317</v>
      </c>
      <c r="D133" s="142" t="s">
        <v>125</v>
      </c>
      <c r="E133" s="442">
        <v>100</v>
      </c>
      <c r="F133" s="443">
        <v>12</v>
      </c>
      <c r="G133" s="119">
        <f t="shared" si="181"/>
        <v>1200</v>
      </c>
      <c r="H133" s="117"/>
      <c r="I133" s="118"/>
      <c r="J133" s="138">
        <f t="shared" si="182"/>
        <v>0</v>
      </c>
      <c r="K133" s="205"/>
      <c r="L133" s="118"/>
      <c r="M133" s="138">
        <f t="shared" si="183"/>
        <v>0</v>
      </c>
      <c r="N133" s="117"/>
      <c r="O133" s="118"/>
      <c r="P133" s="138">
        <f t="shared" si="184"/>
        <v>0</v>
      </c>
      <c r="Q133" s="205"/>
      <c r="R133" s="118"/>
      <c r="S133" s="138">
        <f t="shared" si="185"/>
        <v>0</v>
      </c>
      <c r="T133" s="117"/>
      <c r="U133" s="118"/>
      <c r="V133" s="138">
        <f t="shared" si="186"/>
        <v>0</v>
      </c>
      <c r="W133" s="205"/>
      <c r="X133" s="118"/>
      <c r="Y133" s="138">
        <f t="shared" si="187"/>
        <v>0</v>
      </c>
      <c r="Z133" s="117"/>
      <c r="AA133" s="118"/>
      <c r="AB133" s="138">
        <f t="shared" si="188"/>
        <v>0</v>
      </c>
      <c r="AC133" s="120">
        <f t="shared" si="177"/>
        <v>1200</v>
      </c>
      <c r="AD133" s="121">
        <f t="shared" si="178"/>
        <v>0</v>
      </c>
      <c r="AE133" s="181">
        <f t="shared" si="179"/>
        <v>1200</v>
      </c>
      <c r="AF133" s="123">
        <f t="shared" si="180"/>
        <v>1</v>
      </c>
      <c r="AG133" s="124"/>
      <c r="AH133" s="99"/>
      <c r="AI133" s="99"/>
    </row>
    <row r="134" spans="1:35" ht="15" customHeight="1" thickBot="1" x14ac:dyDescent="0.3">
      <c r="A134" s="461" t="s">
        <v>193</v>
      </c>
      <c r="B134" s="462"/>
      <c r="C134" s="187"/>
      <c r="D134" s="188"/>
      <c r="E134" s="189">
        <f t="shared" ref="E134:AB134" si="189">E128</f>
        <v>651</v>
      </c>
      <c r="F134" s="190">
        <f t="shared" si="189"/>
        <v>20192</v>
      </c>
      <c r="G134" s="191">
        <f t="shared" si="189"/>
        <v>106700</v>
      </c>
      <c r="H134" s="155">
        <f t="shared" si="189"/>
        <v>501</v>
      </c>
      <c r="I134" s="157">
        <f t="shared" si="189"/>
        <v>22218.400000000001</v>
      </c>
      <c r="J134" s="208">
        <f t="shared" si="189"/>
        <v>131200</v>
      </c>
      <c r="K134" s="192">
        <f t="shared" si="189"/>
        <v>0</v>
      </c>
      <c r="L134" s="190">
        <f t="shared" si="189"/>
        <v>0</v>
      </c>
      <c r="M134" s="193">
        <f t="shared" si="189"/>
        <v>0</v>
      </c>
      <c r="N134" s="189">
        <f t="shared" si="189"/>
        <v>0</v>
      </c>
      <c r="O134" s="190">
        <f t="shared" si="189"/>
        <v>0</v>
      </c>
      <c r="P134" s="193">
        <f t="shared" si="189"/>
        <v>0</v>
      </c>
      <c r="Q134" s="192">
        <f t="shared" si="189"/>
        <v>0</v>
      </c>
      <c r="R134" s="190">
        <f t="shared" si="189"/>
        <v>0</v>
      </c>
      <c r="S134" s="193">
        <f t="shared" si="189"/>
        <v>0</v>
      </c>
      <c r="T134" s="189">
        <f t="shared" si="189"/>
        <v>0</v>
      </c>
      <c r="U134" s="190">
        <f t="shared" si="189"/>
        <v>0</v>
      </c>
      <c r="V134" s="193">
        <f t="shared" si="189"/>
        <v>0</v>
      </c>
      <c r="W134" s="192">
        <f t="shared" si="189"/>
        <v>0</v>
      </c>
      <c r="X134" s="190">
        <f t="shared" si="189"/>
        <v>0</v>
      </c>
      <c r="Y134" s="193">
        <f t="shared" si="189"/>
        <v>0</v>
      </c>
      <c r="Z134" s="189">
        <f t="shared" si="189"/>
        <v>0</v>
      </c>
      <c r="AA134" s="190">
        <f t="shared" si="189"/>
        <v>0</v>
      </c>
      <c r="AB134" s="193">
        <f t="shared" si="189"/>
        <v>0</v>
      </c>
      <c r="AC134" s="189">
        <f t="shared" si="177"/>
        <v>106700</v>
      </c>
      <c r="AD134" s="194">
        <f t="shared" si="178"/>
        <v>131200</v>
      </c>
      <c r="AE134" s="193">
        <f t="shared" si="179"/>
        <v>-24500</v>
      </c>
      <c r="AF134" s="248">
        <f t="shared" si="180"/>
        <v>-0.22961574507966259</v>
      </c>
      <c r="AG134" s="196"/>
      <c r="AH134" s="99"/>
      <c r="AI134" s="99"/>
    </row>
    <row r="135" spans="1:35" ht="30" customHeight="1" thickBot="1" x14ac:dyDescent="0.3">
      <c r="A135" s="465" t="s">
        <v>100</v>
      </c>
      <c r="B135" s="466" t="s">
        <v>29</v>
      </c>
      <c r="C135" s="467" t="s">
        <v>194</v>
      </c>
      <c r="D135" s="468"/>
      <c r="E135" s="469"/>
      <c r="F135" s="470"/>
      <c r="G135" s="471"/>
      <c r="H135" s="252"/>
      <c r="I135" s="252"/>
      <c r="J135" s="252"/>
      <c r="K135" s="252"/>
      <c r="L135" s="252"/>
      <c r="M135" s="253"/>
      <c r="N135" s="251"/>
      <c r="O135" s="252"/>
      <c r="P135" s="253"/>
      <c r="Q135" s="252"/>
      <c r="R135" s="252"/>
      <c r="S135" s="253"/>
      <c r="T135" s="251"/>
      <c r="U135" s="252"/>
      <c r="V135" s="253"/>
      <c r="W135" s="252"/>
      <c r="X135" s="252"/>
      <c r="Y135" s="253"/>
      <c r="Z135" s="251"/>
      <c r="AA135" s="252"/>
      <c r="AB135" s="252"/>
      <c r="AC135" s="240"/>
      <c r="AD135" s="241"/>
      <c r="AE135" s="241"/>
      <c r="AF135" s="254"/>
      <c r="AG135" s="255"/>
      <c r="AH135" s="99"/>
      <c r="AI135" s="99"/>
    </row>
    <row r="136" spans="1:35" ht="30" customHeight="1" x14ac:dyDescent="0.25">
      <c r="A136" s="463" t="s">
        <v>105</v>
      </c>
      <c r="B136" s="444" t="s">
        <v>106</v>
      </c>
      <c r="C136" s="464" t="s">
        <v>318</v>
      </c>
      <c r="D136" s="445" t="s">
        <v>213</v>
      </c>
      <c r="E136" s="446">
        <v>10</v>
      </c>
      <c r="F136" s="447">
        <v>1500</v>
      </c>
      <c r="G136" s="298">
        <f t="shared" ref="G136:G140" si="190">E136*F136</f>
        <v>15000</v>
      </c>
      <c r="H136" s="260">
        <v>10</v>
      </c>
      <c r="I136" s="261">
        <v>1500</v>
      </c>
      <c r="J136" s="263">
        <f t="shared" ref="J136:J140" si="191">H136*I136</f>
        <v>15000</v>
      </c>
      <c r="K136" s="264"/>
      <c r="L136" s="261"/>
      <c r="M136" s="263">
        <f t="shared" ref="M136:M140" si="192">K136*L136</f>
        <v>0</v>
      </c>
      <c r="N136" s="260"/>
      <c r="O136" s="261"/>
      <c r="P136" s="263">
        <f t="shared" ref="P136:P140" si="193">N136*O136</f>
        <v>0</v>
      </c>
      <c r="Q136" s="264"/>
      <c r="R136" s="261"/>
      <c r="S136" s="263">
        <f t="shared" ref="S136:S140" si="194">Q136*R136</f>
        <v>0</v>
      </c>
      <c r="T136" s="260"/>
      <c r="U136" s="261"/>
      <c r="V136" s="263">
        <f t="shared" ref="V136:V140" si="195">T136*U136</f>
        <v>0</v>
      </c>
      <c r="W136" s="264"/>
      <c r="X136" s="261"/>
      <c r="Y136" s="263">
        <f t="shared" ref="Y136:Y140" si="196">W136*X136</f>
        <v>0</v>
      </c>
      <c r="Z136" s="260"/>
      <c r="AA136" s="261"/>
      <c r="AB136" s="263">
        <f t="shared" ref="AB136:AB140" si="197">Z136*AA136</f>
        <v>0</v>
      </c>
      <c r="AC136" s="265">
        <f t="shared" ref="AC136:AC141" si="198">G136+M136+S136+Y136</f>
        <v>15000</v>
      </c>
      <c r="AD136" s="266">
        <f t="shared" ref="AD136:AD141" si="199">J136+P136+V136+AB136</f>
        <v>15000</v>
      </c>
      <c r="AE136" s="267">
        <f t="shared" ref="AE136:AE141" si="200">AC136-AD136</f>
        <v>0</v>
      </c>
      <c r="AF136" s="268">
        <f t="shared" ref="AF136:AF141" si="201">AE136/AC136</f>
        <v>0</v>
      </c>
      <c r="AG136" s="269"/>
      <c r="AH136" s="99"/>
      <c r="AI136" s="99"/>
    </row>
    <row r="137" spans="1:35" ht="30" customHeight="1" x14ac:dyDescent="0.25">
      <c r="A137" s="113" t="s">
        <v>105</v>
      </c>
      <c r="B137" s="448" t="s">
        <v>109</v>
      </c>
      <c r="C137" s="449" t="s">
        <v>319</v>
      </c>
      <c r="D137" s="450" t="s">
        <v>108</v>
      </c>
      <c r="E137" s="451">
        <v>2</v>
      </c>
      <c r="F137" s="452">
        <v>38375</v>
      </c>
      <c r="G137" s="119">
        <f t="shared" si="190"/>
        <v>76750</v>
      </c>
      <c r="H137" s="117">
        <v>2</v>
      </c>
      <c r="I137" s="118">
        <v>36000</v>
      </c>
      <c r="J137" s="138">
        <f t="shared" si="191"/>
        <v>72000</v>
      </c>
      <c r="K137" s="205"/>
      <c r="L137" s="118"/>
      <c r="M137" s="138">
        <f t="shared" si="192"/>
        <v>0</v>
      </c>
      <c r="N137" s="117"/>
      <c r="O137" s="118"/>
      <c r="P137" s="138">
        <f t="shared" si="193"/>
        <v>0</v>
      </c>
      <c r="Q137" s="205"/>
      <c r="R137" s="118"/>
      <c r="S137" s="138">
        <f t="shared" si="194"/>
        <v>0</v>
      </c>
      <c r="T137" s="117"/>
      <c r="U137" s="118"/>
      <c r="V137" s="138">
        <f t="shared" si="195"/>
        <v>0</v>
      </c>
      <c r="W137" s="205"/>
      <c r="X137" s="118"/>
      <c r="Y137" s="138">
        <f t="shared" si="196"/>
        <v>0</v>
      </c>
      <c r="Z137" s="117"/>
      <c r="AA137" s="118"/>
      <c r="AB137" s="138">
        <f t="shared" si="197"/>
        <v>0</v>
      </c>
      <c r="AC137" s="120">
        <f t="shared" si="198"/>
        <v>76750</v>
      </c>
      <c r="AD137" s="121">
        <f t="shared" si="199"/>
        <v>72000</v>
      </c>
      <c r="AE137" s="181">
        <f t="shared" si="200"/>
        <v>4750</v>
      </c>
      <c r="AF137" s="273">
        <f t="shared" si="201"/>
        <v>6.1889250814332247E-2</v>
      </c>
      <c r="AG137" s="274"/>
      <c r="AH137" s="99"/>
      <c r="AI137" s="99"/>
    </row>
    <row r="138" spans="1:35" ht="30" customHeight="1" x14ac:dyDescent="0.25">
      <c r="A138" s="113" t="s">
        <v>105</v>
      </c>
      <c r="B138" s="448" t="s">
        <v>110</v>
      </c>
      <c r="C138" s="453" t="s">
        <v>320</v>
      </c>
      <c r="D138" s="450" t="s">
        <v>213</v>
      </c>
      <c r="E138" s="451">
        <v>1</v>
      </c>
      <c r="F138" s="452">
        <v>75000</v>
      </c>
      <c r="G138" s="119">
        <f t="shared" si="190"/>
        <v>75000</v>
      </c>
      <c r="H138" s="117">
        <v>1</v>
      </c>
      <c r="I138" s="118">
        <v>85560</v>
      </c>
      <c r="J138" s="599">
        <v>85560</v>
      </c>
      <c r="K138" s="205"/>
      <c r="L138" s="118"/>
      <c r="M138" s="138">
        <f t="shared" si="192"/>
        <v>0</v>
      </c>
      <c r="N138" s="117"/>
      <c r="O138" s="118"/>
      <c r="P138" s="138">
        <f t="shared" si="193"/>
        <v>0</v>
      </c>
      <c r="Q138" s="205"/>
      <c r="R138" s="118"/>
      <c r="S138" s="138">
        <f t="shared" si="194"/>
        <v>0</v>
      </c>
      <c r="T138" s="117"/>
      <c r="U138" s="118"/>
      <c r="V138" s="138">
        <f t="shared" si="195"/>
        <v>0</v>
      </c>
      <c r="W138" s="205"/>
      <c r="X138" s="118"/>
      <c r="Y138" s="138">
        <f t="shared" si="196"/>
        <v>0</v>
      </c>
      <c r="Z138" s="117"/>
      <c r="AA138" s="118"/>
      <c r="AB138" s="138">
        <f t="shared" si="197"/>
        <v>0</v>
      </c>
      <c r="AC138" s="120">
        <f t="shared" si="198"/>
        <v>75000</v>
      </c>
      <c r="AD138" s="121">
        <f t="shared" si="199"/>
        <v>85560</v>
      </c>
      <c r="AE138" s="181">
        <f t="shared" si="200"/>
        <v>-10560</v>
      </c>
      <c r="AF138" s="273">
        <f t="shared" si="201"/>
        <v>-0.14080000000000001</v>
      </c>
      <c r="AG138" s="274"/>
      <c r="AH138" s="99"/>
      <c r="AI138" s="99"/>
    </row>
    <row r="139" spans="1:35" s="385" customFormat="1" ht="30" customHeight="1" x14ac:dyDescent="0.25">
      <c r="A139" s="125"/>
      <c r="B139" s="454" t="s">
        <v>185</v>
      </c>
      <c r="C139" s="455" t="s">
        <v>321</v>
      </c>
      <c r="D139" s="456" t="s">
        <v>213</v>
      </c>
      <c r="E139" s="457">
        <v>1</v>
      </c>
      <c r="F139" s="458">
        <v>27000</v>
      </c>
      <c r="G139" s="119">
        <f t="shared" si="190"/>
        <v>27000</v>
      </c>
      <c r="H139" s="129">
        <v>1</v>
      </c>
      <c r="I139" s="130">
        <v>24770</v>
      </c>
      <c r="J139" s="599">
        <v>24770</v>
      </c>
      <c r="K139" s="227"/>
      <c r="L139" s="130"/>
      <c r="M139" s="228"/>
      <c r="N139" s="129"/>
      <c r="O139" s="130"/>
      <c r="P139" s="228"/>
      <c r="Q139" s="227"/>
      <c r="R139" s="130"/>
      <c r="S139" s="228"/>
      <c r="T139" s="129"/>
      <c r="U139" s="130"/>
      <c r="V139" s="228"/>
      <c r="W139" s="227"/>
      <c r="X139" s="130"/>
      <c r="Y139" s="228"/>
      <c r="Z139" s="129"/>
      <c r="AA139" s="130"/>
      <c r="AB139" s="228"/>
      <c r="AC139" s="120">
        <f t="shared" si="198"/>
        <v>27000</v>
      </c>
      <c r="AD139" s="121">
        <f t="shared" si="199"/>
        <v>24770</v>
      </c>
      <c r="AE139" s="181">
        <f t="shared" si="200"/>
        <v>2230</v>
      </c>
      <c r="AF139" s="273">
        <f t="shared" si="201"/>
        <v>8.2592592592592592E-2</v>
      </c>
      <c r="AG139" s="274"/>
      <c r="AH139" s="99"/>
      <c r="AI139" s="99"/>
    </row>
    <row r="140" spans="1:35" ht="30" customHeight="1" thickBot="1" x14ac:dyDescent="0.3">
      <c r="A140" s="139" t="s">
        <v>105</v>
      </c>
      <c r="B140" s="448" t="s">
        <v>186</v>
      </c>
      <c r="C140" s="449" t="s">
        <v>322</v>
      </c>
      <c r="D140" s="459" t="s">
        <v>213</v>
      </c>
      <c r="E140" s="460">
        <v>1</v>
      </c>
      <c r="F140" s="452">
        <v>11500</v>
      </c>
      <c r="G140" s="145">
        <f t="shared" si="190"/>
        <v>11500</v>
      </c>
      <c r="H140" s="143">
        <v>1</v>
      </c>
      <c r="I140" s="144">
        <v>9500</v>
      </c>
      <c r="J140" s="146">
        <f t="shared" si="191"/>
        <v>9500</v>
      </c>
      <c r="K140" s="207"/>
      <c r="L140" s="144"/>
      <c r="M140" s="146">
        <f t="shared" si="192"/>
        <v>0</v>
      </c>
      <c r="N140" s="143"/>
      <c r="O140" s="144"/>
      <c r="P140" s="146">
        <f t="shared" si="193"/>
        <v>0</v>
      </c>
      <c r="Q140" s="207"/>
      <c r="R140" s="144"/>
      <c r="S140" s="146">
        <f t="shared" si="194"/>
        <v>0</v>
      </c>
      <c r="T140" s="143"/>
      <c r="U140" s="144"/>
      <c r="V140" s="146">
        <f t="shared" si="195"/>
        <v>0</v>
      </c>
      <c r="W140" s="207"/>
      <c r="X140" s="144"/>
      <c r="Y140" s="146">
        <f t="shared" si="196"/>
        <v>0</v>
      </c>
      <c r="Z140" s="143"/>
      <c r="AA140" s="144"/>
      <c r="AB140" s="146">
        <f t="shared" si="197"/>
        <v>0</v>
      </c>
      <c r="AC140" s="132">
        <f t="shared" si="198"/>
        <v>11500</v>
      </c>
      <c r="AD140" s="133">
        <f t="shared" si="199"/>
        <v>9500</v>
      </c>
      <c r="AE140" s="183">
        <f t="shared" si="200"/>
        <v>2000</v>
      </c>
      <c r="AF140" s="273">
        <f t="shared" si="201"/>
        <v>0.17391304347826086</v>
      </c>
      <c r="AG140" s="274"/>
      <c r="AH140" s="99"/>
      <c r="AI140" s="99"/>
    </row>
    <row r="141" spans="1:35" ht="15" customHeight="1" thickBot="1" x14ac:dyDescent="0.3">
      <c r="A141" s="278" t="s">
        <v>195</v>
      </c>
      <c r="B141" s="279"/>
      <c r="C141" s="280"/>
      <c r="D141" s="281"/>
      <c r="E141" s="282">
        <f t="shared" ref="E141:AB141" si="202">SUM(E136:E140)</f>
        <v>15</v>
      </c>
      <c r="F141" s="283">
        <f t="shared" si="202"/>
        <v>153375</v>
      </c>
      <c r="G141" s="284">
        <f t="shared" si="202"/>
        <v>205250</v>
      </c>
      <c r="H141" s="285">
        <f t="shared" si="202"/>
        <v>15</v>
      </c>
      <c r="I141" s="286">
        <f t="shared" si="202"/>
        <v>157330</v>
      </c>
      <c r="J141" s="287">
        <f t="shared" si="202"/>
        <v>206830</v>
      </c>
      <c r="K141" s="288">
        <f t="shared" si="202"/>
        <v>0</v>
      </c>
      <c r="L141" s="283">
        <f t="shared" si="202"/>
        <v>0</v>
      </c>
      <c r="M141" s="289">
        <f t="shared" si="202"/>
        <v>0</v>
      </c>
      <c r="N141" s="282">
        <f t="shared" si="202"/>
        <v>0</v>
      </c>
      <c r="O141" s="283">
        <f t="shared" si="202"/>
        <v>0</v>
      </c>
      <c r="P141" s="289">
        <f t="shared" si="202"/>
        <v>0</v>
      </c>
      <c r="Q141" s="288">
        <f t="shared" si="202"/>
        <v>0</v>
      </c>
      <c r="R141" s="283">
        <f t="shared" si="202"/>
        <v>0</v>
      </c>
      <c r="S141" s="289">
        <f t="shared" si="202"/>
        <v>0</v>
      </c>
      <c r="T141" s="282">
        <f t="shared" si="202"/>
        <v>0</v>
      </c>
      <c r="U141" s="283">
        <f t="shared" si="202"/>
        <v>0</v>
      </c>
      <c r="V141" s="289">
        <f t="shared" si="202"/>
        <v>0</v>
      </c>
      <c r="W141" s="288">
        <f t="shared" si="202"/>
        <v>0</v>
      </c>
      <c r="X141" s="283">
        <f t="shared" si="202"/>
        <v>0</v>
      </c>
      <c r="Y141" s="289">
        <f t="shared" si="202"/>
        <v>0</v>
      </c>
      <c r="Z141" s="282">
        <f t="shared" si="202"/>
        <v>0</v>
      </c>
      <c r="AA141" s="283">
        <f t="shared" si="202"/>
        <v>0</v>
      </c>
      <c r="AB141" s="289">
        <f t="shared" si="202"/>
        <v>0</v>
      </c>
      <c r="AC141" s="189">
        <f t="shared" si="198"/>
        <v>205250</v>
      </c>
      <c r="AD141" s="194">
        <f t="shared" si="199"/>
        <v>206830</v>
      </c>
      <c r="AE141" s="193">
        <f t="shared" si="200"/>
        <v>-1580</v>
      </c>
      <c r="AF141" s="248">
        <f t="shared" si="201"/>
        <v>-7.6979293544457974E-3</v>
      </c>
      <c r="AG141" s="196"/>
      <c r="AH141" s="99"/>
      <c r="AI141" s="99"/>
    </row>
    <row r="142" spans="1:35" ht="15" customHeight="1" x14ac:dyDescent="0.25">
      <c r="A142" s="246" t="s">
        <v>100</v>
      </c>
      <c r="B142" s="290" t="s">
        <v>30</v>
      </c>
      <c r="C142" s="165" t="s">
        <v>196</v>
      </c>
      <c r="D142" s="291"/>
      <c r="E142" s="89"/>
      <c r="F142" s="90"/>
      <c r="G142" s="90"/>
      <c r="H142" s="89"/>
      <c r="I142" s="90"/>
      <c r="J142" s="94"/>
      <c r="K142" s="90"/>
      <c r="L142" s="90"/>
      <c r="M142" s="94"/>
      <c r="N142" s="89"/>
      <c r="O142" s="90"/>
      <c r="P142" s="94"/>
      <c r="Q142" s="90"/>
      <c r="R142" s="90"/>
      <c r="S142" s="94"/>
      <c r="T142" s="89"/>
      <c r="U142" s="90"/>
      <c r="V142" s="94"/>
      <c r="W142" s="90"/>
      <c r="X142" s="90"/>
      <c r="Y142" s="94"/>
      <c r="Z142" s="89"/>
      <c r="AA142" s="90"/>
      <c r="AB142" s="90"/>
      <c r="AC142" s="240"/>
      <c r="AD142" s="241"/>
      <c r="AE142" s="241"/>
      <c r="AF142" s="254"/>
      <c r="AG142" s="255"/>
      <c r="AH142" s="99"/>
      <c r="AI142" s="99"/>
    </row>
    <row r="143" spans="1:35" ht="26.1" customHeight="1" x14ac:dyDescent="0.25">
      <c r="A143" s="292" t="s">
        <v>105</v>
      </c>
      <c r="B143" s="293" t="s">
        <v>106</v>
      </c>
      <c r="C143" s="472" t="s">
        <v>197</v>
      </c>
      <c r="D143" s="473" t="s">
        <v>213</v>
      </c>
      <c r="E143" s="446">
        <v>1</v>
      </c>
      <c r="F143" s="474">
        <v>90000</v>
      </c>
      <c r="G143" s="298">
        <f t="shared" ref="G143:G144" si="203">E143*F143</f>
        <v>90000</v>
      </c>
      <c r="H143" s="260">
        <v>1</v>
      </c>
      <c r="I143" s="261">
        <v>90000</v>
      </c>
      <c r="J143" s="263">
        <f t="shared" ref="J143:J144" si="204">H143*I143</f>
        <v>90000</v>
      </c>
      <c r="K143" s="299"/>
      <c r="L143" s="297"/>
      <c r="M143" s="300">
        <f t="shared" ref="M143:M144" si="205">K143*L143</f>
        <v>0</v>
      </c>
      <c r="N143" s="296"/>
      <c r="O143" s="297"/>
      <c r="P143" s="300">
        <f t="shared" ref="P143:P144" si="206">N143*O143</f>
        <v>0</v>
      </c>
      <c r="Q143" s="299"/>
      <c r="R143" s="297"/>
      <c r="S143" s="300">
        <f t="shared" ref="S143:S144" si="207">Q143*R143</f>
        <v>0</v>
      </c>
      <c r="T143" s="296"/>
      <c r="U143" s="297"/>
      <c r="V143" s="300">
        <f t="shared" ref="V143:V144" si="208">T143*U143</f>
        <v>0</v>
      </c>
      <c r="W143" s="299"/>
      <c r="X143" s="297"/>
      <c r="Y143" s="300">
        <f t="shared" ref="Y143:Y144" si="209">W143*X143</f>
        <v>0</v>
      </c>
      <c r="Z143" s="296"/>
      <c r="AA143" s="297"/>
      <c r="AB143" s="300">
        <f t="shared" ref="AB143:AB144" si="210">Z143*AA143</f>
        <v>0</v>
      </c>
      <c r="AC143" s="265">
        <f t="shared" ref="AC143:AC145" si="211">G143+M143+S143+Y143</f>
        <v>90000</v>
      </c>
      <c r="AD143" s="266">
        <f t="shared" ref="AD143:AD145" si="212">J143+P143+V143+AB143</f>
        <v>90000</v>
      </c>
      <c r="AE143" s="267">
        <f t="shared" ref="AE143:AE145" si="213">AC143-AD143</f>
        <v>0</v>
      </c>
      <c r="AF143" s="268">
        <f t="shared" ref="AF143:AF145" si="214">AE143/AC143</f>
        <v>0</v>
      </c>
      <c r="AG143" s="269"/>
      <c r="AH143" s="99"/>
      <c r="AI143" s="99"/>
    </row>
    <row r="144" spans="1:35" ht="26.1" customHeight="1" x14ac:dyDescent="0.25">
      <c r="A144" s="301" t="s">
        <v>105</v>
      </c>
      <c r="B144" s="293" t="s">
        <v>109</v>
      </c>
      <c r="C144" s="302" t="s">
        <v>198</v>
      </c>
      <c r="D144" s="128"/>
      <c r="E144" s="129"/>
      <c r="F144" s="130"/>
      <c r="G144" s="119">
        <f t="shared" si="203"/>
        <v>0</v>
      </c>
      <c r="H144" s="129"/>
      <c r="I144" s="130"/>
      <c r="J144" s="138">
        <f t="shared" si="204"/>
        <v>0</v>
      </c>
      <c r="K144" s="227"/>
      <c r="L144" s="130"/>
      <c r="M144" s="228">
        <f t="shared" si="205"/>
        <v>0</v>
      </c>
      <c r="N144" s="129"/>
      <c r="O144" s="130"/>
      <c r="P144" s="228">
        <f t="shared" si="206"/>
        <v>0</v>
      </c>
      <c r="Q144" s="227"/>
      <c r="R144" s="130"/>
      <c r="S144" s="228">
        <f t="shared" si="207"/>
        <v>0</v>
      </c>
      <c r="T144" s="129"/>
      <c r="U144" s="130"/>
      <c r="V144" s="228">
        <f t="shared" si="208"/>
        <v>0</v>
      </c>
      <c r="W144" s="227"/>
      <c r="X144" s="130"/>
      <c r="Y144" s="228">
        <f t="shared" si="209"/>
        <v>0</v>
      </c>
      <c r="Z144" s="129"/>
      <c r="AA144" s="130"/>
      <c r="AB144" s="228">
        <f t="shared" si="210"/>
        <v>0</v>
      </c>
      <c r="AC144" s="132">
        <f t="shared" si="211"/>
        <v>0</v>
      </c>
      <c r="AD144" s="133">
        <f t="shared" si="212"/>
        <v>0</v>
      </c>
      <c r="AE144" s="183">
        <f t="shared" si="213"/>
        <v>0</v>
      </c>
      <c r="AF144" s="273">
        <v>0</v>
      </c>
      <c r="AG144" s="274"/>
      <c r="AH144" s="99"/>
      <c r="AI144" s="99"/>
    </row>
    <row r="145" spans="1:35" ht="15" customHeight="1" x14ac:dyDescent="0.25">
      <c r="A145" s="185" t="s">
        <v>199</v>
      </c>
      <c r="B145" s="186"/>
      <c r="C145" s="187"/>
      <c r="D145" s="188"/>
      <c r="E145" s="189">
        <f t="shared" ref="E145:AB145" si="215">SUM(E143:E144)</f>
        <v>1</v>
      </c>
      <c r="F145" s="190">
        <f t="shared" si="215"/>
        <v>90000</v>
      </c>
      <c r="G145" s="191">
        <f t="shared" si="215"/>
        <v>90000</v>
      </c>
      <c r="H145" s="155">
        <f t="shared" si="215"/>
        <v>1</v>
      </c>
      <c r="I145" s="157">
        <f t="shared" si="215"/>
        <v>90000</v>
      </c>
      <c r="J145" s="208">
        <f t="shared" si="215"/>
        <v>90000</v>
      </c>
      <c r="K145" s="192">
        <f t="shared" si="215"/>
        <v>0</v>
      </c>
      <c r="L145" s="190">
        <f t="shared" si="215"/>
        <v>0</v>
      </c>
      <c r="M145" s="193">
        <f t="shared" si="215"/>
        <v>0</v>
      </c>
      <c r="N145" s="189">
        <f t="shared" si="215"/>
        <v>0</v>
      </c>
      <c r="O145" s="190">
        <f t="shared" si="215"/>
        <v>0</v>
      </c>
      <c r="P145" s="193">
        <f t="shared" si="215"/>
        <v>0</v>
      </c>
      <c r="Q145" s="192">
        <f t="shared" si="215"/>
        <v>0</v>
      </c>
      <c r="R145" s="190">
        <f t="shared" si="215"/>
        <v>0</v>
      </c>
      <c r="S145" s="193">
        <f t="shared" si="215"/>
        <v>0</v>
      </c>
      <c r="T145" s="189">
        <f t="shared" si="215"/>
        <v>0</v>
      </c>
      <c r="U145" s="190">
        <f t="shared" si="215"/>
        <v>0</v>
      </c>
      <c r="V145" s="193">
        <f t="shared" si="215"/>
        <v>0</v>
      </c>
      <c r="W145" s="192">
        <f t="shared" si="215"/>
        <v>0</v>
      </c>
      <c r="X145" s="190">
        <f t="shared" si="215"/>
        <v>0</v>
      </c>
      <c r="Y145" s="193">
        <f t="shared" si="215"/>
        <v>0</v>
      </c>
      <c r="Z145" s="189">
        <f t="shared" si="215"/>
        <v>0</v>
      </c>
      <c r="AA145" s="190">
        <f t="shared" si="215"/>
        <v>0</v>
      </c>
      <c r="AB145" s="193">
        <f t="shared" si="215"/>
        <v>0</v>
      </c>
      <c r="AC145" s="155">
        <f t="shared" si="211"/>
        <v>90000</v>
      </c>
      <c r="AD145" s="160">
        <f t="shared" si="212"/>
        <v>90000</v>
      </c>
      <c r="AE145" s="208">
        <f t="shared" si="213"/>
        <v>0</v>
      </c>
      <c r="AF145" s="303">
        <f t="shared" si="214"/>
        <v>0</v>
      </c>
      <c r="AG145" s="304"/>
      <c r="AH145" s="99"/>
      <c r="AI145" s="99"/>
    </row>
    <row r="146" spans="1:35" ht="26.1" customHeight="1" x14ac:dyDescent="0.25">
      <c r="A146" s="305" t="s">
        <v>100</v>
      </c>
      <c r="B146" s="290" t="s">
        <v>31</v>
      </c>
      <c r="C146" s="165" t="s">
        <v>200</v>
      </c>
      <c r="D146" s="291"/>
      <c r="E146" s="89"/>
      <c r="F146" s="90"/>
      <c r="G146" s="90"/>
      <c r="H146" s="89"/>
      <c r="I146" s="90"/>
      <c r="J146" s="94"/>
      <c r="K146" s="90"/>
      <c r="L146" s="90"/>
      <c r="M146" s="94"/>
      <c r="N146" s="89"/>
      <c r="O146" s="90"/>
      <c r="P146" s="94"/>
      <c r="Q146" s="90"/>
      <c r="R146" s="90"/>
      <c r="S146" s="94"/>
      <c r="T146" s="89"/>
      <c r="U146" s="90"/>
      <c r="V146" s="94"/>
      <c r="W146" s="90"/>
      <c r="X146" s="90"/>
      <c r="Y146" s="94"/>
      <c r="Z146" s="89"/>
      <c r="AA146" s="90"/>
      <c r="AB146" s="94"/>
      <c r="AC146" s="240"/>
      <c r="AD146" s="241"/>
      <c r="AE146" s="241"/>
      <c r="AF146" s="254"/>
      <c r="AG146" s="255"/>
      <c r="AH146" s="99"/>
      <c r="AI146" s="99"/>
    </row>
    <row r="147" spans="1:35" ht="21.9" customHeight="1" x14ac:dyDescent="0.25">
      <c r="A147" s="292" t="s">
        <v>105</v>
      </c>
      <c r="B147" s="293" t="s">
        <v>106</v>
      </c>
      <c r="C147" s="294" t="s">
        <v>201</v>
      </c>
      <c r="D147" s="295" t="s">
        <v>202</v>
      </c>
      <c r="E147" s="296"/>
      <c r="F147" s="297"/>
      <c r="G147" s="298">
        <f t="shared" ref="G147:G148" si="216">E147*F147</f>
        <v>0</v>
      </c>
      <c r="H147" s="260"/>
      <c r="I147" s="261"/>
      <c r="J147" s="263">
        <f t="shared" ref="J147:J148" si="217">H147*I147</f>
        <v>0</v>
      </c>
      <c r="K147" s="299"/>
      <c r="L147" s="297"/>
      <c r="M147" s="300">
        <f t="shared" ref="M147:M148" si="218">K147*L147</f>
        <v>0</v>
      </c>
      <c r="N147" s="296"/>
      <c r="O147" s="297"/>
      <c r="P147" s="300">
        <f t="shared" ref="P147:P148" si="219">N147*O147</f>
        <v>0</v>
      </c>
      <c r="Q147" s="299"/>
      <c r="R147" s="297"/>
      <c r="S147" s="300">
        <f t="shared" ref="S147:S148" si="220">Q147*R147</f>
        <v>0</v>
      </c>
      <c r="T147" s="296"/>
      <c r="U147" s="297"/>
      <c r="V147" s="300">
        <f t="shared" ref="V147:V148" si="221">T147*U147</f>
        <v>0</v>
      </c>
      <c r="W147" s="299"/>
      <c r="X147" s="297"/>
      <c r="Y147" s="300">
        <f t="shared" ref="Y147:Y148" si="222">W147*X147</f>
        <v>0</v>
      </c>
      <c r="Z147" s="296"/>
      <c r="AA147" s="297"/>
      <c r="AB147" s="300">
        <f t="shared" ref="AB147:AB148" si="223">Z147*AA147</f>
        <v>0</v>
      </c>
      <c r="AC147" s="265">
        <f t="shared" ref="AC147:AC149" si="224">G147+M147+S147+Y147</f>
        <v>0</v>
      </c>
      <c r="AD147" s="266">
        <f t="shared" ref="AD147:AD149" si="225">J147+P147+V147+AB147</f>
        <v>0</v>
      </c>
      <c r="AE147" s="267">
        <f t="shared" ref="AE147:AE149" si="226">AC147-AD147</f>
        <v>0</v>
      </c>
      <c r="AF147" s="273">
        <v>0</v>
      </c>
      <c r="AG147" s="274"/>
      <c r="AH147" s="99"/>
      <c r="AI147" s="99"/>
    </row>
    <row r="148" spans="1:35" ht="21.9" customHeight="1" x14ac:dyDescent="0.25">
      <c r="A148" s="301" t="s">
        <v>105</v>
      </c>
      <c r="B148" s="293" t="s">
        <v>109</v>
      </c>
      <c r="C148" s="302" t="s">
        <v>201</v>
      </c>
      <c r="D148" s="128" t="s">
        <v>202</v>
      </c>
      <c r="E148" s="129"/>
      <c r="F148" s="130"/>
      <c r="G148" s="119">
        <f t="shared" si="216"/>
        <v>0</v>
      </c>
      <c r="H148" s="129"/>
      <c r="I148" s="130"/>
      <c r="J148" s="138">
        <f t="shared" si="217"/>
        <v>0</v>
      </c>
      <c r="K148" s="227"/>
      <c r="L148" s="130"/>
      <c r="M148" s="228">
        <f t="shared" si="218"/>
        <v>0</v>
      </c>
      <c r="N148" s="129"/>
      <c r="O148" s="130"/>
      <c r="P148" s="228">
        <f t="shared" si="219"/>
        <v>0</v>
      </c>
      <c r="Q148" s="227"/>
      <c r="R148" s="130"/>
      <c r="S148" s="228">
        <f t="shared" si="220"/>
        <v>0</v>
      </c>
      <c r="T148" s="129"/>
      <c r="U148" s="130"/>
      <c r="V148" s="228">
        <f t="shared" si="221"/>
        <v>0</v>
      </c>
      <c r="W148" s="227"/>
      <c r="X148" s="130"/>
      <c r="Y148" s="228">
        <f t="shared" si="222"/>
        <v>0</v>
      </c>
      <c r="Z148" s="129"/>
      <c r="AA148" s="130"/>
      <c r="AB148" s="228">
        <f t="shared" si="223"/>
        <v>0</v>
      </c>
      <c r="AC148" s="132">
        <f t="shared" si="224"/>
        <v>0</v>
      </c>
      <c r="AD148" s="133">
        <f t="shared" si="225"/>
        <v>0</v>
      </c>
      <c r="AE148" s="183">
        <f t="shared" si="226"/>
        <v>0</v>
      </c>
      <c r="AF148" s="273">
        <v>0</v>
      </c>
      <c r="AG148" s="274"/>
      <c r="AH148" s="99"/>
      <c r="AI148" s="99"/>
    </row>
    <row r="149" spans="1:35" ht="21.9" customHeight="1" x14ac:dyDescent="0.25">
      <c r="A149" s="711" t="s">
        <v>203</v>
      </c>
      <c r="B149" s="700"/>
      <c r="C149" s="701"/>
      <c r="D149" s="306"/>
      <c r="E149" s="307">
        <f t="shared" ref="E149:AB149" si="227">SUM(E147:E148)</f>
        <v>0</v>
      </c>
      <c r="F149" s="308">
        <f t="shared" si="227"/>
        <v>0</v>
      </c>
      <c r="G149" s="309">
        <f t="shared" si="227"/>
        <v>0</v>
      </c>
      <c r="H149" s="310">
        <f t="shared" si="227"/>
        <v>0</v>
      </c>
      <c r="I149" s="311">
        <f t="shared" si="227"/>
        <v>0</v>
      </c>
      <c r="J149" s="311">
        <f t="shared" si="227"/>
        <v>0</v>
      </c>
      <c r="K149" s="312">
        <f t="shared" si="227"/>
        <v>0</v>
      </c>
      <c r="L149" s="308">
        <f t="shared" si="227"/>
        <v>0</v>
      </c>
      <c r="M149" s="308">
        <f t="shared" si="227"/>
        <v>0</v>
      </c>
      <c r="N149" s="307">
        <f t="shared" si="227"/>
        <v>0</v>
      </c>
      <c r="O149" s="308">
        <f t="shared" si="227"/>
        <v>0</v>
      </c>
      <c r="P149" s="308">
        <f t="shared" si="227"/>
        <v>0</v>
      </c>
      <c r="Q149" s="312">
        <f t="shared" si="227"/>
        <v>0</v>
      </c>
      <c r="R149" s="308">
        <f t="shared" si="227"/>
        <v>0</v>
      </c>
      <c r="S149" s="308">
        <f t="shared" si="227"/>
        <v>0</v>
      </c>
      <c r="T149" s="307">
        <f t="shared" si="227"/>
        <v>0</v>
      </c>
      <c r="U149" s="308">
        <f t="shared" si="227"/>
        <v>0</v>
      </c>
      <c r="V149" s="308">
        <f t="shared" si="227"/>
        <v>0</v>
      </c>
      <c r="W149" s="312">
        <f t="shared" si="227"/>
        <v>0</v>
      </c>
      <c r="X149" s="308">
        <f t="shared" si="227"/>
        <v>0</v>
      </c>
      <c r="Y149" s="308">
        <f t="shared" si="227"/>
        <v>0</v>
      </c>
      <c r="Z149" s="307">
        <f t="shared" si="227"/>
        <v>0</v>
      </c>
      <c r="AA149" s="308">
        <f t="shared" si="227"/>
        <v>0</v>
      </c>
      <c r="AB149" s="308">
        <f t="shared" si="227"/>
        <v>0</v>
      </c>
      <c r="AC149" s="155">
        <f t="shared" si="224"/>
        <v>0</v>
      </c>
      <c r="AD149" s="160">
        <f t="shared" si="225"/>
        <v>0</v>
      </c>
      <c r="AE149" s="208">
        <f t="shared" si="226"/>
        <v>0</v>
      </c>
      <c r="AF149" s="313">
        <v>0</v>
      </c>
      <c r="AG149" s="314"/>
      <c r="AH149" s="99"/>
      <c r="AI149" s="99"/>
    </row>
    <row r="150" spans="1:35" ht="21.9" customHeight="1" x14ac:dyDescent="0.25">
      <c r="A150" s="197" t="s">
        <v>100</v>
      </c>
      <c r="B150" s="247" t="s">
        <v>32</v>
      </c>
      <c r="C150" s="249" t="s">
        <v>204</v>
      </c>
      <c r="D150" s="315"/>
      <c r="E150" s="316"/>
      <c r="F150" s="317"/>
      <c r="G150" s="317"/>
      <c r="H150" s="316"/>
      <c r="I150" s="317"/>
      <c r="J150" s="317"/>
      <c r="K150" s="317"/>
      <c r="L150" s="317"/>
      <c r="M150" s="318"/>
      <c r="N150" s="316"/>
      <c r="O150" s="317"/>
      <c r="P150" s="318"/>
      <c r="Q150" s="317"/>
      <c r="R150" s="317"/>
      <c r="S150" s="318"/>
      <c r="T150" s="316"/>
      <c r="U150" s="317"/>
      <c r="V150" s="318"/>
      <c r="W150" s="317"/>
      <c r="X150" s="317"/>
      <c r="Y150" s="318"/>
      <c r="Z150" s="316"/>
      <c r="AA150" s="317"/>
      <c r="AB150" s="318"/>
      <c r="AC150" s="316"/>
      <c r="AD150" s="317"/>
      <c r="AE150" s="317"/>
      <c r="AF150" s="254"/>
      <c r="AG150" s="255"/>
      <c r="AH150" s="99"/>
      <c r="AI150" s="99"/>
    </row>
    <row r="151" spans="1:35" ht="21.9" customHeight="1" x14ac:dyDescent="0.25">
      <c r="A151" s="256" t="s">
        <v>105</v>
      </c>
      <c r="B151" s="257" t="s">
        <v>106</v>
      </c>
      <c r="C151" s="258" t="s">
        <v>205</v>
      </c>
      <c r="D151" s="259" t="s">
        <v>206</v>
      </c>
      <c r="E151" s="260"/>
      <c r="F151" s="261"/>
      <c r="G151" s="262">
        <f t="shared" ref="G151:G153" si="228">E151*F151</f>
        <v>0</v>
      </c>
      <c r="H151" s="260"/>
      <c r="I151" s="261"/>
      <c r="J151" s="263">
        <f t="shared" ref="J151:J153" si="229">H151*I151</f>
        <v>0</v>
      </c>
      <c r="K151" s="264"/>
      <c r="L151" s="261"/>
      <c r="M151" s="263">
        <f t="shared" ref="M151:M153" si="230">K151*L151</f>
        <v>0</v>
      </c>
      <c r="N151" s="260"/>
      <c r="O151" s="261"/>
      <c r="P151" s="263">
        <f t="shared" ref="P151:P153" si="231">N151*O151</f>
        <v>0</v>
      </c>
      <c r="Q151" s="264"/>
      <c r="R151" s="261"/>
      <c r="S151" s="263">
        <f t="shared" ref="S151:S153" si="232">Q151*R151</f>
        <v>0</v>
      </c>
      <c r="T151" s="260"/>
      <c r="U151" s="261"/>
      <c r="V151" s="263">
        <f t="shared" ref="V151:V153" si="233">T151*U151</f>
        <v>0</v>
      </c>
      <c r="W151" s="264"/>
      <c r="X151" s="261"/>
      <c r="Y151" s="263">
        <f t="shared" ref="Y151:Y153" si="234">W151*X151</f>
        <v>0</v>
      </c>
      <c r="Z151" s="260"/>
      <c r="AA151" s="261"/>
      <c r="AB151" s="262">
        <f t="shared" ref="AB151:AB153" si="235">Z151*AA151</f>
        <v>0</v>
      </c>
      <c r="AC151" s="265">
        <f t="shared" ref="AC151:AC154" si="236">G151+M151+S151+Y151</f>
        <v>0</v>
      </c>
      <c r="AD151" s="319">
        <f t="shared" ref="AD151:AD154" si="237">J151+P151+V151+AB151</f>
        <v>0</v>
      </c>
      <c r="AE151" s="320">
        <f t="shared" ref="AE151:AE154" si="238">AC151-AD151</f>
        <v>0</v>
      </c>
      <c r="AF151" s="321">
        <v>0</v>
      </c>
      <c r="AG151" s="274"/>
      <c r="AH151" s="99"/>
      <c r="AI151" s="99"/>
    </row>
    <row r="152" spans="1:35" ht="21.9" customHeight="1" x14ac:dyDescent="0.25">
      <c r="A152" s="113" t="s">
        <v>105</v>
      </c>
      <c r="B152" s="270" t="s">
        <v>109</v>
      </c>
      <c r="C152" s="271" t="s">
        <v>207</v>
      </c>
      <c r="D152" s="272" t="s">
        <v>208</v>
      </c>
      <c r="E152" s="117"/>
      <c r="F152" s="118"/>
      <c r="G152" s="119">
        <f t="shared" si="228"/>
        <v>0</v>
      </c>
      <c r="H152" s="117"/>
      <c r="I152" s="118"/>
      <c r="J152" s="138">
        <f t="shared" si="229"/>
        <v>0</v>
      </c>
      <c r="K152" s="205"/>
      <c r="L152" s="118"/>
      <c r="M152" s="138">
        <f t="shared" si="230"/>
        <v>0</v>
      </c>
      <c r="N152" s="117"/>
      <c r="O152" s="118"/>
      <c r="P152" s="138">
        <f t="shared" si="231"/>
        <v>0</v>
      </c>
      <c r="Q152" s="205"/>
      <c r="R152" s="118"/>
      <c r="S152" s="138">
        <f t="shared" si="232"/>
        <v>0</v>
      </c>
      <c r="T152" s="117"/>
      <c r="U152" s="118"/>
      <c r="V152" s="138">
        <f t="shared" si="233"/>
        <v>0</v>
      </c>
      <c r="W152" s="205"/>
      <c r="X152" s="118"/>
      <c r="Y152" s="138">
        <f t="shared" si="234"/>
        <v>0</v>
      </c>
      <c r="Z152" s="117"/>
      <c r="AA152" s="118"/>
      <c r="AB152" s="119">
        <f t="shared" si="235"/>
        <v>0</v>
      </c>
      <c r="AC152" s="120">
        <f t="shared" si="236"/>
        <v>0</v>
      </c>
      <c r="AD152" s="322">
        <f t="shared" si="237"/>
        <v>0</v>
      </c>
      <c r="AE152" s="323">
        <f t="shared" si="238"/>
        <v>0</v>
      </c>
      <c r="AF152" s="321">
        <v>0</v>
      </c>
      <c r="AG152" s="274"/>
      <c r="AH152" s="99"/>
      <c r="AI152" s="99"/>
    </row>
    <row r="153" spans="1:35" ht="21.9" customHeight="1" x14ac:dyDescent="0.25">
      <c r="A153" s="139" t="s">
        <v>105</v>
      </c>
      <c r="B153" s="275" t="s">
        <v>110</v>
      </c>
      <c r="C153" s="276" t="s">
        <v>209</v>
      </c>
      <c r="D153" s="277" t="s">
        <v>208</v>
      </c>
      <c r="E153" s="143"/>
      <c r="F153" s="144"/>
      <c r="G153" s="145">
        <f t="shared" si="228"/>
        <v>0</v>
      </c>
      <c r="H153" s="143"/>
      <c r="I153" s="144"/>
      <c r="J153" s="146">
        <f t="shared" si="229"/>
        <v>0</v>
      </c>
      <c r="K153" s="207"/>
      <c r="L153" s="144"/>
      <c r="M153" s="146">
        <f t="shared" si="230"/>
        <v>0</v>
      </c>
      <c r="N153" s="143"/>
      <c r="O153" s="144"/>
      <c r="P153" s="146">
        <f t="shared" si="231"/>
        <v>0</v>
      </c>
      <c r="Q153" s="207"/>
      <c r="R153" s="144"/>
      <c r="S153" s="146">
        <f t="shared" si="232"/>
        <v>0</v>
      </c>
      <c r="T153" s="143"/>
      <c r="U153" s="144"/>
      <c r="V153" s="146">
        <f t="shared" si="233"/>
        <v>0</v>
      </c>
      <c r="W153" s="207"/>
      <c r="X153" s="144"/>
      <c r="Y153" s="146">
        <f t="shared" si="234"/>
        <v>0</v>
      </c>
      <c r="Z153" s="143"/>
      <c r="AA153" s="144"/>
      <c r="AB153" s="145">
        <f t="shared" si="235"/>
        <v>0</v>
      </c>
      <c r="AC153" s="236">
        <f t="shared" si="236"/>
        <v>0</v>
      </c>
      <c r="AD153" s="324">
        <f t="shared" si="237"/>
        <v>0</v>
      </c>
      <c r="AE153" s="323">
        <f t="shared" si="238"/>
        <v>0</v>
      </c>
      <c r="AF153" s="321">
        <v>0</v>
      </c>
      <c r="AG153" s="274"/>
      <c r="AH153" s="99"/>
      <c r="AI153" s="99"/>
    </row>
    <row r="154" spans="1:35" ht="15.75" customHeight="1" x14ac:dyDescent="0.25">
      <c r="A154" s="712" t="s">
        <v>210</v>
      </c>
      <c r="B154" s="713"/>
      <c r="C154" s="714"/>
      <c r="D154" s="325"/>
      <c r="E154" s="326">
        <f t="shared" ref="E154:AB154" si="239">SUM(E151:E153)</f>
        <v>0</v>
      </c>
      <c r="F154" s="327">
        <f t="shared" si="239"/>
        <v>0</v>
      </c>
      <c r="G154" s="328">
        <f t="shared" si="239"/>
        <v>0</v>
      </c>
      <c r="H154" s="329">
        <f t="shared" si="239"/>
        <v>0</v>
      </c>
      <c r="I154" s="330">
        <f t="shared" si="239"/>
        <v>0</v>
      </c>
      <c r="J154" s="330">
        <f t="shared" si="239"/>
        <v>0</v>
      </c>
      <c r="K154" s="331">
        <f t="shared" si="239"/>
        <v>0</v>
      </c>
      <c r="L154" s="327">
        <f t="shared" si="239"/>
        <v>0</v>
      </c>
      <c r="M154" s="327">
        <f t="shared" si="239"/>
        <v>0</v>
      </c>
      <c r="N154" s="326">
        <f t="shared" si="239"/>
        <v>0</v>
      </c>
      <c r="O154" s="327">
        <f t="shared" si="239"/>
        <v>0</v>
      </c>
      <c r="P154" s="327">
        <f t="shared" si="239"/>
        <v>0</v>
      </c>
      <c r="Q154" s="331">
        <f t="shared" si="239"/>
        <v>0</v>
      </c>
      <c r="R154" s="327">
        <f t="shared" si="239"/>
        <v>0</v>
      </c>
      <c r="S154" s="327">
        <f t="shared" si="239"/>
        <v>0</v>
      </c>
      <c r="T154" s="326">
        <f t="shared" si="239"/>
        <v>0</v>
      </c>
      <c r="U154" s="327">
        <f t="shared" si="239"/>
        <v>0</v>
      </c>
      <c r="V154" s="327">
        <f t="shared" si="239"/>
        <v>0</v>
      </c>
      <c r="W154" s="331">
        <f t="shared" si="239"/>
        <v>0</v>
      </c>
      <c r="X154" s="327">
        <f t="shared" si="239"/>
        <v>0</v>
      </c>
      <c r="Y154" s="327">
        <f t="shared" si="239"/>
        <v>0</v>
      </c>
      <c r="Z154" s="326">
        <f t="shared" si="239"/>
        <v>0</v>
      </c>
      <c r="AA154" s="327">
        <f t="shared" si="239"/>
        <v>0</v>
      </c>
      <c r="AB154" s="327">
        <f t="shared" si="239"/>
        <v>0</v>
      </c>
      <c r="AC154" s="285">
        <f t="shared" si="236"/>
        <v>0</v>
      </c>
      <c r="AD154" s="332">
        <f t="shared" si="237"/>
        <v>0</v>
      </c>
      <c r="AE154" s="333">
        <f t="shared" si="238"/>
        <v>0</v>
      </c>
      <c r="AF154" s="334">
        <v>0</v>
      </c>
      <c r="AG154" s="314"/>
      <c r="AH154" s="99"/>
      <c r="AI154" s="99"/>
    </row>
    <row r="155" spans="1:35" ht="15" customHeight="1" x14ac:dyDescent="0.25">
      <c r="A155" s="197" t="s">
        <v>100</v>
      </c>
      <c r="B155" s="247" t="s">
        <v>33</v>
      </c>
      <c r="C155" s="249" t="s">
        <v>211</v>
      </c>
      <c r="D155" s="250"/>
      <c r="E155" s="251"/>
      <c r="F155" s="252"/>
      <c r="G155" s="252"/>
      <c r="H155" s="251"/>
      <c r="I155" s="252"/>
      <c r="J155" s="253"/>
      <c r="K155" s="252"/>
      <c r="L155" s="252"/>
      <c r="M155" s="253"/>
      <c r="N155" s="251"/>
      <c r="O155" s="252"/>
      <c r="P155" s="253"/>
      <c r="Q155" s="252"/>
      <c r="R155" s="252"/>
      <c r="S155" s="253"/>
      <c r="T155" s="251"/>
      <c r="U155" s="252"/>
      <c r="V155" s="253"/>
      <c r="W155" s="252"/>
      <c r="X155" s="252"/>
      <c r="Y155" s="253"/>
      <c r="Z155" s="251"/>
      <c r="AA155" s="252"/>
      <c r="AB155" s="253"/>
      <c r="AC155" s="316"/>
      <c r="AD155" s="317"/>
      <c r="AE155" s="335"/>
      <c r="AF155" s="336"/>
      <c r="AG155" s="337"/>
      <c r="AH155" s="99"/>
      <c r="AI155" s="99"/>
    </row>
    <row r="156" spans="1:35" ht="30" customHeight="1" x14ac:dyDescent="0.25">
      <c r="A156" s="256" t="s">
        <v>105</v>
      </c>
      <c r="B156" s="257" t="s">
        <v>106</v>
      </c>
      <c r="C156" s="258" t="s">
        <v>212</v>
      </c>
      <c r="D156" s="259" t="s">
        <v>213</v>
      </c>
      <c r="E156" s="475">
        <v>5</v>
      </c>
      <c r="F156" s="476">
        <v>17000</v>
      </c>
      <c r="G156" s="262">
        <f t="shared" ref="G156:G159" si="240">E156*F156</f>
        <v>85000</v>
      </c>
      <c r="H156" s="260">
        <v>5</v>
      </c>
      <c r="I156" s="261">
        <v>17000</v>
      </c>
      <c r="J156" s="263">
        <f t="shared" ref="J156:J159" si="241">H156*I156</f>
        <v>85000</v>
      </c>
      <c r="K156" s="264"/>
      <c r="L156" s="261"/>
      <c r="M156" s="263">
        <f t="shared" ref="M156:M159" si="242">K156*L156</f>
        <v>0</v>
      </c>
      <c r="N156" s="260"/>
      <c r="O156" s="261"/>
      <c r="P156" s="263">
        <f t="shared" ref="P156:P159" si="243">N156*O156</f>
        <v>0</v>
      </c>
      <c r="Q156" s="264"/>
      <c r="R156" s="261"/>
      <c r="S156" s="263">
        <f t="shared" ref="S156:S159" si="244">Q156*R156</f>
        <v>0</v>
      </c>
      <c r="T156" s="260"/>
      <c r="U156" s="261"/>
      <c r="V156" s="263">
        <f t="shared" ref="V156:V159" si="245">T156*U156</f>
        <v>0</v>
      </c>
      <c r="W156" s="264"/>
      <c r="X156" s="261"/>
      <c r="Y156" s="263">
        <f t="shared" ref="Y156:Y159" si="246">W156*X156</f>
        <v>0</v>
      </c>
      <c r="Z156" s="260"/>
      <c r="AA156" s="261"/>
      <c r="AB156" s="262">
        <f t="shared" ref="AB156:AB159" si="247">Z156*AA156</f>
        <v>0</v>
      </c>
      <c r="AC156" s="265">
        <f t="shared" ref="AC156:AC160" si="248">G156+M156+S156+Y156</f>
        <v>85000</v>
      </c>
      <c r="AD156" s="319">
        <f t="shared" ref="AD156:AD160" si="249">J156+P156+V156+AB156</f>
        <v>85000</v>
      </c>
      <c r="AE156" s="265">
        <f t="shared" ref="AE156:AE160" si="250">AC156-AD156</f>
        <v>0</v>
      </c>
      <c r="AF156" s="268">
        <f t="shared" ref="AF156:AF160" si="251">AE156/AC156</f>
        <v>0</v>
      </c>
      <c r="AG156" s="269"/>
      <c r="AH156" s="99"/>
      <c r="AI156" s="99"/>
    </row>
    <row r="157" spans="1:35" ht="30" customHeight="1" x14ac:dyDescent="0.25">
      <c r="A157" s="113" t="s">
        <v>105</v>
      </c>
      <c r="B157" s="270" t="s">
        <v>109</v>
      </c>
      <c r="C157" s="271" t="s">
        <v>214</v>
      </c>
      <c r="D157" s="272" t="s">
        <v>213</v>
      </c>
      <c r="E157" s="477">
        <v>1</v>
      </c>
      <c r="F157" s="452">
        <v>70000</v>
      </c>
      <c r="G157" s="119">
        <f t="shared" si="240"/>
        <v>70000</v>
      </c>
      <c r="H157" s="117">
        <v>1</v>
      </c>
      <c r="I157" s="118">
        <v>70000</v>
      </c>
      <c r="J157" s="138">
        <f t="shared" si="241"/>
        <v>70000</v>
      </c>
      <c r="K157" s="205"/>
      <c r="L157" s="118"/>
      <c r="M157" s="138">
        <f t="shared" si="242"/>
        <v>0</v>
      </c>
      <c r="N157" s="117"/>
      <c r="O157" s="118"/>
      <c r="P157" s="138">
        <f t="shared" si="243"/>
        <v>0</v>
      </c>
      <c r="Q157" s="205"/>
      <c r="R157" s="118"/>
      <c r="S157" s="138">
        <f t="shared" si="244"/>
        <v>0</v>
      </c>
      <c r="T157" s="117"/>
      <c r="U157" s="118"/>
      <c r="V157" s="138">
        <f t="shared" si="245"/>
        <v>0</v>
      </c>
      <c r="W157" s="205"/>
      <c r="X157" s="118"/>
      <c r="Y157" s="138">
        <f t="shared" si="246"/>
        <v>0</v>
      </c>
      <c r="Z157" s="117"/>
      <c r="AA157" s="118"/>
      <c r="AB157" s="119">
        <f t="shared" si="247"/>
        <v>0</v>
      </c>
      <c r="AC157" s="120">
        <f t="shared" si="248"/>
        <v>70000</v>
      </c>
      <c r="AD157" s="322">
        <f t="shared" si="249"/>
        <v>70000</v>
      </c>
      <c r="AE157" s="120">
        <f t="shared" si="250"/>
        <v>0</v>
      </c>
      <c r="AF157" s="273">
        <f t="shared" si="251"/>
        <v>0</v>
      </c>
      <c r="AG157" s="274"/>
      <c r="AH157" s="99"/>
      <c r="AI157" s="99"/>
    </row>
    <row r="158" spans="1:35" ht="30" customHeight="1" x14ac:dyDescent="0.25">
      <c r="A158" s="113" t="s">
        <v>105</v>
      </c>
      <c r="B158" s="270" t="s">
        <v>110</v>
      </c>
      <c r="C158" s="271" t="s">
        <v>215</v>
      </c>
      <c r="D158" s="272" t="s">
        <v>213</v>
      </c>
      <c r="E158" s="477">
        <v>1</v>
      </c>
      <c r="F158" s="452">
        <v>52000</v>
      </c>
      <c r="G158" s="119">
        <f t="shared" si="240"/>
        <v>52000</v>
      </c>
      <c r="H158" s="117">
        <v>1</v>
      </c>
      <c r="I158" s="118">
        <v>52000</v>
      </c>
      <c r="J158" s="138">
        <f t="shared" si="241"/>
        <v>52000</v>
      </c>
      <c r="K158" s="205"/>
      <c r="L158" s="118"/>
      <c r="M158" s="138">
        <f t="shared" si="242"/>
        <v>0</v>
      </c>
      <c r="N158" s="117"/>
      <c r="O158" s="118"/>
      <c r="P158" s="138">
        <f t="shared" si="243"/>
        <v>0</v>
      </c>
      <c r="Q158" s="205"/>
      <c r="R158" s="118"/>
      <c r="S158" s="138">
        <f t="shared" si="244"/>
        <v>0</v>
      </c>
      <c r="T158" s="117"/>
      <c r="U158" s="118"/>
      <c r="V158" s="138">
        <f t="shared" si="245"/>
        <v>0</v>
      </c>
      <c r="W158" s="205"/>
      <c r="X158" s="118"/>
      <c r="Y158" s="138">
        <f t="shared" si="246"/>
        <v>0</v>
      </c>
      <c r="Z158" s="117"/>
      <c r="AA158" s="118"/>
      <c r="AB158" s="119">
        <f t="shared" si="247"/>
        <v>0</v>
      </c>
      <c r="AC158" s="120">
        <f t="shared" si="248"/>
        <v>52000</v>
      </c>
      <c r="AD158" s="322">
        <f t="shared" si="249"/>
        <v>52000</v>
      </c>
      <c r="AE158" s="120">
        <f t="shared" si="250"/>
        <v>0</v>
      </c>
      <c r="AF158" s="273">
        <f t="shared" si="251"/>
        <v>0</v>
      </c>
      <c r="AG158" s="274"/>
      <c r="AH158" s="99"/>
      <c r="AI158" s="99"/>
    </row>
    <row r="159" spans="1:35" ht="30" customHeight="1" x14ac:dyDescent="0.25">
      <c r="A159" s="139" t="s">
        <v>105</v>
      </c>
      <c r="B159" s="275" t="s">
        <v>185</v>
      </c>
      <c r="C159" s="276" t="s">
        <v>216</v>
      </c>
      <c r="D159" s="277" t="s">
        <v>213</v>
      </c>
      <c r="E159" s="478">
        <v>1</v>
      </c>
      <c r="F159" s="479">
        <v>20000</v>
      </c>
      <c r="G159" s="145">
        <f t="shared" si="240"/>
        <v>20000</v>
      </c>
      <c r="H159" s="143">
        <v>1</v>
      </c>
      <c r="I159" s="144">
        <v>9800</v>
      </c>
      <c r="J159" s="146">
        <f t="shared" si="241"/>
        <v>9800</v>
      </c>
      <c r="K159" s="207"/>
      <c r="L159" s="144"/>
      <c r="M159" s="146">
        <f t="shared" si="242"/>
        <v>0</v>
      </c>
      <c r="N159" s="143"/>
      <c r="O159" s="144"/>
      <c r="P159" s="146">
        <f t="shared" si="243"/>
        <v>0</v>
      </c>
      <c r="Q159" s="207"/>
      <c r="R159" s="144"/>
      <c r="S159" s="146">
        <f t="shared" si="244"/>
        <v>0</v>
      </c>
      <c r="T159" s="143"/>
      <c r="U159" s="144"/>
      <c r="V159" s="146">
        <f t="shared" si="245"/>
        <v>0</v>
      </c>
      <c r="W159" s="207"/>
      <c r="X159" s="144"/>
      <c r="Y159" s="146">
        <f t="shared" si="246"/>
        <v>0</v>
      </c>
      <c r="Z159" s="143"/>
      <c r="AA159" s="144"/>
      <c r="AB159" s="145">
        <f t="shared" si="247"/>
        <v>0</v>
      </c>
      <c r="AC159" s="236">
        <f t="shared" si="248"/>
        <v>20000</v>
      </c>
      <c r="AD159" s="324">
        <f t="shared" si="249"/>
        <v>9800</v>
      </c>
      <c r="AE159" s="236">
        <f t="shared" si="250"/>
        <v>10200</v>
      </c>
      <c r="AF159" s="338">
        <f t="shared" si="251"/>
        <v>0.51</v>
      </c>
      <c r="AG159" s="339"/>
      <c r="AH159" s="99"/>
      <c r="AI159" s="99"/>
    </row>
    <row r="160" spans="1:35" ht="15" customHeight="1" x14ac:dyDescent="0.25">
      <c r="A160" s="712" t="s">
        <v>217</v>
      </c>
      <c r="B160" s="713"/>
      <c r="C160" s="714"/>
      <c r="D160" s="281"/>
      <c r="E160" s="326">
        <f t="shared" ref="E160:AB160" si="252">SUM(E156:E159)</f>
        <v>8</v>
      </c>
      <c r="F160" s="327">
        <f t="shared" si="252"/>
        <v>159000</v>
      </c>
      <c r="G160" s="328">
        <f t="shared" si="252"/>
        <v>227000</v>
      </c>
      <c r="H160" s="329">
        <f t="shared" si="252"/>
        <v>8</v>
      </c>
      <c r="I160" s="330">
        <f t="shared" si="252"/>
        <v>148800</v>
      </c>
      <c r="J160" s="330">
        <f t="shared" si="252"/>
        <v>216800</v>
      </c>
      <c r="K160" s="331">
        <f t="shared" si="252"/>
        <v>0</v>
      </c>
      <c r="L160" s="327">
        <f t="shared" si="252"/>
        <v>0</v>
      </c>
      <c r="M160" s="327">
        <f t="shared" si="252"/>
        <v>0</v>
      </c>
      <c r="N160" s="326">
        <f t="shared" si="252"/>
        <v>0</v>
      </c>
      <c r="O160" s="327">
        <f t="shared" si="252"/>
        <v>0</v>
      </c>
      <c r="P160" s="327">
        <f t="shared" si="252"/>
        <v>0</v>
      </c>
      <c r="Q160" s="331">
        <f t="shared" si="252"/>
        <v>0</v>
      </c>
      <c r="R160" s="327">
        <f t="shared" si="252"/>
        <v>0</v>
      </c>
      <c r="S160" s="327">
        <f t="shared" si="252"/>
        <v>0</v>
      </c>
      <c r="T160" s="326">
        <f t="shared" si="252"/>
        <v>0</v>
      </c>
      <c r="U160" s="327">
        <f t="shared" si="252"/>
        <v>0</v>
      </c>
      <c r="V160" s="327">
        <f t="shared" si="252"/>
        <v>0</v>
      </c>
      <c r="W160" s="331">
        <f t="shared" si="252"/>
        <v>0</v>
      </c>
      <c r="X160" s="327">
        <f t="shared" si="252"/>
        <v>0</v>
      </c>
      <c r="Y160" s="327">
        <f t="shared" si="252"/>
        <v>0</v>
      </c>
      <c r="Z160" s="326">
        <f t="shared" si="252"/>
        <v>0</v>
      </c>
      <c r="AA160" s="327">
        <f t="shared" si="252"/>
        <v>0</v>
      </c>
      <c r="AB160" s="327">
        <f t="shared" si="252"/>
        <v>0</v>
      </c>
      <c r="AC160" s="285">
        <f t="shared" si="248"/>
        <v>227000</v>
      </c>
      <c r="AD160" s="332">
        <f t="shared" si="249"/>
        <v>216800</v>
      </c>
      <c r="AE160" s="340">
        <f t="shared" si="250"/>
        <v>10200</v>
      </c>
      <c r="AF160" s="341">
        <f t="shared" si="251"/>
        <v>4.4933920704845816E-2</v>
      </c>
      <c r="AG160" s="342"/>
      <c r="AH160" s="99"/>
      <c r="AI160" s="99"/>
    </row>
    <row r="161" spans="1:35" ht="15" customHeight="1" x14ac:dyDescent="0.25">
      <c r="A161" s="343" t="s">
        <v>100</v>
      </c>
      <c r="B161" s="247" t="s">
        <v>218</v>
      </c>
      <c r="C161" s="165" t="s">
        <v>219</v>
      </c>
      <c r="D161" s="239"/>
      <c r="E161" s="240"/>
      <c r="F161" s="241"/>
      <c r="G161" s="241"/>
      <c r="H161" s="240"/>
      <c r="I161" s="241"/>
      <c r="J161" s="241"/>
      <c r="K161" s="241"/>
      <c r="L161" s="241"/>
      <c r="M161" s="242"/>
      <c r="N161" s="240"/>
      <c r="O161" s="241"/>
      <c r="P161" s="242"/>
      <c r="Q161" s="241"/>
      <c r="R161" s="241"/>
      <c r="S161" s="242"/>
      <c r="T161" s="240"/>
      <c r="U161" s="241"/>
      <c r="V161" s="242"/>
      <c r="W161" s="241"/>
      <c r="X161" s="241"/>
      <c r="Y161" s="242"/>
      <c r="Z161" s="240"/>
      <c r="AA161" s="241"/>
      <c r="AB161" s="242"/>
      <c r="AC161" s="240"/>
      <c r="AD161" s="241"/>
      <c r="AE161" s="317"/>
      <c r="AF161" s="336"/>
      <c r="AG161" s="337"/>
      <c r="AH161" s="99"/>
      <c r="AI161" s="99"/>
    </row>
    <row r="162" spans="1:35" ht="30" customHeight="1" x14ac:dyDescent="0.25">
      <c r="A162" s="100" t="s">
        <v>102</v>
      </c>
      <c r="B162" s="101" t="s">
        <v>220</v>
      </c>
      <c r="C162" s="243" t="s">
        <v>221</v>
      </c>
      <c r="D162" s="179"/>
      <c r="E162" s="200">
        <f t="shared" ref="E162:AB162" si="253">SUM(E163:E167)</f>
        <v>32</v>
      </c>
      <c r="F162" s="201">
        <f t="shared" si="253"/>
        <v>80400</v>
      </c>
      <c r="G162" s="202">
        <f t="shared" si="253"/>
        <v>170400</v>
      </c>
      <c r="H162" s="104">
        <f t="shared" si="253"/>
        <v>32</v>
      </c>
      <c r="I162" s="105">
        <f t="shared" si="253"/>
        <v>85500</v>
      </c>
      <c r="J162" s="137">
        <f t="shared" si="253"/>
        <v>164500</v>
      </c>
      <c r="K162" s="213">
        <f t="shared" si="253"/>
        <v>0</v>
      </c>
      <c r="L162" s="201">
        <f t="shared" si="253"/>
        <v>0</v>
      </c>
      <c r="M162" s="214">
        <f t="shared" si="253"/>
        <v>0</v>
      </c>
      <c r="N162" s="200">
        <f t="shared" si="253"/>
        <v>0</v>
      </c>
      <c r="O162" s="201">
        <f t="shared" si="253"/>
        <v>0</v>
      </c>
      <c r="P162" s="214">
        <f t="shared" si="253"/>
        <v>0</v>
      </c>
      <c r="Q162" s="213">
        <f t="shared" si="253"/>
        <v>0</v>
      </c>
      <c r="R162" s="201">
        <f t="shared" si="253"/>
        <v>0</v>
      </c>
      <c r="S162" s="214">
        <f t="shared" si="253"/>
        <v>0</v>
      </c>
      <c r="T162" s="200">
        <f t="shared" si="253"/>
        <v>0</v>
      </c>
      <c r="U162" s="201">
        <f t="shared" si="253"/>
        <v>0</v>
      </c>
      <c r="V162" s="214">
        <f t="shared" si="253"/>
        <v>0</v>
      </c>
      <c r="W162" s="213">
        <f t="shared" si="253"/>
        <v>0</v>
      </c>
      <c r="X162" s="201">
        <f t="shared" si="253"/>
        <v>0</v>
      </c>
      <c r="Y162" s="214">
        <f t="shared" si="253"/>
        <v>0</v>
      </c>
      <c r="Z162" s="200">
        <f t="shared" si="253"/>
        <v>0</v>
      </c>
      <c r="AA162" s="201">
        <f t="shared" si="253"/>
        <v>0</v>
      </c>
      <c r="AB162" s="214">
        <f t="shared" si="253"/>
        <v>0</v>
      </c>
      <c r="AC162" s="107">
        <f t="shared" ref="AC162:AC185" si="254">G162+M162+S162+Y162</f>
        <v>170400</v>
      </c>
      <c r="AD162" s="344">
        <f t="shared" ref="AD162:AD185" si="255">J162+P162+V162+AB162</f>
        <v>164500</v>
      </c>
      <c r="AE162" s="345">
        <f t="shared" ref="AE162:AE186" si="256">AC162-AD162</f>
        <v>5900</v>
      </c>
      <c r="AF162" s="346">
        <f t="shared" ref="AF162:AF186" si="257">AE162/AC162</f>
        <v>3.4624413145539906E-2</v>
      </c>
      <c r="AG162" s="347"/>
      <c r="AH162" s="112"/>
      <c r="AI162" s="112"/>
    </row>
    <row r="163" spans="1:35" ht="48.75" customHeight="1" x14ac:dyDescent="0.25">
      <c r="A163" s="113" t="s">
        <v>105</v>
      </c>
      <c r="B163" s="114" t="s">
        <v>106</v>
      </c>
      <c r="C163" s="449" t="s">
        <v>323</v>
      </c>
      <c r="D163" s="480" t="s">
        <v>213</v>
      </c>
      <c r="E163" s="393">
        <v>27</v>
      </c>
      <c r="F163" s="481">
        <v>3000</v>
      </c>
      <c r="G163" s="119">
        <f t="shared" ref="G163:G167" si="258">E163*F163</f>
        <v>81000</v>
      </c>
      <c r="H163" s="117">
        <v>27</v>
      </c>
      <c r="I163" s="118">
        <v>3000</v>
      </c>
      <c r="J163" s="599">
        <v>81000</v>
      </c>
      <c r="K163" s="205"/>
      <c r="L163" s="118"/>
      <c r="M163" s="138">
        <f t="shared" ref="M163" si="259">K163*L163</f>
        <v>0</v>
      </c>
      <c r="N163" s="117"/>
      <c r="O163" s="118"/>
      <c r="P163" s="138">
        <f t="shared" ref="P163" si="260">N163*O163</f>
        <v>0</v>
      </c>
      <c r="Q163" s="205"/>
      <c r="R163" s="118"/>
      <c r="S163" s="138">
        <f t="shared" ref="S163" si="261">Q163*R163</f>
        <v>0</v>
      </c>
      <c r="T163" s="117"/>
      <c r="U163" s="118"/>
      <c r="V163" s="138">
        <f t="shared" ref="V163" si="262">T163*U163</f>
        <v>0</v>
      </c>
      <c r="W163" s="205"/>
      <c r="X163" s="118"/>
      <c r="Y163" s="138">
        <f t="shared" ref="Y163" si="263">W163*X163</f>
        <v>0</v>
      </c>
      <c r="Z163" s="117"/>
      <c r="AA163" s="118"/>
      <c r="AB163" s="138">
        <f t="shared" ref="AB163" si="264">Z163*AA163</f>
        <v>0</v>
      </c>
      <c r="AC163" s="120">
        <f t="shared" si="254"/>
        <v>81000</v>
      </c>
      <c r="AD163" s="322">
        <f t="shared" si="255"/>
        <v>81000</v>
      </c>
      <c r="AE163" s="120">
        <f t="shared" si="256"/>
        <v>0</v>
      </c>
      <c r="AF163" s="273">
        <f t="shared" si="257"/>
        <v>0</v>
      </c>
      <c r="AG163" s="274"/>
      <c r="AH163" s="99"/>
      <c r="AI163" s="99"/>
    </row>
    <row r="164" spans="1:35" s="385" customFormat="1" ht="30" customHeight="1" x14ac:dyDescent="0.25">
      <c r="A164" s="113" t="s">
        <v>105</v>
      </c>
      <c r="B164" s="114" t="s">
        <v>109</v>
      </c>
      <c r="C164" s="449" t="s">
        <v>324</v>
      </c>
      <c r="D164" s="480" t="s">
        <v>213</v>
      </c>
      <c r="E164" s="391">
        <v>1</v>
      </c>
      <c r="F164" s="482">
        <v>6000</v>
      </c>
      <c r="G164" s="119">
        <f t="shared" si="258"/>
        <v>6000</v>
      </c>
      <c r="H164" s="117">
        <v>1</v>
      </c>
      <c r="I164" s="118">
        <v>21000</v>
      </c>
      <c r="J164" s="138">
        <f t="shared" ref="J164:J167" si="265">H164*I164</f>
        <v>21000</v>
      </c>
      <c r="K164" s="205"/>
      <c r="L164" s="118"/>
      <c r="M164" s="138"/>
      <c r="N164" s="117"/>
      <c r="O164" s="118"/>
      <c r="P164" s="138"/>
      <c r="Q164" s="205"/>
      <c r="R164" s="118"/>
      <c r="S164" s="138"/>
      <c r="T164" s="117"/>
      <c r="U164" s="118"/>
      <c r="V164" s="138"/>
      <c r="W164" s="205"/>
      <c r="X164" s="118"/>
      <c r="Y164" s="138"/>
      <c r="Z164" s="117"/>
      <c r="AA164" s="118"/>
      <c r="AB164" s="138"/>
      <c r="AC164" s="120">
        <f t="shared" si="254"/>
        <v>6000</v>
      </c>
      <c r="AD164" s="322">
        <f t="shared" si="255"/>
        <v>21000</v>
      </c>
      <c r="AE164" s="120">
        <f t="shared" si="256"/>
        <v>-15000</v>
      </c>
      <c r="AF164" s="273">
        <f t="shared" si="257"/>
        <v>-2.5</v>
      </c>
      <c r="AG164" s="274"/>
      <c r="AH164" s="99"/>
      <c r="AI164" s="99"/>
    </row>
    <row r="165" spans="1:35" s="385" customFormat="1" ht="30" customHeight="1" x14ac:dyDescent="0.25">
      <c r="A165" s="113" t="s">
        <v>105</v>
      </c>
      <c r="B165" s="430" t="s">
        <v>110</v>
      </c>
      <c r="C165" s="483" t="s">
        <v>325</v>
      </c>
      <c r="D165" s="484" t="s">
        <v>213</v>
      </c>
      <c r="E165" s="459">
        <v>1</v>
      </c>
      <c r="F165" s="459">
        <v>29500</v>
      </c>
      <c r="G165" s="119">
        <f t="shared" si="258"/>
        <v>29500</v>
      </c>
      <c r="H165" s="117">
        <v>1</v>
      </c>
      <c r="I165" s="118">
        <v>30600</v>
      </c>
      <c r="J165" s="138">
        <f t="shared" si="265"/>
        <v>30600</v>
      </c>
      <c r="K165" s="205"/>
      <c r="L165" s="118"/>
      <c r="M165" s="138"/>
      <c r="N165" s="117"/>
      <c r="O165" s="118"/>
      <c r="P165" s="138"/>
      <c r="Q165" s="205"/>
      <c r="R165" s="118"/>
      <c r="S165" s="138"/>
      <c r="T165" s="117"/>
      <c r="U165" s="118"/>
      <c r="V165" s="138"/>
      <c r="W165" s="205"/>
      <c r="X165" s="118"/>
      <c r="Y165" s="138"/>
      <c r="Z165" s="117"/>
      <c r="AA165" s="118"/>
      <c r="AB165" s="138"/>
      <c r="AC165" s="120">
        <f t="shared" si="254"/>
        <v>29500</v>
      </c>
      <c r="AD165" s="322">
        <f t="shared" si="255"/>
        <v>30600</v>
      </c>
      <c r="AE165" s="120">
        <f t="shared" si="256"/>
        <v>-1100</v>
      </c>
      <c r="AF165" s="273">
        <f t="shared" si="257"/>
        <v>-3.7288135593220341E-2</v>
      </c>
      <c r="AG165" s="274"/>
      <c r="AH165" s="99"/>
      <c r="AI165" s="99"/>
    </row>
    <row r="166" spans="1:35" s="385" customFormat="1" ht="30" customHeight="1" x14ac:dyDescent="0.25">
      <c r="A166" s="113" t="s">
        <v>105</v>
      </c>
      <c r="B166" s="430" t="s">
        <v>185</v>
      </c>
      <c r="C166" s="483" t="s">
        <v>326</v>
      </c>
      <c r="D166" s="484" t="s">
        <v>213</v>
      </c>
      <c r="E166" s="459">
        <v>1</v>
      </c>
      <c r="F166" s="459">
        <v>29900</v>
      </c>
      <c r="G166" s="119">
        <f t="shared" si="258"/>
        <v>29900</v>
      </c>
      <c r="H166" s="117">
        <v>1</v>
      </c>
      <c r="I166" s="118">
        <v>29900</v>
      </c>
      <c r="J166" s="138">
        <f t="shared" si="265"/>
        <v>29900</v>
      </c>
      <c r="K166" s="205"/>
      <c r="L166" s="118"/>
      <c r="M166" s="138"/>
      <c r="N166" s="117"/>
      <c r="O166" s="118"/>
      <c r="P166" s="138"/>
      <c r="Q166" s="205"/>
      <c r="R166" s="118"/>
      <c r="S166" s="138"/>
      <c r="T166" s="117"/>
      <c r="U166" s="118"/>
      <c r="V166" s="138"/>
      <c r="W166" s="205"/>
      <c r="X166" s="118"/>
      <c r="Y166" s="138"/>
      <c r="Z166" s="117"/>
      <c r="AA166" s="118"/>
      <c r="AB166" s="138"/>
      <c r="AC166" s="120">
        <f t="shared" si="254"/>
        <v>29900</v>
      </c>
      <c r="AD166" s="322">
        <f t="shared" si="255"/>
        <v>29900</v>
      </c>
      <c r="AE166" s="120">
        <f t="shared" si="256"/>
        <v>0</v>
      </c>
      <c r="AF166" s="273">
        <f t="shared" si="257"/>
        <v>0</v>
      </c>
      <c r="AG166" s="274"/>
      <c r="AH166" s="99"/>
      <c r="AI166" s="99"/>
    </row>
    <row r="167" spans="1:35" s="385" customFormat="1" ht="30" customHeight="1" thickBot="1" x14ac:dyDescent="0.3">
      <c r="A167" s="113" t="s">
        <v>105</v>
      </c>
      <c r="B167" s="430" t="s">
        <v>186</v>
      </c>
      <c r="C167" s="485" t="s">
        <v>327</v>
      </c>
      <c r="D167" s="486" t="s">
        <v>213</v>
      </c>
      <c r="E167" s="487">
        <v>2</v>
      </c>
      <c r="F167" s="437">
        <v>12000</v>
      </c>
      <c r="G167" s="119">
        <f t="shared" si="258"/>
        <v>24000</v>
      </c>
      <c r="H167" s="117">
        <v>2</v>
      </c>
      <c r="I167" s="118">
        <v>1000</v>
      </c>
      <c r="J167" s="138">
        <f t="shared" si="265"/>
        <v>2000</v>
      </c>
      <c r="K167" s="205"/>
      <c r="L167" s="118"/>
      <c r="M167" s="138"/>
      <c r="N167" s="117"/>
      <c r="O167" s="118"/>
      <c r="P167" s="138"/>
      <c r="Q167" s="205"/>
      <c r="R167" s="118"/>
      <c r="S167" s="138"/>
      <c r="T167" s="117"/>
      <c r="U167" s="118"/>
      <c r="V167" s="138"/>
      <c r="W167" s="205"/>
      <c r="X167" s="118"/>
      <c r="Y167" s="138"/>
      <c r="Z167" s="117"/>
      <c r="AA167" s="118"/>
      <c r="AB167" s="138"/>
      <c r="AC167" s="120">
        <f t="shared" si="254"/>
        <v>24000</v>
      </c>
      <c r="AD167" s="322">
        <f t="shared" si="255"/>
        <v>2000</v>
      </c>
      <c r="AE167" s="120">
        <f t="shared" si="256"/>
        <v>22000</v>
      </c>
      <c r="AF167" s="273">
        <f t="shared" si="257"/>
        <v>0.91666666666666663</v>
      </c>
      <c r="AG167" s="274"/>
      <c r="AH167" s="99"/>
      <c r="AI167" s="99"/>
    </row>
    <row r="168" spans="1:35" ht="15" customHeight="1" x14ac:dyDescent="0.25">
      <c r="A168" s="100" t="s">
        <v>102</v>
      </c>
      <c r="B168" s="101" t="s">
        <v>222</v>
      </c>
      <c r="C168" s="244" t="s">
        <v>223</v>
      </c>
      <c r="D168" s="103"/>
      <c r="E168" s="104">
        <f t="shared" ref="E168:AB168" si="266">SUM(E169:E171)</f>
        <v>0</v>
      </c>
      <c r="F168" s="105">
        <f t="shared" si="266"/>
        <v>0</v>
      </c>
      <c r="G168" s="106">
        <f t="shared" si="266"/>
        <v>0</v>
      </c>
      <c r="H168" s="104">
        <f t="shared" si="266"/>
        <v>0</v>
      </c>
      <c r="I168" s="105">
        <f t="shared" si="266"/>
        <v>0</v>
      </c>
      <c r="J168" s="137">
        <f t="shared" si="266"/>
        <v>0</v>
      </c>
      <c r="K168" s="203">
        <f t="shared" si="266"/>
        <v>0</v>
      </c>
      <c r="L168" s="105">
        <f t="shared" si="266"/>
        <v>0</v>
      </c>
      <c r="M168" s="137">
        <f t="shared" si="266"/>
        <v>0</v>
      </c>
      <c r="N168" s="104">
        <f t="shared" si="266"/>
        <v>0</v>
      </c>
      <c r="O168" s="105">
        <f t="shared" si="266"/>
        <v>0</v>
      </c>
      <c r="P168" s="137">
        <f t="shared" si="266"/>
        <v>0</v>
      </c>
      <c r="Q168" s="203">
        <f t="shared" si="266"/>
        <v>0</v>
      </c>
      <c r="R168" s="105">
        <f t="shared" si="266"/>
        <v>0</v>
      </c>
      <c r="S168" s="137">
        <f t="shared" si="266"/>
        <v>0</v>
      </c>
      <c r="T168" s="104">
        <f t="shared" si="266"/>
        <v>0</v>
      </c>
      <c r="U168" s="105">
        <f t="shared" si="266"/>
        <v>0</v>
      </c>
      <c r="V168" s="137">
        <f t="shared" si="266"/>
        <v>0</v>
      </c>
      <c r="W168" s="203">
        <f t="shared" si="266"/>
        <v>0</v>
      </c>
      <c r="X168" s="105">
        <f t="shared" si="266"/>
        <v>0</v>
      </c>
      <c r="Y168" s="137">
        <f t="shared" si="266"/>
        <v>0</v>
      </c>
      <c r="Z168" s="104">
        <f t="shared" si="266"/>
        <v>0</v>
      </c>
      <c r="AA168" s="105">
        <f t="shared" si="266"/>
        <v>0</v>
      </c>
      <c r="AB168" s="137">
        <f t="shared" si="266"/>
        <v>0</v>
      </c>
      <c r="AC168" s="107">
        <f t="shared" si="254"/>
        <v>0</v>
      </c>
      <c r="AD168" s="344">
        <f t="shared" si="255"/>
        <v>0</v>
      </c>
      <c r="AE168" s="345">
        <f t="shared" si="256"/>
        <v>0</v>
      </c>
      <c r="AF168" s="346">
        <v>0</v>
      </c>
      <c r="AG168" s="347"/>
      <c r="AH168" s="112"/>
      <c r="AI168" s="112"/>
    </row>
    <row r="169" spans="1:35" ht="21.9" customHeight="1" x14ac:dyDescent="0.25">
      <c r="A169" s="113" t="s">
        <v>105</v>
      </c>
      <c r="B169" s="114" t="s">
        <v>106</v>
      </c>
      <c r="C169" s="115" t="s">
        <v>224</v>
      </c>
      <c r="D169" s="116" t="s">
        <v>125</v>
      </c>
      <c r="E169" s="117"/>
      <c r="F169" s="118"/>
      <c r="G169" s="119">
        <f t="shared" ref="G169:G171" si="267">E169*F169</f>
        <v>0</v>
      </c>
      <c r="H169" s="117"/>
      <c r="I169" s="118"/>
      <c r="J169" s="138">
        <f t="shared" ref="J169:J171" si="268">H169*I169</f>
        <v>0</v>
      </c>
      <c r="K169" s="205"/>
      <c r="L169" s="118"/>
      <c r="M169" s="138">
        <f t="shared" ref="M169:M171" si="269">K169*L169</f>
        <v>0</v>
      </c>
      <c r="N169" s="117"/>
      <c r="O169" s="118"/>
      <c r="P169" s="138">
        <f t="shared" ref="P169:P171" si="270">N169*O169</f>
        <v>0</v>
      </c>
      <c r="Q169" s="205"/>
      <c r="R169" s="118"/>
      <c r="S169" s="138">
        <f t="shared" ref="S169:S171" si="271">Q169*R169</f>
        <v>0</v>
      </c>
      <c r="T169" s="117"/>
      <c r="U169" s="118"/>
      <c r="V169" s="138">
        <f t="shared" ref="V169:V171" si="272">T169*U169</f>
        <v>0</v>
      </c>
      <c r="W169" s="205"/>
      <c r="X169" s="118"/>
      <c r="Y169" s="138">
        <f t="shared" ref="Y169:Y171" si="273">W169*X169</f>
        <v>0</v>
      </c>
      <c r="Z169" s="117"/>
      <c r="AA169" s="118"/>
      <c r="AB169" s="138">
        <f t="shared" ref="AB169:AB171" si="274">Z169*AA169</f>
        <v>0</v>
      </c>
      <c r="AC169" s="120">
        <f t="shared" si="254"/>
        <v>0</v>
      </c>
      <c r="AD169" s="322">
        <f t="shared" si="255"/>
        <v>0</v>
      </c>
      <c r="AE169" s="120">
        <f t="shared" si="256"/>
        <v>0</v>
      </c>
      <c r="AF169" s="273">
        <v>0</v>
      </c>
      <c r="AG169" s="274"/>
      <c r="AH169" s="99"/>
      <c r="AI169" s="99"/>
    </row>
    <row r="170" spans="1:35" ht="21.9" customHeight="1" x14ac:dyDescent="0.25">
      <c r="A170" s="113" t="s">
        <v>105</v>
      </c>
      <c r="B170" s="114" t="s">
        <v>109</v>
      </c>
      <c r="C170" s="115" t="s">
        <v>224</v>
      </c>
      <c r="D170" s="116" t="s">
        <v>125</v>
      </c>
      <c r="E170" s="117"/>
      <c r="F170" s="118"/>
      <c r="G170" s="119">
        <f t="shared" si="267"/>
        <v>0</v>
      </c>
      <c r="H170" s="117"/>
      <c r="I170" s="118"/>
      <c r="J170" s="138">
        <f t="shared" si="268"/>
        <v>0</v>
      </c>
      <c r="K170" s="205"/>
      <c r="L170" s="118"/>
      <c r="M170" s="138">
        <f t="shared" si="269"/>
        <v>0</v>
      </c>
      <c r="N170" s="117"/>
      <c r="O170" s="118"/>
      <c r="P170" s="138">
        <f t="shared" si="270"/>
        <v>0</v>
      </c>
      <c r="Q170" s="205"/>
      <c r="R170" s="118"/>
      <c r="S170" s="138">
        <f t="shared" si="271"/>
        <v>0</v>
      </c>
      <c r="T170" s="117"/>
      <c r="U170" s="118"/>
      <c r="V170" s="138">
        <f t="shared" si="272"/>
        <v>0</v>
      </c>
      <c r="W170" s="205"/>
      <c r="X170" s="118"/>
      <c r="Y170" s="138">
        <f t="shared" si="273"/>
        <v>0</v>
      </c>
      <c r="Z170" s="117"/>
      <c r="AA170" s="118"/>
      <c r="AB170" s="138">
        <f t="shared" si="274"/>
        <v>0</v>
      </c>
      <c r="AC170" s="120">
        <f t="shared" si="254"/>
        <v>0</v>
      </c>
      <c r="AD170" s="322">
        <f t="shared" si="255"/>
        <v>0</v>
      </c>
      <c r="AE170" s="120">
        <f t="shared" si="256"/>
        <v>0</v>
      </c>
      <c r="AF170" s="273">
        <v>0</v>
      </c>
      <c r="AG170" s="274"/>
      <c r="AH170" s="99"/>
      <c r="AI170" s="99"/>
    </row>
    <row r="171" spans="1:35" ht="21.9" customHeight="1" x14ac:dyDescent="0.25">
      <c r="A171" s="125" t="s">
        <v>105</v>
      </c>
      <c r="B171" s="126" t="s">
        <v>110</v>
      </c>
      <c r="C171" s="127" t="s">
        <v>224</v>
      </c>
      <c r="D171" s="128" t="s">
        <v>125</v>
      </c>
      <c r="E171" s="129"/>
      <c r="F171" s="130"/>
      <c r="G171" s="131">
        <f t="shared" si="267"/>
        <v>0</v>
      </c>
      <c r="H171" s="129"/>
      <c r="I171" s="130"/>
      <c r="J171" s="228">
        <f t="shared" si="268"/>
        <v>0</v>
      </c>
      <c r="K171" s="227"/>
      <c r="L171" s="130"/>
      <c r="M171" s="228">
        <f t="shared" si="269"/>
        <v>0</v>
      </c>
      <c r="N171" s="129"/>
      <c r="O171" s="130"/>
      <c r="P171" s="228">
        <f t="shared" si="270"/>
        <v>0</v>
      </c>
      <c r="Q171" s="227"/>
      <c r="R171" s="130"/>
      <c r="S171" s="228">
        <f t="shared" si="271"/>
        <v>0</v>
      </c>
      <c r="T171" s="129"/>
      <c r="U171" s="130"/>
      <c r="V171" s="228">
        <f t="shared" si="272"/>
        <v>0</v>
      </c>
      <c r="W171" s="227"/>
      <c r="X171" s="130"/>
      <c r="Y171" s="228">
        <f t="shared" si="273"/>
        <v>0</v>
      </c>
      <c r="Z171" s="129"/>
      <c r="AA171" s="130"/>
      <c r="AB171" s="228">
        <f t="shared" si="274"/>
        <v>0</v>
      </c>
      <c r="AC171" s="132">
        <f t="shared" si="254"/>
        <v>0</v>
      </c>
      <c r="AD171" s="350">
        <f t="shared" si="255"/>
        <v>0</v>
      </c>
      <c r="AE171" s="132">
        <f t="shared" si="256"/>
        <v>0</v>
      </c>
      <c r="AF171" s="348">
        <v>0</v>
      </c>
      <c r="AG171" s="349"/>
      <c r="AH171" s="99"/>
      <c r="AI171" s="99"/>
    </row>
    <row r="172" spans="1:35" ht="21.9" customHeight="1" x14ac:dyDescent="0.25">
      <c r="A172" s="100" t="s">
        <v>102</v>
      </c>
      <c r="B172" s="101" t="s">
        <v>225</v>
      </c>
      <c r="C172" s="244" t="s">
        <v>226</v>
      </c>
      <c r="D172" s="103"/>
      <c r="E172" s="104">
        <f t="shared" ref="E172:AB172" si="275">SUM(E173:E177)</f>
        <v>501</v>
      </c>
      <c r="F172" s="105">
        <f t="shared" si="275"/>
        <v>92240</v>
      </c>
      <c r="G172" s="106">
        <f t="shared" si="275"/>
        <v>212000</v>
      </c>
      <c r="H172" s="104">
        <f t="shared" si="275"/>
        <v>2</v>
      </c>
      <c r="I172" s="105">
        <f t="shared" si="275"/>
        <v>227000</v>
      </c>
      <c r="J172" s="137">
        <f t="shared" si="275"/>
        <v>227000</v>
      </c>
      <c r="K172" s="203">
        <f t="shared" si="275"/>
        <v>0</v>
      </c>
      <c r="L172" s="105">
        <f t="shared" si="275"/>
        <v>0</v>
      </c>
      <c r="M172" s="137">
        <f t="shared" si="275"/>
        <v>0</v>
      </c>
      <c r="N172" s="104">
        <f t="shared" si="275"/>
        <v>0</v>
      </c>
      <c r="O172" s="105">
        <f t="shared" si="275"/>
        <v>0</v>
      </c>
      <c r="P172" s="137">
        <f t="shared" si="275"/>
        <v>0</v>
      </c>
      <c r="Q172" s="203">
        <f t="shared" si="275"/>
        <v>0</v>
      </c>
      <c r="R172" s="105">
        <f t="shared" si="275"/>
        <v>0</v>
      </c>
      <c r="S172" s="137">
        <f t="shared" si="275"/>
        <v>0</v>
      </c>
      <c r="T172" s="104">
        <f t="shared" si="275"/>
        <v>0</v>
      </c>
      <c r="U172" s="105">
        <f t="shared" si="275"/>
        <v>0</v>
      </c>
      <c r="V172" s="137">
        <f t="shared" si="275"/>
        <v>0</v>
      </c>
      <c r="W172" s="203">
        <f t="shared" si="275"/>
        <v>0</v>
      </c>
      <c r="X172" s="105">
        <f t="shared" si="275"/>
        <v>0</v>
      </c>
      <c r="Y172" s="137">
        <f t="shared" si="275"/>
        <v>0</v>
      </c>
      <c r="Z172" s="104">
        <f t="shared" si="275"/>
        <v>0</v>
      </c>
      <c r="AA172" s="105">
        <f t="shared" si="275"/>
        <v>0</v>
      </c>
      <c r="AB172" s="106">
        <f t="shared" si="275"/>
        <v>0</v>
      </c>
      <c r="AC172" s="345">
        <f t="shared" si="254"/>
        <v>212000</v>
      </c>
      <c r="AD172" s="351">
        <f t="shared" si="255"/>
        <v>227000</v>
      </c>
      <c r="AE172" s="345">
        <f t="shared" si="256"/>
        <v>-15000</v>
      </c>
      <c r="AF172" s="346">
        <f t="shared" si="257"/>
        <v>-7.0754716981132074E-2</v>
      </c>
      <c r="AG172" s="347"/>
      <c r="AH172" s="112"/>
      <c r="AI172" s="112"/>
    </row>
    <row r="173" spans="1:35" ht="30" customHeight="1" x14ac:dyDescent="0.25">
      <c r="A173" s="113" t="s">
        <v>105</v>
      </c>
      <c r="B173" s="114" t="s">
        <v>106</v>
      </c>
      <c r="C173" s="435" t="s">
        <v>328</v>
      </c>
      <c r="D173" s="488" t="s">
        <v>213</v>
      </c>
      <c r="E173" s="489">
        <v>1</v>
      </c>
      <c r="F173" s="481">
        <v>92000</v>
      </c>
      <c r="G173" s="490">
        <f t="shared" ref="G173:G176" si="276">E173*F173</f>
        <v>92000</v>
      </c>
      <c r="H173" s="117">
        <v>1</v>
      </c>
      <c r="I173" s="118">
        <v>92000</v>
      </c>
      <c r="J173" s="599">
        <v>92000</v>
      </c>
      <c r="K173" s="205"/>
      <c r="L173" s="118"/>
      <c r="M173" s="138">
        <f t="shared" ref="M173:M177" si="277">K173*L173</f>
        <v>0</v>
      </c>
      <c r="N173" s="117"/>
      <c r="O173" s="118"/>
      <c r="P173" s="138">
        <f t="shared" ref="P173:P177" si="278">N173*O173</f>
        <v>0</v>
      </c>
      <c r="Q173" s="205"/>
      <c r="R173" s="118"/>
      <c r="S173" s="138">
        <f t="shared" ref="S173:S177" si="279">Q173*R173</f>
        <v>0</v>
      </c>
      <c r="T173" s="117"/>
      <c r="U173" s="118"/>
      <c r="V173" s="138">
        <f t="shared" ref="V173:V177" si="280">T173*U173</f>
        <v>0</v>
      </c>
      <c r="W173" s="205"/>
      <c r="X173" s="118"/>
      <c r="Y173" s="138">
        <f t="shared" ref="Y173:Y177" si="281">W173*X173</f>
        <v>0</v>
      </c>
      <c r="Z173" s="117"/>
      <c r="AA173" s="118"/>
      <c r="AB173" s="119">
        <f t="shared" ref="AB173:AB177" si="282">Z173*AA173</f>
        <v>0</v>
      </c>
      <c r="AC173" s="120">
        <f t="shared" si="254"/>
        <v>92000</v>
      </c>
      <c r="AD173" s="322">
        <f t="shared" si="255"/>
        <v>92000</v>
      </c>
      <c r="AE173" s="120">
        <f t="shared" si="256"/>
        <v>0</v>
      </c>
      <c r="AF173" s="273">
        <f t="shared" si="257"/>
        <v>0</v>
      </c>
      <c r="AG173" s="274"/>
      <c r="AH173" s="99"/>
      <c r="AI173" s="99"/>
    </row>
    <row r="174" spans="1:35" ht="21.9" customHeight="1" x14ac:dyDescent="0.25">
      <c r="A174" s="113" t="s">
        <v>105</v>
      </c>
      <c r="B174" s="114" t="s">
        <v>109</v>
      </c>
      <c r="C174" s="415" t="s">
        <v>228</v>
      </c>
      <c r="D174" s="491" t="s">
        <v>227</v>
      </c>
      <c r="E174" s="416"/>
      <c r="F174" s="392"/>
      <c r="G174" s="490">
        <f t="shared" si="276"/>
        <v>0</v>
      </c>
      <c r="H174" s="117"/>
      <c r="I174" s="118"/>
      <c r="J174" s="138">
        <f t="shared" ref="J174:J177" si="283">H174*I174</f>
        <v>0</v>
      </c>
      <c r="K174" s="205"/>
      <c r="L174" s="118"/>
      <c r="M174" s="138">
        <f t="shared" si="277"/>
        <v>0</v>
      </c>
      <c r="N174" s="117"/>
      <c r="O174" s="118"/>
      <c r="P174" s="138">
        <f t="shared" si="278"/>
        <v>0</v>
      </c>
      <c r="Q174" s="205"/>
      <c r="R174" s="118"/>
      <c r="S174" s="138">
        <f t="shared" si="279"/>
        <v>0</v>
      </c>
      <c r="T174" s="117"/>
      <c r="U174" s="118"/>
      <c r="V174" s="138">
        <f t="shared" si="280"/>
        <v>0</v>
      </c>
      <c r="W174" s="205"/>
      <c r="X174" s="118"/>
      <c r="Y174" s="138">
        <f t="shared" si="281"/>
        <v>0</v>
      </c>
      <c r="Z174" s="117"/>
      <c r="AA174" s="118"/>
      <c r="AB174" s="119">
        <f t="shared" si="282"/>
        <v>0</v>
      </c>
      <c r="AC174" s="120">
        <f t="shared" si="254"/>
        <v>0</v>
      </c>
      <c r="AD174" s="322">
        <f t="shared" si="255"/>
        <v>0</v>
      </c>
      <c r="AE174" s="120">
        <f t="shared" si="256"/>
        <v>0</v>
      </c>
      <c r="AF174" s="273">
        <v>0</v>
      </c>
      <c r="AG174" s="274"/>
      <c r="AH174" s="99"/>
      <c r="AI174" s="99"/>
    </row>
    <row r="175" spans="1:35" ht="21.9" customHeight="1" x14ac:dyDescent="0.25">
      <c r="A175" s="113" t="s">
        <v>105</v>
      </c>
      <c r="B175" s="114" t="s">
        <v>110</v>
      </c>
      <c r="C175" s="415" t="s">
        <v>229</v>
      </c>
      <c r="D175" s="491" t="s">
        <v>227</v>
      </c>
      <c r="E175" s="416"/>
      <c r="F175" s="392"/>
      <c r="G175" s="490">
        <f t="shared" si="276"/>
        <v>0</v>
      </c>
      <c r="H175" s="117"/>
      <c r="I175" s="118"/>
      <c r="J175" s="138">
        <f t="shared" si="283"/>
        <v>0</v>
      </c>
      <c r="K175" s="205"/>
      <c r="L175" s="118"/>
      <c r="M175" s="138">
        <f t="shared" si="277"/>
        <v>0</v>
      </c>
      <c r="N175" s="117"/>
      <c r="O175" s="118"/>
      <c r="P175" s="138">
        <f t="shared" si="278"/>
        <v>0</v>
      </c>
      <c r="Q175" s="205"/>
      <c r="R175" s="118"/>
      <c r="S175" s="138">
        <f t="shared" si="279"/>
        <v>0</v>
      </c>
      <c r="T175" s="117"/>
      <c r="U175" s="118"/>
      <c r="V175" s="138">
        <f t="shared" si="280"/>
        <v>0</v>
      </c>
      <c r="W175" s="205"/>
      <c r="X175" s="118"/>
      <c r="Y175" s="138">
        <f t="shared" si="281"/>
        <v>0</v>
      </c>
      <c r="Z175" s="117"/>
      <c r="AA175" s="118"/>
      <c r="AB175" s="119">
        <f t="shared" si="282"/>
        <v>0</v>
      </c>
      <c r="AC175" s="120">
        <f t="shared" si="254"/>
        <v>0</v>
      </c>
      <c r="AD175" s="322">
        <f t="shared" si="255"/>
        <v>0</v>
      </c>
      <c r="AE175" s="120">
        <f t="shared" si="256"/>
        <v>0</v>
      </c>
      <c r="AF175" s="273">
        <v>0</v>
      </c>
      <c r="AG175" s="274"/>
      <c r="AH175" s="99"/>
      <c r="AI175" s="99"/>
    </row>
    <row r="176" spans="1:35" ht="21.9" customHeight="1" x14ac:dyDescent="0.25">
      <c r="A176" s="113" t="s">
        <v>105</v>
      </c>
      <c r="B176" s="114" t="s">
        <v>185</v>
      </c>
      <c r="C176" s="415" t="s">
        <v>329</v>
      </c>
      <c r="D176" s="491" t="s">
        <v>227</v>
      </c>
      <c r="E176" s="416">
        <v>500</v>
      </c>
      <c r="F176" s="389">
        <v>240</v>
      </c>
      <c r="G176" s="490">
        <f t="shared" si="276"/>
        <v>120000</v>
      </c>
      <c r="H176" s="117">
        <v>1</v>
      </c>
      <c r="I176" s="118">
        <v>135000</v>
      </c>
      <c r="J176" s="599">
        <v>135000</v>
      </c>
      <c r="K176" s="205"/>
      <c r="L176" s="118"/>
      <c r="M176" s="138">
        <f t="shared" si="277"/>
        <v>0</v>
      </c>
      <c r="N176" s="117"/>
      <c r="O176" s="118"/>
      <c r="P176" s="138">
        <f t="shared" si="278"/>
        <v>0</v>
      </c>
      <c r="Q176" s="205"/>
      <c r="R176" s="118"/>
      <c r="S176" s="138">
        <f t="shared" si="279"/>
        <v>0</v>
      </c>
      <c r="T176" s="117"/>
      <c r="U176" s="118"/>
      <c r="V176" s="138">
        <f t="shared" si="280"/>
        <v>0</v>
      </c>
      <c r="W176" s="205"/>
      <c r="X176" s="118"/>
      <c r="Y176" s="138">
        <f t="shared" si="281"/>
        <v>0</v>
      </c>
      <c r="Z176" s="117"/>
      <c r="AA176" s="118"/>
      <c r="AB176" s="119">
        <f t="shared" si="282"/>
        <v>0</v>
      </c>
      <c r="AC176" s="120">
        <f t="shared" si="254"/>
        <v>120000</v>
      </c>
      <c r="AD176" s="322">
        <f t="shared" si="255"/>
        <v>135000</v>
      </c>
      <c r="AE176" s="120">
        <f t="shared" si="256"/>
        <v>-15000</v>
      </c>
      <c r="AF176" s="273">
        <f t="shared" si="257"/>
        <v>-0.125</v>
      </c>
      <c r="AG176" s="274"/>
      <c r="AH176" s="99"/>
      <c r="AI176" s="99"/>
    </row>
    <row r="177" spans="1:35" ht="21.9" customHeight="1" x14ac:dyDescent="0.25">
      <c r="A177" s="139" t="s">
        <v>105</v>
      </c>
      <c r="B177" s="140" t="s">
        <v>186</v>
      </c>
      <c r="C177" s="141" t="s">
        <v>230</v>
      </c>
      <c r="D177" s="142" t="s">
        <v>227</v>
      </c>
      <c r="E177" s="143"/>
      <c r="F177" s="144"/>
      <c r="G177" s="145">
        <f t="shared" ref="G177" si="284">E177*F177</f>
        <v>0</v>
      </c>
      <c r="H177" s="143"/>
      <c r="I177" s="144"/>
      <c r="J177" s="146">
        <f t="shared" si="283"/>
        <v>0</v>
      </c>
      <c r="K177" s="207"/>
      <c r="L177" s="144"/>
      <c r="M177" s="146">
        <f t="shared" si="277"/>
        <v>0</v>
      </c>
      <c r="N177" s="143"/>
      <c r="O177" s="144"/>
      <c r="P177" s="146">
        <f t="shared" si="278"/>
        <v>0</v>
      </c>
      <c r="Q177" s="207"/>
      <c r="R177" s="144"/>
      <c r="S177" s="146">
        <f t="shared" si="279"/>
        <v>0</v>
      </c>
      <c r="T177" s="143"/>
      <c r="U177" s="144"/>
      <c r="V177" s="146">
        <f t="shared" si="280"/>
        <v>0</v>
      </c>
      <c r="W177" s="207"/>
      <c r="X177" s="144"/>
      <c r="Y177" s="146">
        <f t="shared" si="281"/>
        <v>0</v>
      </c>
      <c r="Z177" s="143"/>
      <c r="AA177" s="144"/>
      <c r="AB177" s="145">
        <f t="shared" si="282"/>
        <v>0</v>
      </c>
      <c r="AC177" s="132">
        <f t="shared" si="254"/>
        <v>0</v>
      </c>
      <c r="AD177" s="350">
        <f t="shared" si="255"/>
        <v>0</v>
      </c>
      <c r="AE177" s="132">
        <f t="shared" si="256"/>
        <v>0</v>
      </c>
      <c r="AF177" s="348">
        <v>0</v>
      </c>
      <c r="AG177" s="349"/>
      <c r="AH177" s="99"/>
      <c r="AI177" s="99"/>
    </row>
    <row r="178" spans="1:35" ht="15" customHeight="1" x14ac:dyDescent="0.25">
      <c r="A178" s="100" t="s">
        <v>102</v>
      </c>
      <c r="B178" s="101" t="s">
        <v>231</v>
      </c>
      <c r="C178" s="244" t="s">
        <v>219</v>
      </c>
      <c r="D178" s="103"/>
      <c r="E178" s="104">
        <f t="shared" ref="E178:AB178" si="285">SUM(E179:E184)</f>
        <v>518</v>
      </c>
      <c r="F178" s="105">
        <f t="shared" si="285"/>
        <v>47420</v>
      </c>
      <c r="G178" s="106">
        <f t="shared" si="285"/>
        <v>196850</v>
      </c>
      <c r="H178" s="104">
        <f t="shared" si="285"/>
        <v>12</v>
      </c>
      <c r="I178" s="105">
        <f t="shared" si="285"/>
        <v>66800</v>
      </c>
      <c r="J178" s="137">
        <f t="shared" si="285"/>
        <v>186169.69</v>
      </c>
      <c r="K178" s="203">
        <f t="shared" si="285"/>
        <v>0</v>
      </c>
      <c r="L178" s="105">
        <f t="shared" si="285"/>
        <v>0</v>
      </c>
      <c r="M178" s="137">
        <f t="shared" si="285"/>
        <v>0</v>
      </c>
      <c r="N178" s="104">
        <f t="shared" si="285"/>
        <v>0</v>
      </c>
      <c r="O178" s="105">
        <f t="shared" si="285"/>
        <v>0</v>
      </c>
      <c r="P178" s="137">
        <f t="shared" si="285"/>
        <v>0</v>
      </c>
      <c r="Q178" s="203">
        <f t="shared" si="285"/>
        <v>0</v>
      </c>
      <c r="R178" s="105">
        <f t="shared" si="285"/>
        <v>0</v>
      </c>
      <c r="S178" s="137">
        <f t="shared" si="285"/>
        <v>0</v>
      </c>
      <c r="T178" s="104">
        <f t="shared" si="285"/>
        <v>0</v>
      </c>
      <c r="U178" s="105">
        <f t="shared" si="285"/>
        <v>0</v>
      </c>
      <c r="V178" s="137">
        <f t="shared" si="285"/>
        <v>0</v>
      </c>
      <c r="W178" s="203">
        <f t="shared" si="285"/>
        <v>0</v>
      </c>
      <c r="X178" s="105">
        <f t="shared" si="285"/>
        <v>0</v>
      </c>
      <c r="Y178" s="137">
        <f t="shared" si="285"/>
        <v>0</v>
      </c>
      <c r="Z178" s="104">
        <f t="shared" si="285"/>
        <v>0</v>
      </c>
      <c r="AA178" s="105">
        <f t="shared" si="285"/>
        <v>0</v>
      </c>
      <c r="AB178" s="106">
        <f t="shared" si="285"/>
        <v>0</v>
      </c>
      <c r="AC178" s="345">
        <f t="shared" si="254"/>
        <v>196850</v>
      </c>
      <c r="AD178" s="351">
        <f t="shared" si="255"/>
        <v>186169.69</v>
      </c>
      <c r="AE178" s="345">
        <f t="shared" si="256"/>
        <v>10680.309999999998</v>
      </c>
      <c r="AF178" s="346">
        <f t="shared" si="257"/>
        <v>5.4256083312166616E-2</v>
      </c>
      <c r="AG178" s="347"/>
      <c r="AH178" s="112"/>
      <c r="AI178" s="112"/>
    </row>
    <row r="179" spans="1:35" ht="30" customHeight="1" x14ac:dyDescent="0.25">
      <c r="A179" s="113" t="s">
        <v>105</v>
      </c>
      <c r="B179" s="114" t="s">
        <v>106</v>
      </c>
      <c r="C179" s="406" t="s">
        <v>330</v>
      </c>
      <c r="D179" s="116" t="s">
        <v>108</v>
      </c>
      <c r="E179" s="489">
        <v>5</v>
      </c>
      <c r="F179" s="389">
        <v>15000</v>
      </c>
      <c r="G179" s="490">
        <f t="shared" ref="G179:G184" si="286">E179*F179</f>
        <v>75000</v>
      </c>
      <c r="H179" s="117">
        <v>5</v>
      </c>
      <c r="I179" s="118">
        <v>15000</v>
      </c>
      <c r="J179" s="138">
        <v>75000</v>
      </c>
      <c r="K179" s="205"/>
      <c r="L179" s="118"/>
      <c r="M179" s="138">
        <f t="shared" ref="M179:M184" si="287">K179*L179</f>
        <v>0</v>
      </c>
      <c r="N179" s="117"/>
      <c r="O179" s="118"/>
      <c r="P179" s="138">
        <f t="shared" ref="P179:P184" si="288">N179*O179</f>
        <v>0</v>
      </c>
      <c r="Q179" s="205"/>
      <c r="R179" s="118"/>
      <c r="S179" s="138">
        <f t="shared" ref="S179:S184" si="289">Q179*R179</f>
        <v>0</v>
      </c>
      <c r="T179" s="117"/>
      <c r="U179" s="118"/>
      <c r="V179" s="138">
        <f t="shared" ref="V179:V184" si="290">T179*U179</f>
        <v>0</v>
      </c>
      <c r="W179" s="205"/>
      <c r="X179" s="118"/>
      <c r="Y179" s="138">
        <f t="shared" ref="Y179:Y184" si="291">W179*X179</f>
        <v>0</v>
      </c>
      <c r="Z179" s="117"/>
      <c r="AA179" s="118"/>
      <c r="AB179" s="119">
        <f t="shared" ref="AB179:AB184" si="292">Z179*AA179</f>
        <v>0</v>
      </c>
      <c r="AC179" s="120">
        <f t="shared" si="254"/>
        <v>75000</v>
      </c>
      <c r="AD179" s="322">
        <f t="shared" si="255"/>
        <v>75000</v>
      </c>
      <c r="AE179" s="120">
        <f t="shared" si="256"/>
        <v>0</v>
      </c>
      <c r="AF179" s="273">
        <f t="shared" si="257"/>
        <v>0</v>
      </c>
      <c r="AG179" s="274"/>
      <c r="AH179" s="99"/>
      <c r="AI179" s="99"/>
    </row>
    <row r="180" spans="1:35" ht="30" customHeight="1" x14ac:dyDescent="0.25">
      <c r="A180" s="113" t="s">
        <v>105</v>
      </c>
      <c r="B180" s="114" t="s">
        <v>109</v>
      </c>
      <c r="C180" s="431" t="s">
        <v>331</v>
      </c>
      <c r="D180" s="116" t="s">
        <v>108</v>
      </c>
      <c r="E180" s="489">
        <v>5</v>
      </c>
      <c r="F180" s="389">
        <v>12800</v>
      </c>
      <c r="G180" s="490">
        <f t="shared" si="286"/>
        <v>64000</v>
      </c>
      <c r="H180" s="117">
        <v>5</v>
      </c>
      <c r="I180" s="118">
        <v>12800</v>
      </c>
      <c r="J180" s="138">
        <v>64000</v>
      </c>
      <c r="K180" s="205"/>
      <c r="L180" s="118"/>
      <c r="M180" s="138">
        <f t="shared" si="287"/>
        <v>0</v>
      </c>
      <c r="N180" s="117"/>
      <c r="O180" s="118"/>
      <c r="P180" s="138">
        <f t="shared" si="288"/>
        <v>0</v>
      </c>
      <c r="Q180" s="205"/>
      <c r="R180" s="118"/>
      <c r="S180" s="138">
        <f t="shared" si="289"/>
        <v>0</v>
      </c>
      <c r="T180" s="117"/>
      <c r="U180" s="118"/>
      <c r="V180" s="138">
        <f t="shared" si="290"/>
        <v>0</v>
      </c>
      <c r="W180" s="205"/>
      <c r="X180" s="118"/>
      <c r="Y180" s="138">
        <f t="shared" si="291"/>
        <v>0</v>
      </c>
      <c r="Z180" s="117"/>
      <c r="AA180" s="118"/>
      <c r="AB180" s="119">
        <f t="shared" si="292"/>
        <v>0</v>
      </c>
      <c r="AC180" s="120">
        <f t="shared" si="254"/>
        <v>64000</v>
      </c>
      <c r="AD180" s="322">
        <f t="shared" si="255"/>
        <v>64000</v>
      </c>
      <c r="AE180" s="120">
        <f t="shared" si="256"/>
        <v>0</v>
      </c>
      <c r="AF180" s="273">
        <f t="shared" si="257"/>
        <v>0</v>
      </c>
      <c r="AG180" s="274"/>
      <c r="AH180" s="99"/>
      <c r="AI180" s="99"/>
    </row>
    <row r="181" spans="1:35" ht="19.5" customHeight="1" x14ac:dyDescent="0.25">
      <c r="A181" s="113" t="s">
        <v>105</v>
      </c>
      <c r="B181" s="114" t="s">
        <v>110</v>
      </c>
      <c r="C181" s="415" t="s">
        <v>232</v>
      </c>
      <c r="D181" s="116"/>
      <c r="E181" s="416"/>
      <c r="F181" s="392"/>
      <c r="G181" s="490">
        <f t="shared" si="286"/>
        <v>0</v>
      </c>
      <c r="H181" s="117"/>
      <c r="I181" s="118"/>
      <c r="J181" s="138">
        <f t="shared" ref="J181:J184" si="293">H181*I181</f>
        <v>0</v>
      </c>
      <c r="K181" s="205"/>
      <c r="L181" s="118"/>
      <c r="M181" s="138">
        <f t="shared" si="287"/>
        <v>0</v>
      </c>
      <c r="N181" s="117"/>
      <c r="O181" s="118"/>
      <c r="P181" s="138">
        <f t="shared" si="288"/>
        <v>0</v>
      </c>
      <c r="Q181" s="205"/>
      <c r="R181" s="118"/>
      <c r="S181" s="138">
        <f t="shared" si="289"/>
        <v>0</v>
      </c>
      <c r="T181" s="117"/>
      <c r="U181" s="118"/>
      <c r="V181" s="138">
        <f t="shared" si="290"/>
        <v>0</v>
      </c>
      <c r="W181" s="205"/>
      <c r="X181" s="118"/>
      <c r="Y181" s="138">
        <f t="shared" si="291"/>
        <v>0</v>
      </c>
      <c r="Z181" s="117"/>
      <c r="AA181" s="118"/>
      <c r="AB181" s="119">
        <f t="shared" si="292"/>
        <v>0</v>
      </c>
      <c r="AC181" s="120">
        <f t="shared" si="254"/>
        <v>0</v>
      </c>
      <c r="AD181" s="322">
        <f t="shared" si="255"/>
        <v>0</v>
      </c>
      <c r="AE181" s="120">
        <f t="shared" si="256"/>
        <v>0</v>
      </c>
      <c r="AF181" s="273">
        <v>0</v>
      </c>
      <c r="AG181" s="274"/>
      <c r="AH181" s="99"/>
      <c r="AI181" s="99"/>
    </row>
    <row r="182" spans="1:35" ht="30" customHeight="1" x14ac:dyDescent="0.25">
      <c r="A182" s="113" t="s">
        <v>105</v>
      </c>
      <c r="B182" s="114" t="s">
        <v>185</v>
      </c>
      <c r="C182" s="415" t="s">
        <v>233</v>
      </c>
      <c r="D182" s="116" t="s">
        <v>108</v>
      </c>
      <c r="E182" s="416">
        <v>7</v>
      </c>
      <c r="F182" s="389">
        <v>550</v>
      </c>
      <c r="G182" s="490">
        <f t="shared" si="286"/>
        <v>3850</v>
      </c>
      <c r="H182" s="117"/>
      <c r="I182" s="118"/>
      <c r="J182" s="138">
        <v>8169.69</v>
      </c>
      <c r="K182" s="205"/>
      <c r="L182" s="118"/>
      <c r="M182" s="138">
        <f t="shared" si="287"/>
        <v>0</v>
      </c>
      <c r="N182" s="117"/>
      <c r="O182" s="118"/>
      <c r="P182" s="138">
        <f t="shared" si="288"/>
        <v>0</v>
      </c>
      <c r="Q182" s="205"/>
      <c r="R182" s="118"/>
      <c r="S182" s="138">
        <f t="shared" si="289"/>
        <v>0</v>
      </c>
      <c r="T182" s="117"/>
      <c r="U182" s="118"/>
      <c r="V182" s="138">
        <f t="shared" si="290"/>
        <v>0</v>
      </c>
      <c r="W182" s="205"/>
      <c r="X182" s="118"/>
      <c r="Y182" s="138">
        <f t="shared" si="291"/>
        <v>0</v>
      </c>
      <c r="Z182" s="117"/>
      <c r="AA182" s="118"/>
      <c r="AB182" s="119">
        <f t="shared" si="292"/>
        <v>0</v>
      </c>
      <c r="AC182" s="120">
        <f t="shared" si="254"/>
        <v>3850</v>
      </c>
      <c r="AD182" s="322">
        <f t="shared" si="255"/>
        <v>8169.69</v>
      </c>
      <c r="AE182" s="120">
        <f t="shared" si="256"/>
        <v>-4319.6899999999996</v>
      </c>
      <c r="AF182" s="273">
        <f t="shared" si="257"/>
        <v>-1.1219974025974024</v>
      </c>
      <c r="AG182" s="274"/>
      <c r="AH182" s="99"/>
      <c r="AI182" s="99"/>
    </row>
    <row r="183" spans="1:35" ht="30" customHeight="1" x14ac:dyDescent="0.25">
      <c r="A183" s="113" t="s">
        <v>105</v>
      </c>
      <c r="B183" s="114" t="s">
        <v>186</v>
      </c>
      <c r="C183" s="435" t="s">
        <v>332</v>
      </c>
      <c r="D183" s="492" t="s">
        <v>213</v>
      </c>
      <c r="E183" s="436">
        <v>1</v>
      </c>
      <c r="F183" s="437">
        <v>19000</v>
      </c>
      <c r="G183" s="490">
        <f t="shared" si="286"/>
        <v>19000</v>
      </c>
      <c r="H183" s="117">
        <v>1</v>
      </c>
      <c r="I183" s="118">
        <v>19000</v>
      </c>
      <c r="J183" s="138">
        <v>19000</v>
      </c>
      <c r="K183" s="205"/>
      <c r="L183" s="118"/>
      <c r="M183" s="138">
        <f t="shared" si="287"/>
        <v>0</v>
      </c>
      <c r="N183" s="117"/>
      <c r="O183" s="118"/>
      <c r="P183" s="138">
        <f t="shared" si="288"/>
        <v>0</v>
      </c>
      <c r="Q183" s="205"/>
      <c r="R183" s="118"/>
      <c r="S183" s="138">
        <f t="shared" si="289"/>
        <v>0</v>
      </c>
      <c r="T183" s="117"/>
      <c r="U183" s="118"/>
      <c r="V183" s="138">
        <f t="shared" si="290"/>
        <v>0</v>
      </c>
      <c r="W183" s="205"/>
      <c r="X183" s="118"/>
      <c r="Y183" s="138">
        <f t="shared" si="291"/>
        <v>0</v>
      </c>
      <c r="Z183" s="117"/>
      <c r="AA183" s="118"/>
      <c r="AB183" s="119">
        <f t="shared" si="292"/>
        <v>0</v>
      </c>
      <c r="AC183" s="120">
        <f t="shared" si="254"/>
        <v>19000</v>
      </c>
      <c r="AD183" s="322">
        <f t="shared" si="255"/>
        <v>19000</v>
      </c>
      <c r="AE183" s="120">
        <f t="shared" si="256"/>
        <v>0</v>
      </c>
      <c r="AF183" s="273">
        <f t="shared" si="257"/>
        <v>0</v>
      </c>
      <c r="AG183" s="274"/>
      <c r="AH183" s="99"/>
      <c r="AI183" s="99"/>
    </row>
    <row r="184" spans="1:35" ht="39.75" customHeight="1" thickBot="1" x14ac:dyDescent="0.3">
      <c r="A184" s="139" t="s">
        <v>105</v>
      </c>
      <c r="B184" s="140" t="s">
        <v>187</v>
      </c>
      <c r="C184" s="435" t="s">
        <v>333</v>
      </c>
      <c r="D184" s="493" t="s">
        <v>213</v>
      </c>
      <c r="E184" s="494">
        <v>500</v>
      </c>
      <c r="F184" s="443">
        <v>70</v>
      </c>
      <c r="G184" s="490">
        <f t="shared" si="286"/>
        <v>35000</v>
      </c>
      <c r="H184" s="143">
        <v>1</v>
      </c>
      <c r="I184" s="144">
        <v>20000</v>
      </c>
      <c r="J184" s="146">
        <f t="shared" si="293"/>
        <v>20000</v>
      </c>
      <c r="K184" s="207"/>
      <c r="L184" s="144"/>
      <c r="M184" s="146">
        <f t="shared" si="287"/>
        <v>0</v>
      </c>
      <c r="N184" s="143"/>
      <c r="O184" s="144"/>
      <c r="P184" s="146">
        <f t="shared" si="288"/>
        <v>0</v>
      </c>
      <c r="Q184" s="207"/>
      <c r="R184" s="144"/>
      <c r="S184" s="146">
        <f t="shared" si="289"/>
        <v>0</v>
      </c>
      <c r="T184" s="143"/>
      <c r="U184" s="144"/>
      <c r="V184" s="146">
        <f t="shared" si="290"/>
        <v>0</v>
      </c>
      <c r="W184" s="207"/>
      <c r="X184" s="144"/>
      <c r="Y184" s="146">
        <f t="shared" si="291"/>
        <v>0</v>
      </c>
      <c r="Z184" s="143"/>
      <c r="AA184" s="144"/>
      <c r="AB184" s="145">
        <f t="shared" si="292"/>
        <v>0</v>
      </c>
      <c r="AC184" s="236">
        <f t="shared" si="254"/>
        <v>35000</v>
      </c>
      <c r="AD184" s="324">
        <f t="shared" si="255"/>
        <v>20000</v>
      </c>
      <c r="AE184" s="236">
        <f t="shared" si="256"/>
        <v>15000</v>
      </c>
      <c r="AF184" s="338">
        <f t="shared" si="257"/>
        <v>0.42857142857142855</v>
      </c>
      <c r="AG184" s="339"/>
      <c r="AH184" s="99"/>
      <c r="AI184" s="99"/>
    </row>
    <row r="185" spans="1:35" ht="15.75" customHeight="1" thickBot="1" x14ac:dyDescent="0.3">
      <c r="A185" s="708" t="s">
        <v>234</v>
      </c>
      <c r="B185" s="700"/>
      <c r="C185" s="703"/>
      <c r="D185" s="352"/>
      <c r="E185" s="310">
        <f t="shared" ref="E185:AB185" si="294">E178+E172+E168+E162</f>
        <v>1051</v>
      </c>
      <c r="F185" s="310">
        <f t="shared" si="294"/>
        <v>220060</v>
      </c>
      <c r="G185" s="310">
        <f t="shared" si="294"/>
        <v>579250</v>
      </c>
      <c r="H185" s="310">
        <f t="shared" si="294"/>
        <v>46</v>
      </c>
      <c r="I185" s="310">
        <f t="shared" si="294"/>
        <v>379300</v>
      </c>
      <c r="J185" s="310">
        <f t="shared" si="294"/>
        <v>577669.68999999994</v>
      </c>
      <c r="K185" s="353">
        <f t="shared" si="294"/>
        <v>0</v>
      </c>
      <c r="L185" s="310">
        <f t="shared" si="294"/>
        <v>0</v>
      </c>
      <c r="M185" s="310">
        <f t="shared" si="294"/>
        <v>0</v>
      </c>
      <c r="N185" s="310">
        <f t="shared" si="294"/>
        <v>0</v>
      </c>
      <c r="O185" s="310">
        <f t="shared" si="294"/>
        <v>0</v>
      </c>
      <c r="P185" s="310">
        <f t="shared" si="294"/>
        <v>0</v>
      </c>
      <c r="Q185" s="353">
        <f t="shared" si="294"/>
        <v>0</v>
      </c>
      <c r="R185" s="310">
        <f t="shared" si="294"/>
        <v>0</v>
      </c>
      <c r="S185" s="310">
        <f t="shared" si="294"/>
        <v>0</v>
      </c>
      <c r="T185" s="310">
        <f t="shared" si="294"/>
        <v>0</v>
      </c>
      <c r="U185" s="310">
        <f t="shared" si="294"/>
        <v>0</v>
      </c>
      <c r="V185" s="310">
        <f t="shared" si="294"/>
        <v>0</v>
      </c>
      <c r="W185" s="353">
        <f t="shared" si="294"/>
        <v>0</v>
      </c>
      <c r="X185" s="310">
        <f t="shared" si="294"/>
        <v>0</v>
      </c>
      <c r="Y185" s="310">
        <f t="shared" si="294"/>
        <v>0</v>
      </c>
      <c r="Z185" s="310">
        <f t="shared" si="294"/>
        <v>0</v>
      </c>
      <c r="AA185" s="310">
        <f t="shared" si="294"/>
        <v>0</v>
      </c>
      <c r="AB185" s="310">
        <f t="shared" si="294"/>
        <v>0</v>
      </c>
      <c r="AC185" s="285">
        <f t="shared" si="254"/>
        <v>579250</v>
      </c>
      <c r="AD185" s="332">
        <f t="shared" si="255"/>
        <v>577669.68999999994</v>
      </c>
      <c r="AE185" s="340">
        <f t="shared" si="256"/>
        <v>1580.3100000000559</v>
      </c>
      <c r="AF185" s="354">
        <f t="shared" si="257"/>
        <v>2.7282002589556426E-3</v>
      </c>
      <c r="AG185" s="355"/>
      <c r="AH185" s="99"/>
      <c r="AI185" s="99"/>
    </row>
    <row r="186" spans="1:35" ht="15.75" customHeight="1" x14ac:dyDescent="0.25">
      <c r="A186" s="356" t="s">
        <v>235</v>
      </c>
      <c r="B186" s="357"/>
      <c r="C186" s="358"/>
      <c r="D186" s="359"/>
      <c r="E186" s="360"/>
      <c r="F186" s="360"/>
      <c r="G186" s="361">
        <f>G47+G51+G65+G75+G97+G103+G126+G134+G141+G145+G149+G154+G160+G185</f>
        <v>2571728</v>
      </c>
      <c r="H186" s="362"/>
      <c r="I186" s="362"/>
      <c r="J186" s="361">
        <f>J47+J51+J65+J75+J97+J103+J126+J134+J141+J145+J149+J154+J160+J185</f>
        <v>2571679.0099999998</v>
      </c>
      <c r="K186" s="360"/>
      <c r="L186" s="360"/>
      <c r="M186" s="361">
        <f>M47+M51+M65+M75+M97+M103+M126+M134+M141+M145+M149+M154+M160+M185</f>
        <v>0</v>
      </c>
      <c r="N186" s="360"/>
      <c r="O186" s="360"/>
      <c r="P186" s="361">
        <f>P47+P51+P65+P75+P97+P103+P126+P134+P141+P145+P149+P154+P160+P185</f>
        <v>0</v>
      </c>
      <c r="Q186" s="360"/>
      <c r="R186" s="360"/>
      <c r="S186" s="361">
        <f>S47+S51+S65+S75+S97+S103+S126+S134+S141+S145+S149+S154+S160+S185</f>
        <v>0</v>
      </c>
      <c r="T186" s="360"/>
      <c r="U186" s="360"/>
      <c r="V186" s="361">
        <f>V47+V51+V65+V75+V97+V103+V126+V134+V141+V145+V149+V154+V160+V185</f>
        <v>0</v>
      </c>
      <c r="W186" s="360"/>
      <c r="X186" s="360"/>
      <c r="Y186" s="361">
        <f>Y47+Y51+Y65+Y75+Y97+Y103+Y126+Y134+Y141+Y145+Y149+Y154+Y160+Y185</f>
        <v>0</v>
      </c>
      <c r="Z186" s="360"/>
      <c r="AA186" s="360"/>
      <c r="AB186" s="361">
        <f>AB47+AB51+AB65+AB75+AB97+AB103+AB126+AB134+AB141+AB145+AB149+AB154+AB160+AB185</f>
        <v>0</v>
      </c>
      <c r="AC186" s="361">
        <f>AC47+AC51+AC65+AC75+AC97+AC103+AC126+AC134+AC141+AC145+AC149+AC154+AC160+AC185</f>
        <v>2571728</v>
      </c>
      <c r="AD186" s="361">
        <f>AD47+AD51+AD65+AD75+AD97+AD103+AD126+AD134+AD141+AD145+AD149+AD154+AD160+AD185</f>
        <v>2571679.0099999998</v>
      </c>
      <c r="AE186" s="361">
        <f t="shared" si="256"/>
        <v>48.990000000223517</v>
      </c>
      <c r="AF186" s="363">
        <f t="shared" si="257"/>
        <v>1.9049448464310189E-5</v>
      </c>
      <c r="AG186" s="364"/>
      <c r="AH186" s="365"/>
      <c r="AI186" s="365"/>
    </row>
    <row r="187" spans="1:35" ht="15.75" customHeight="1" x14ac:dyDescent="0.3">
      <c r="A187" s="709"/>
      <c r="B187" s="683"/>
      <c r="C187" s="683"/>
      <c r="D187" s="366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367"/>
      <c r="S187" s="367"/>
      <c r="T187" s="367"/>
      <c r="U187" s="367"/>
      <c r="V187" s="367"/>
      <c r="W187" s="367"/>
      <c r="X187" s="367"/>
      <c r="Y187" s="367"/>
      <c r="Z187" s="367"/>
      <c r="AA187" s="367"/>
      <c r="AB187" s="367"/>
      <c r="AC187" s="368"/>
      <c r="AD187" s="368"/>
      <c r="AE187" s="368"/>
      <c r="AF187" s="369"/>
      <c r="AG187" s="370"/>
      <c r="AH187" s="3"/>
      <c r="AI187" s="3"/>
    </row>
    <row r="188" spans="1:35" ht="15.75" customHeight="1" x14ac:dyDescent="0.3">
      <c r="A188" s="710" t="s">
        <v>236</v>
      </c>
      <c r="B188" s="700"/>
      <c r="C188" s="701"/>
      <c r="D188" s="371"/>
      <c r="E188" s="372"/>
      <c r="F188" s="372"/>
      <c r="G188" s="372">
        <f>Фінансування!C20-Витрати!G186</f>
        <v>0</v>
      </c>
      <c r="H188" s="372"/>
      <c r="I188" s="372"/>
      <c r="J188" s="372">
        <f>Фінансування!C21-Витрати!J186</f>
        <v>0</v>
      </c>
      <c r="K188" s="372"/>
      <c r="L188" s="372"/>
      <c r="M188" s="372"/>
      <c r="N188" s="372"/>
      <c r="O188" s="372"/>
      <c r="P188" s="372"/>
      <c r="Q188" s="372"/>
      <c r="R188" s="372"/>
      <c r="S188" s="372"/>
      <c r="T188" s="372"/>
      <c r="U188" s="372"/>
      <c r="V188" s="372"/>
      <c r="W188" s="372"/>
      <c r="X188" s="372"/>
      <c r="Y188" s="372"/>
      <c r="Z188" s="372"/>
      <c r="AA188" s="372"/>
      <c r="AB188" s="372"/>
      <c r="AC188" s="372">
        <f>Фінансування!N20-Витрати!AC186</f>
        <v>0</v>
      </c>
      <c r="AD188" s="372">
        <f>Фінансування!N21-Витрати!AD186</f>
        <v>0</v>
      </c>
      <c r="AE188" s="373"/>
      <c r="AF188" s="374"/>
      <c r="AG188" s="375"/>
      <c r="AH188" s="3"/>
      <c r="AI188" s="3"/>
    </row>
    <row r="189" spans="1:35" ht="15.75" customHeight="1" x14ac:dyDescent="0.25">
      <c r="A189" s="13"/>
      <c r="B189" s="376"/>
      <c r="C189" s="377"/>
      <c r="D189" s="13"/>
      <c r="E189" s="13"/>
      <c r="F189" s="13"/>
      <c r="G189" s="13"/>
      <c r="H189" s="13"/>
      <c r="I189" s="13"/>
      <c r="J189" s="13"/>
      <c r="K189" s="378"/>
      <c r="L189" s="378"/>
      <c r="M189" s="378"/>
      <c r="N189" s="378"/>
      <c r="O189" s="378"/>
      <c r="P189" s="378"/>
      <c r="Q189" s="378"/>
      <c r="R189" s="378"/>
      <c r="S189" s="378"/>
      <c r="T189" s="378"/>
      <c r="U189" s="378"/>
      <c r="V189" s="378"/>
      <c r="W189" s="378"/>
      <c r="X189" s="378"/>
      <c r="Y189" s="378"/>
      <c r="Z189" s="378"/>
      <c r="AA189" s="378"/>
      <c r="AB189" s="378"/>
      <c r="AC189" s="379"/>
      <c r="AD189" s="379"/>
      <c r="AE189" s="379"/>
      <c r="AF189" s="379"/>
      <c r="AG189" s="380"/>
    </row>
    <row r="190" spans="1:35" ht="15.75" customHeight="1" x14ac:dyDescent="0.25">
      <c r="A190" s="13"/>
      <c r="B190" s="376"/>
      <c r="C190" s="377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1"/>
      <c r="AD190" s="11"/>
      <c r="AE190" s="11"/>
      <c r="AF190" s="11"/>
      <c r="AG190" s="48"/>
    </row>
    <row r="191" spans="1:35" ht="15.75" customHeight="1" x14ac:dyDescent="0.25">
      <c r="A191" s="13"/>
      <c r="B191" s="376"/>
      <c r="C191" s="377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1"/>
      <c r="AD191" s="11"/>
      <c r="AE191" s="11"/>
      <c r="AF191" s="11"/>
      <c r="AG191" s="48"/>
    </row>
    <row r="192" spans="1:35" ht="15.75" customHeight="1" x14ac:dyDescent="0.25">
      <c r="A192" s="13"/>
      <c r="B192" s="376"/>
      <c r="C192" s="377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1"/>
      <c r="AD192" s="11"/>
      <c r="AE192" s="11"/>
      <c r="AF192" s="11"/>
      <c r="AG192" s="48"/>
    </row>
    <row r="193" spans="1:33" ht="15.75" customHeight="1" x14ac:dyDescent="0.3">
      <c r="A193" s="13"/>
      <c r="B193" s="376"/>
      <c r="C193" s="381" t="s">
        <v>237</v>
      </c>
      <c r="D193" s="382"/>
      <c r="E193" s="382"/>
      <c r="G193" s="382"/>
      <c r="H193" s="382"/>
      <c r="I193" s="382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1"/>
      <c r="AD193" s="11"/>
      <c r="AE193" s="11"/>
      <c r="AF193" s="11"/>
      <c r="AG193" s="48"/>
    </row>
    <row r="194" spans="1:33" ht="15.75" customHeight="1" x14ac:dyDescent="0.3">
      <c r="A194" s="13"/>
      <c r="B194" s="376"/>
      <c r="D194" s="381" t="s">
        <v>39</v>
      </c>
      <c r="G194" s="381" t="s">
        <v>40</v>
      </c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1"/>
      <c r="AD194" s="11"/>
      <c r="AE194" s="11"/>
      <c r="AF194" s="11"/>
      <c r="AG194" s="48"/>
    </row>
    <row r="195" spans="1:33" ht="15.75" customHeight="1" x14ac:dyDescent="0.25">
      <c r="A195" s="13"/>
      <c r="B195" s="376"/>
      <c r="C195" s="377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1"/>
      <c r="AD195" s="11"/>
      <c r="AE195" s="11"/>
      <c r="AF195" s="11"/>
      <c r="AG195" s="48"/>
    </row>
    <row r="196" spans="1:33" ht="15.75" customHeight="1" x14ac:dyDescent="0.25">
      <c r="A196" s="13"/>
      <c r="B196" s="376"/>
      <c r="C196" s="377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1"/>
      <c r="AD196" s="11"/>
      <c r="AE196" s="11"/>
      <c r="AF196" s="11"/>
      <c r="AG196" s="48"/>
    </row>
    <row r="197" spans="1:33" ht="15.75" customHeight="1" x14ac:dyDescent="0.3">
      <c r="A197" s="46"/>
      <c r="B197" s="383"/>
      <c r="C197" s="384"/>
      <c r="AG197" s="384"/>
    </row>
    <row r="198" spans="1:33" ht="15.75" customHeight="1" x14ac:dyDescent="0.3">
      <c r="A198" s="46"/>
      <c r="B198" s="383"/>
      <c r="C198" s="384"/>
      <c r="AG198" s="384"/>
    </row>
    <row r="199" spans="1:33" ht="15.75" customHeight="1" x14ac:dyDescent="0.3">
      <c r="A199" s="46"/>
      <c r="B199" s="383"/>
      <c r="C199" s="384"/>
      <c r="AG199" s="384"/>
    </row>
    <row r="200" spans="1:33" ht="15.75" customHeight="1" x14ac:dyDescent="0.3">
      <c r="A200" s="46"/>
      <c r="B200" s="383"/>
      <c r="C200" s="384"/>
      <c r="AG200" s="384"/>
    </row>
    <row r="201" spans="1:33" ht="15.75" customHeight="1" x14ac:dyDescent="0.3">
      <c r="A201" s="46"/>
      <c r="B201" s="383"/>
      <c r="C201" s="384"/>
      <c r="AG201" s="384"/>
    </row>
    <row r="202" spans="1:33" ht="15.75" customHeight="1" x14ac:dyDescent="0.3">
      <c r="A202" s="46"/>
      <c r="B202" s="383"/>
      <c r="C202" s="384"/>
      <c r="AG202" s="384"/>
    </row>
    <row r="203" spans="1:33" ht="15.75" customHeight="1" x14ac:dyDescent="0.3">
      <c r="A203" s="46"/>
      <c r="B203" s="383"/>
      <c r="C203" s="384"/>
      <c r="AG203" s="384"/>
    </row>
    <row r="204" spans="1:33" ht="15.75" customHeight="1" x14ac:dyDescent="0.3">
      <c r="A204" s="46"/>
      <c r="B204" s="383"/>
      <c r="C204" s="384"/>
      <c r="AG204" s="384"/>
    </row>
    <row r="205" spans="1:33" ht="15.75" customHeight="1" x14ac:dyDescent="0.3">
      <c r="A205" s="46"/>
      <c r="B205" s="383"/>
      <c r="C205" s="384"/>
      <c r="AG205" s="384"/>
    </row>
    <row r="206" spans="1:33" ht="15.75" customHeight="1" x14ac:dyDescent="0.3">
      <c r="A206" s="46"/>
      <c r="B206" s="383"/>
      <c r="C206" s="384"/>
      <c r="AG206" s="384"/>
    </row>
    <row r="207" spans="1:33" ht="15.75" customHeight="1" x14ac:dyDescent="0.3">
      <c r="A207" s="46"/>
      <c r="B207" s="383"/>
      <c r="C207" s="384"/>
      <c r="AG207" s="384"/>
    </row>
    <row r="208" spans="1:33" ht="15.75" customHeight="1" x14ac:dyDescent="0.3">
      <c r="A208" s="46"/>
      <c r="B208" s="383"/>
      <c r="C208" s="384"/>
      <c r="AG208" s="384"/>
    </row>
    <row r="209" spans="1:33" ht="15.75" customHeight="1" x14ac:dyDescent="0.3">
      <c r="A209" s="46"/>
      <c r="B209" s="383"/>
      <c r="C209" s="384"/>
      <c r="AG209" s="384"/>
    </row>
    <row r="210" spans="1:33" ht="15.75" customHeight="1" x14ac:dyDescent="0.3">
      <c r="A210" s="46"/>
      <c r="B210" s="383"/>
      <c r="C210" s="384"/>
      <c r="AG210" s="384"/>
    </row>
    <row r="211" spans="1:33" ht="15.75" customHeight="1" x14ac:dyDescent="0.3">
      <c r="A211" s="46"/>
      <c r="B211" s="383"/>
      <c r="C211" s="384"/>
      <c r="AG211" s="384"/>
    </row>
    <row r="212" spans="1:33" ht="15.75" customHeight="1" x14ac:dyDescent="0.3">
      <c r="A212" s="46"/>
      <c r="B212" s="383"/>
      <c r="C212" s="384"/>
      <c r="AG212" s="384"/>
    </row>
    <row r="213" spans="1:33" ht="15.75" customHeight="1" x14ac:dyDescent="0.3">
      <c r="A213" s="46"/>
      <c r="B213" s="383"/>
      <c r="C213" s="384"/>
      <c r="AG213" s="384"/>
    </row>
    <row r="214" spans="1:33" ht="15.75" customHeight="1" x14ac:dyDescent="0.3">
      <c r="A214" s="46"/>
      <c r="B214" s="383"/>
      <c r="C214" s="384"/>
      <c r="AG214" s="384"/>
    </row>
    <row r="215" spans="1:33" ht="15.75" customHeight="1" x14ac:dyDescent="0.3">
      <c r="A215" s="46"/>
      <c r="B215" s="383"/>
      <c r="C215" s="384"/>
      <c r="AG215" s="384"/>
    </row>
    <row r="216" spans="1:33" ht="15.75" customHeight="1" x14ac:dyDescent="0.3">
      <c r="A216" s="46"/>
      <c r="B216" s="383"/>
      <c r="C216" s="384"/>
      <c r="AG216" s="384"/>
    </row>
    <row r="217" spans="1:33" ht="15.75" customHeight="1" x14ac:dyDescent="0.3">
      <c r="A217" s="46"/>
      <c r="B217" s="383"/>
      <c r="C217" s="384"/>
      <c r="AG217" s="384"/>
    </row>
    <row r="218" spans="1:33" ht="15.75" customHeight="1" x14ac:dyDescent="0.3">
      <c r="A218" s="46"/>
      <c r="B218" s="383"/>
      <c r="C218" s="384"/>
      <c r="AG218" s="384"/>
    </row>
    <row r="219" spans="1:33" ht="15.75" customHeight="1" x14ac:dyDescent="0.3">
      <c r="A219" s="46"/>
      <c r="B219" s="383"/>
      <c r="C219" s="384"/>
      <c r="AG219" s="384"/>
    </row>
    <row r="220" spans="1:33" ht="15.75" customHeight="1" x14ac:dyDescent="0.3">
      <c r="A220" s="46"/>
      <c r="B220" s="383"/>
      <c r="C220" s="384"/>
      <c r="AG220" s="384"/>
    </row>
    <row r="221" spans="1:33" ht="15.75" customHeight="1" x14ac:dyDescent="0.3">
      <c r="A221" s="46"/>
      <c r="B221" s="383"/>
      <c r="C221" s="384"/>
      <c r="AG221" s="384"/>
    </row>
    <row r="222" spans="1:33" ht="15.75" customHeight="1" x14ac:dyDescent="0.3">
      <c r="A222" s="46"/>
      <c r="B222" s="383"/>
      <c r="C222" s="384"/>
      <c r="AG222" s="384"/>
    </row>
    <row r="223" spans="1:33" ht="15.75" customHeight="1" x14ac:dyDescent="0.3">
      <c r="A223" s="46"/>
      <c r="B223" s="383"/>
      <c r="C223" s="384"/>
      <c r="AG223" s="384"/>
    </row>
    <row r="224" spans="1:33" ht="15.75" customHeight="1" x14ac:dyDescent="0.3">
      <c r="A224" s="46"/>
      <c r="B224" s="383"/>
      <c r="C224" s="384"/>
      <c r="AG224" s="384"/>
    </row>
    <row r="225" spans="1:33" ht="15.75" customHeight="1" x14ac:dyDescent="0.3">
      <c r="A225" s="46"/>
      <c r="B225" s="383"/>
      <c r="C225" s="384"/>
      <c r="AG225" s="384"/>
    </row>
    <row r="226" spans="1:33" ht="15.75" customHeight="1" x14ac:dyDescent="0.3">
      <c r="A226" s="46"/>
      <c r="B226" s="383"/>
      <c r="C226" s="384"/>
      <c r="AG226" s="384"/>
    </row>
    <row r="227" spans="1:33" ht="15.75" customHeight="1" x14ac:dyDescent="0.3">
      <c r="A227" s="46"/>
      <c r="B227" s="383"/>
      <c r="C227" s="384"/>
      <c r="AG227" s="384"/>
    </row>
    <row r="228" spans="1:33" ht="15.75" customHeight="1" x14ac:dyDescent="0.3">
      <c r="A228" s="46"/>
      <c r="B228" s="383"/>
      <c r="C228" s="384"/>
      <c r="AG228" s="384"/>
    </row>
    <row r="229" spans="1:33" ht="15.75" customHeight="1" x14ac:dyDescent="0.3">
      <c r="A229" s="46"/>
      <c r="B229" s="383"/>
      <c r="C229" s="384"/>
      <c r="AG229" s="384"/>
    </row>
    <row r="230" spans="1:33" ht="15.75" customHeight="1" x14ac:dyDescent="0.3">
      <c r="A230" s="46"/>
      <c r="B230" s="383"/>
      <c r="C230" s="384"/>
      <c r="AG230" s="384"/>
    </row>
    <row r="231" spans="1:33" ht="15.75" customHeight="1" x14ac:dyDescent="0.3">
      <c r="A231" s="46"/>
      <c r="B231" s="383"/>
      <c r="C231" s="384"/>
      <c r="AG231" s="384"/>
    </row>
    <row r="232" spans="1:33" ht="15.75" customHeight="1" x14ac:dyDescent="0.3">
      <c r="A232" s="46"/>
      <c r="B232" s="383"/>
      <c r="C232" s="384"/>
      <c r="AG232" s="384"/>
    </row>
    <row r="233" spans="1:33" ht="15.75" customHeight="1" x14ac:dyDescent="0.3">
      <c r="A233" s="46"/>
      <c r="B233" s="383"/>
      <c r="C233" s="384"/>
      <c r="AG233" s="384"/>
    </row>
    <row r="234" spans="1:33" ht="15.75" customHeight="1" x14ac:dyDescent="0.3">
      <c r="A234" s="46"/>
      <c r="B234" s="383"/>
      <c r="C234" s="384"/>
      <c r="AG234" s="384"/>
    </row>
    <row r="235" spans="1:33" ht="15.75" customHeight="1" x14ac:dyDescent="0.3">
      <c r="A235" s="46"/>
      <c r="B235" s="383"/>
      <c r="C235" s="384"/>
      <c r="AG235" s="384"/>
    </row>
    <row r="236" spans="1:33" ht="15.75" customHeight="1" x14ac:dyDescent="0.3">
      <c r="A236" s="46"/>
      <c r="B236" s="383"/>
      <c r="C236" s="384"/>
      <c r="AG236" s="384"/>
    </row>
    <row r="237" spans="1:33" ht="15.75" customHeight="1" x14ac:dyDescent="0.3">
      <c r="A237" s="46"/>
      <c r="B237" s="383"/>
      <c r="C237" s="384"/>
      <c r="AG237" s="384"/>
    </row>
    <row r="238" spans="1:33" ht="15.75" customHeight="1" x14ac:dyDescent="0.3">
      <c r="A238" s="46"/>
      <c r="B238" s="383"/>
      <c r="C238" s="384"/>
      <c r="AG238" s="384"/>
    </row>
    <row r="239" spans="1:33" ht="15.75" customHeight="1" x14ac:dyDescent="0.3">
      <c r="A239" s="46"/>
      <c r="B239" s="383"/>
      <c r="C239" s="384"/>
      <c r="AG239" s="384"/>
    </row>
    <row r="240" spans="1:33" ht="15.75" customHeight="1" x14ac:dyDescent="0.3">
      <c r="A240" s="46"/>
      <c r="B240" s="383"/>
      <c r="C240" s="384"/>
      <c r="AG240" s="384"/>
    </row>
    <row r="241" spans="1:33" ht="15.75" customHeight="1" x14ac:dyDescent="0.3">
      <c r="A241" s="46"/>
      <c r="B241" s="383"/>
      <c r="C241" s="384"/>
      <c r="AG241" s="384"/>
    </row>
    <row r="242" spans="1:33" ht="15.75" customHeight="1" x14ac:dyDescent="0.3">
      <c r="A242" s="46"/>
      <c r="B242" s="383"/>
      <c r="C242" s="384"/>
      <c r="AG242" s="384"/>
    </row>
    <row r="243" spans="1:33" ht="15.75" customHeight="1" x14ac:dyDescent="0.3">
      <c r="A243" s="46"/>
      <c r="B243" s="383"/>
      <c r="C243" s="384"/>
      <c r="AG243" s="384"/>
    </row>
    <row r="244" spans="1:33" ht="15.75" customHeight="1" x14ac:dyDescent="0.3">
      <c r="A244" s="46"/>
      <c r="B244" s="383"/>
      <c r="C244" s="384"/>
      <c r="AG244" s="384"/>
    </row>
    <row r="245" spans="1:33" ht="15.75" customHeight="1" x14ac:dyDescent="0.3">
      <c r="A245" s="46"/>
      <c r="B245" s="383"/>
      <c r="C245" s="384"/>
      <c r="AG245" s="384"/>
    </row>
    <row r="246" spans="1:33" ht="15.75" customHeight="1" x14ac:dyDescent="0.3">
      <c r="A246" s="46"/>
      <c r="B246" s="383"/>
      <c r="C246" s="384"/>
      <c r="AG246" s="384"/>
    </row>
    <row r="247" spans="1:33" ht="15.75" customHeight="1" x14ac:dyDescent="0.3">
      <c r="A247" s="46"/>
      <c r="B247" s="383"/>
      <c r="C247" s="384"/>
      <c r="AG247" s="384"/>
    </row>
    <row r="248" spans="1:33" ht="15.75" customHeight="1" x14ac:dyDescent="0.3">
      <c r="A248" s="46"/>
      <c r="B248" s="383"/>
      <c r="C248" s="384"/>
      <c r="AG248" s="384"/>
    </row>
    <row r="249" spans="1:33" ht="15.75" customHeight="1" x14ac:dyDescent="0.3">
      <c r="A249" s="46"/>
      <c r="B249" s="383"/>
      <c r="C249" s="384"/>
      <c r="AG249" s="384"/>
    </row>
    <row r="250" spans="1:33" ht="15.75" customHeight="1" x14ac:dyDescent="0.3">
      <c r="A250" s="46"/>
      <c r="B250" s="383"/>
      <c r="C250" s="384"/>
      <c r="AG250" s="384"/>
    </row>
    <row r="251" spans="1:33" ht="15.75" customHeight="1" x14ac:dyDescent="0.3">
      <c r="A251" s="46"/>
      <c r="B251" s="383"/>
      <c r="C251" s="384"/>
      <c r="AG251" s="384"/>
    </row>
    <row r="252" spans="1:33" ht="15.75" customHeight="1" x14ac:dyDescent="0.3">
      <c r="A252" s="46"/>
      <c r="B252" s="383"/>
      <c r="C252" s="384"/>
      <c r="AG252" s="384"/>
    </row>
    <row r="253" spans="1:33" ht="15.75" customHeight="1" x14ac:dyDescent="0.3">
      <c r="A253" s="46"/>
      <c r="B253" s="383"/>
      <c r="C253" s="384"/>
      <c r="AG253" s="384"/>
    </row>
    <row r="254" spans="1:33" ht="15.75" customHeight="1" x14ac:dyDescent="0.3">
      <c r="A254" s="46"/>
      <c r="B254" s="383"/>
      <c r="C254" s="384"/>
      <c r="AG254" s="384"/>
    </row>
    <row r="255" spans="1:33" ht="15.75" customHeight="1" x14ac:dyDescent="0.3">
      <c r="A255" s="46"/>
      <c r="B255" s="383"/>
      <c r="C255" s="384"/>
      <c r="AG255" s="384"/>
    </row>
    <row r="256" spans="1:33" ht="15.75" customHeight="1" x14ac:dyDescent="0.3">
      <c r="A256" s="46"/>
      <c r="B256" s="383"/>
      <c r="C256" s="384"/>
      <c r="AG256" s="384"/>
    </row>
    <row r="257" spans="1:33" ht="15.75" customHeight="1" x14ac:dyDescent="0.3">
      <c r="A257" s="46"/>
      <c r="B257" s="383"/>
      <c r="C257" s="384"/>
      <c r="AG257" s="384"/>
    </row>
    <row r="258" spans="1:33" ht="15.75" customHeight="1" x14ac:dyDescent="0.3">
      <c r="A258" s="46"/>
      <c r="B258" s="383"/>
      <c r="C258" s="384"/>
      <c r="AG258" s="384"/>
    </row>
    <row r="259" spans="1:33" ht="15.75" customHeight="1" x14ac:dyDescent="0.3">
      <c r="A259" s="46"/>
      <c r="B259" s="383"/>
      <c r="C259" s="384"/>
      <c r="AG259" s="384"/>
    </row>
    <row r="260" spans="1:33" ht="15.75" customHeight="1" x14ac:dyDescent="0.3">
      <c r="A260" s="46"/>
      <c r="B260" s="383"/>
      <c r="C260" s="384"/>
      <c r="AG260" s="384"/>
    </row>
    <row r="261" spans="1:33" ht="15.75" customHeight="1" x14ac:dyDescent="0.3">
      <c r="A261" s="46"/>
      <c r="B261" s="383"/>
      <c r="C261" s="384"/>
      <c r="AG261" s="384"/>
    </row>
    <row r="262" spans="1:33" ht="15.75" customHeight="1" x14ac:dyDescent="0.3">
      <c r="A262" s="46"/>
      <c r="B262" s="383"/>
      <c r="C262" s="384"/>
      <c r="AG262" s="384"/>
    </row>
    <row r="263" spans="1:33" ht="15.75" customHeight="1" x14ac:dyDescent="0.3">
      <c r="A263" s="46"/>
      <c r="B263" s="383"/>
      <c r="C263" s="384"/>
      <c r="AG263" s="384"/>
    </row>
    <row r="264" spans="1:33" ht="15.75" customHeight="1" x14ac:dyDescent="0.3">
      <c r="A264" s="46"/>
      <c r="B264" s="383"/>
      <c r="C264" s="384"/>
      <c r="AG264" s="384"/>
    </row>
    <row r="265" spans="1:33" ht="15.75" customHeight="1" x14ac:dyDescent="0.3">
      <c r="A265" s="46"/>
      <c r="B265" s="383"/>
      <c r="C265" s="384"/>
      <c r="AG265" s="384"/>
    </row>
    <row r="266" spans="1:33" ht="15.75" customHeight="1" x14ac:dyDescent="0.3">
      <c r="A266" s="46"/>
      <c r="B266" s="383"/>
      <c r="C266" s="384"/>
      <c r="AG266" s="384"/>
    </row>
    <row r="267" spans="1:33" ht="15.75" customHeight="1" x14ac:dyDescent="0.3">
      <c r="A267" s="46"/>
      <c r="B267" s="383"/>
      <c r="C267" s="384"/>
      <c r="AG267" s="384"/>
    </row>
    <row r="268" spans="1:33" ht="15.75" customHeight="1" x14ac:dyDescent="0.3">
      <c r="A268" s="46"/>
      <c r="B268" s="383"/>
      <c r="C268" s="384"/>
      <c r="AG268" s="384"/>
    </row>
    <row r="269" spans="1:33" ht="15.75" customHeight="1" x14ac:dyDescent="0.3">
      <c r="A269" s="46"/>
      <c r="B269" s="383"/>
      <c r="C269" s="384"/>
      <c r="AG269" s="384"/>
    </row>
    <row r="270" spans="1:33" ht="15.75" customHeight="1" x14ac:dyDescent="0.3">
      <c r="A270" s="46"/>
      <c r="B270" s="383"/>
      <c r="C270" s="384"/>
      <c r="AG270" s="384"/>
    </row>
    <row r="271" spans="1:33" ht="15.75" customHeight="1" x14ac:dyDescent="0.3">
      <c r="A271" s="46"/>
      <c r="B271" s="383"/>
      <c r="C271" s="384"/>
      <c r="AG271" s="384"/>
    </row>
    <row r="272" spans="1:33" ht="15.75" customHeight="1" x14ac:dyDescent="0.3">
      <c r="A272" s="46"/>
      <c r="B272" s="383"/>
      <c r="C272" s="384"/>
      <c r="AG272" s="384"/>
    </row>
    <row r="273" spans="1:33" ht="15.75" customHeight="1" x14ac:dyDescent="0.3">
      <c r="A273" s="46"/>
      <c r="B273" s="383"/>
      <c r="C273" s="384"/>
      <c r="AG273" s="384"/>
    </row>
    <row r="274" spans="1:33" ht="15.75" customHeight="1" x14ac:dyDescent="0.3">
      <c r="A274" s="46"/>
      <c r="B274" s="383"/>
      <c r="C274" s="384"/>
      <c r="AG274" s="384"/>
    </row>
    <row r="275" spans="1:33" ht="15.75" customHeight="1" x14ac:dyDescent="0.3">
      <c r="A275" s="46"/>
      <c r="B275" s="383"/>
      <c r="C275" s="384"/>
      <c r="AG275" s="384"/>
    </row>
    <row r="276" spans="1:33" ht="15.75" customHeight="1" x14ac:dyDescent="0.3">
      <c r="A276" s="46"/>
      <c r="B276" s="383"/>
      <c r="C276" s="384"/>
      <c r="AG276" s="384"/>
    </row>
    <row r="277" spans="1:33" ht="15.75" customHeight="1" x14ac:dyDescent="0.3">
      <c r="A277" s="46"/>
      <c r="B277" s="383"/>
      <c r="C277" s="384"/>
      <c r="AG277" s="384"/>
    </row>
    <row r="278" spans="1:33" ht="15.75" customHeight="1" x14ac:dyDescent="0.3">
      <c r="A278" s="46"/>
      <c r="B278" s="383"/>
      <c r="C278" s="384"/>
      <c r="AG278" s="384"/>
    </row>
    <row r="279" spans="1:33" ht="15.75" customHeight="1" x14ac:dyDescent="0.3">
      <c r="A279" s="46"/>
      <c r="B279" s="383"/>
      <c r="C279" s="384"/>
      <c r="AG279" s="384"/>
    </row>
    <row r="280" spans="1:33" ht="15.75" customHeight="1" x14ac:dyDescent="0.3">
      <c r="A280" s="46"/>
      <c r="B280" s="383"/>
      <c r="C280" s="384"/>
      <c r="AG280" s="384"/>
    </row>
    <row r="281" spans="1:33" ht="15.75" customHeight="1" x14ac:dyDescent="0.3">
      <c r="A281" s="46"/>
      <c r="B281" s="383"/>
      <c r="C281" s="384"/>
      <c r="AG281" s="384"/>
    </row>
    <row r="282" spans="1:33" ht="15.75" customHeight="1" x14ac:dyDescent="0.3">
      <c r="A282" s="46"/>
      <c r="B282" s="383"/>
      <c r="C282" s="384"/>
      <c r="AG282" s="384"/>
    </row>
    <row r="283" spans="1:33" ht="15.75" customHeight="1" x14ac:dyDescent="0.3">
      <c r="A283" s="46"/>
      <c r="B283" s="383"/>
      <c r="C283" s="384"/>
      <c r="AG283" s="384"/>
    </row>
    <row r="284" spans="1:33" ht="15.75" customHeight="1" x14ac:dyDescent="0.3">
      <c r="A284" s="46"/>
      <c r="B284" s="383"/>
      <c r="C284" s="384"/>
      <c r="AG284" s="384"/>
    </row>
    <row r="285" spans="1:33" ht="15.75" customHeight="1" x14ac:dyDescent="0.3">
      <c r="A285" s="46"/>
      <c r="B285" s="383"/>
      <c r="C285" s="384"/>
      <c r="AG285" s="384"/>
    </row>
    <row r="286" spans="1:33" ht="15.75" customHeight="1" x14ac:dyDescent="0.3">
      <c r="A286" s="46"/>
      <c r="B286" s="383"/>
      <c r="C286" s="384"/>
      <c r="AG286" s="384"/>
    </row>
    <row r="287" spans="1:33" ht="15.75" customHeight="1" x14ac:dyDescent="0.3">
      <c r="A287" s="46"/>
      <c r="B287" s="383"/>
      <c r="C287" s="384"/>
      <c r="AG287" s="384"/>
    </row>
    <row r="288" spans="1:33" ht="15.75" customHeight="1" x14ac:dyDescent="0.3">
      <c r="A288" s="46"/>
      <c r="B288" s="383"/>
      <c r="C288" s="384"/>
      <c r="AG288" s="384"/>
    </row>
    <row r="289" spans="1:33" ht="15.75" customHeight="1" x14ac:dyDescent="0.3">
      <c r="A289" s="46"/>
      <c r="B289" s="383"/>
      <c r="C289" s="384"/>
      <c r="AG289" s="384"/>
    </row>
    <row r="290" spans="1:33" ht="15.75" customHeight="1" x14ac:dyDescent="0.3">
      <c r="A290" s="46"/>
      <c r="B290" s="383"/>
      <c r="C290" s="384"/>
      <c r="AG290" s="384"/>
    </row>
    <row r="291" spans="1:33" ht="15.75" customHeight="1" x14ac:dyDescent="0.3">
      <c r="A291" s="46"/>
      <c r="B291" s="383"/>
      <c r="C291" s="384"/>
      <c r="AG291" s="384"/>
    </row>
    <row r="292" spans="1:33" ht="15.75" customHeight="1" x14ac:dyDescent="0.3">
      <c r="A292" s="46"/>
      <c r="B292" s="383"/>
      <c r="C292" s="384"/>
      <c r="AG292" s="384"/>
    </row>
    <row r="293" spans="1:33" ht="15.75" customHeight="1" x14ac:dyDescent="0.3">
      <c r="A293" s="46"/>
      <c r="B293" s="383"/>
      <c r="C293" s="384"/>
      <c r="AG293" s="384"/>
    </row>
    <row r="294" spans="1:33" ht="15.75" customHeight="1" x14ac:dyDescent="0.3">
      <c r="A294" s="46"/>
      <c r="B294" s="383"/>
      <c r="C294" s="384"/>
      <c r="AG294" s="384"/>
    </row>
    <row r="295" spans="1:33" ht="15.75" customHeight="1" x14ac:dyDescent="0.3">
      <c r="A295" s="46"/>
      <c r="B295" s="383"/>
      <c r="C295" s="384"/>
      <c r="AG295" s="384"/>
    </row>
    <row r="296" spans="1:33" ht="15.75" customHeight="1" x14ac:dyDescent="0.3">
      <c r="A296" s="46"/>
      <c r="B296" s="383"/>
      <c r="C296" s="384"/>
      <c r="AG296" s="384"/>
    </row>
    <row r="297" spans="1:33" ht="15.75" customHeight="1" x14ac:dyDescent="0.3">
      <c r="A297" s="46"/>
      <c r="B297" s="383"/>
      <c r="C297" s="384"/>
      <c r="AG297" s="384"/>
    </row>
    <row r="298" spans="1:33" ht="15.75" customHeight="1" x14ac:dyDescent="0.3">
      <c r="A298" s="46"/>
      <c r="B298" s="383"/>
      <c r="C298" s="384"/>
      <c r="AG298" s="384"/>
    </row>
    <row r="299" spans="1:33" ht="15.75" customHeight="1" x14ac:dyDescent="0.3">
      <c r="A299" s="46"/>
      <c r="B299" s="383"/>
      <c r="C299" s="384"/>
      <c r="AG299" s="384"/>
    </row>
    <row r="300" spans="1:33" ht="15.75" customHeight="1" x14ac:dyDescent="0.3">
      <c r="A300" s="46"/>
      <c r="B300" s="383"/>
      <c r="C300" s="384"/>
      <c r="AG300" s="384"/>
    </row>
    <row r="301" spans="1:33" ht="15.75" customHeight="1" x14ac:dyDescent="0.3">
      <c r="A301" s="46"/>
      <c r="B301" s="383"/>
      <c r="C301" s="384"/>
      <c r="AG301" s="384"/>
    </row>
    <row r="302" spans="1:33" ht="15.75" customHeight="1" x14ac:dyDescent="0.3">
      <c r="A302" s="46"/>
      <c r="B302" s="383"/>
      <c r="C302" s="384"/>
      <c r="AG302" s="384"/>
    </row>
    <row r="303" spans="1:33" ht="15.75" customHeight="1" x14ac:dyDescent="0.3">
      <c r="A303" s="46"/>
      <c r="B303" s="383"/>
      <c r="C303" s="384"/>
      <c r="AG303" s="384"/>
    </row>
    <row r="304" spans="1:33" ht="15.75" customHeight="1" x14ac:dyDescent="0.3">
      <c r="A304" s="46"/>
      <c r="B304" s="383"/>
      <c r="C304" s="384"/>
      <c r="AG304" s="384"/>
    </row>
    <row r="305" spans="1:33" ht="15.75" customHeight="1" x14ac:dyDescent="0.3">
      <c r="A305" s="46"/>
      <c r="B305" s="383"/>
      <c r="C305" s="384"/>
      <c r="AG305" s="384"/>
    </row>
    <row r="306" spans="1:33" ht="15.75" customHeight="1" x14ac:dyDescent="0.3">
      <c r="A306" s="46"/>
      <c r="B306" s="383"/>
      <c r="C306" s="384"/>
      <c r="AG306" s="384"/>
    </row>
    <row r="307" spans="1:33" ht="15.75" customHeight="1" x14ac:dyDescent="0.3">
      <c r="A307" s="46"/>
      <c r="B307" s="383"/>
      <c r="C307" s="384"/>
      <c r="AG307" s="384"/>
    </row>
    <row r="308" spans="1:33" ht="15.75" customHeight="1" x14ac:dyDescent="0.3">
      <c r="A308" s="46"/>
      <c r="B308" s="383"/>
      <c r="C308" s="384"/>
      <c r="AG308" s="384"/>
    </row>
    <row r="309" spans="1:33" ht="15.75" customHeight="1" x14ac:dyDescent="0.3">
      <c r="A309" s="46"/>
      <c r="B309" s="383"/>
      <c r="C309" s="384"/>
      <c r="AG309" s="384"/>
    </row>
    <row r="310" spans="1:33" ht="15.75" customHeight="1" x14ac:dyDescent="0.3">
      <c r="A310" s="46"/>
      <c r="B310" s="383"/>
      <c r="C310" s="384"/>
      <c r="AG310" s="384"/>
    </row>
    <row r="311" spans="1:33" ht="15.75" customHeight="1" x14ac:dyDescent="0.3">
      <c r="A311" s="46"/>
      <c r="B311" s="383"/>
      <c r="C311" s="384"/>
      <c r="AG311" s="384"/>
    </row>
    <row r="312" spans="1:33" ht="15.75" customHeight="1" x14ac:dyDescent="0.3">
      <c r="A312" s="46"/>
      <c r="B312" s="383"/>
      <c r="C312" s="384"/>
      <c r="AG312" s="384"/>
    </row>
    <row r="313" spans="1:33" ht="15.75" customHeight="1" x14ac:dyDescent="0.3">
      <c r="A313" s="46"/>
      <c r="B313" s="383"/>
      <c r="C313" s="384"/>
      <c r="AG313" s="384"/>
    </row>
    <row r="314" spans="1:33" ht="15.75" customHeight="1" x14ac:dyDescent="0.3">
      <c r="A314" s="46"/>
      <c r="B314" s="383"/>
      <c r="C314" s="384"/>
      <c r="AG314" s="384"/>
    </row>
    <row r="315" spans="1:33" ht="15.75" customHeight="1" x14ac:dyDescent="0.3">
      <c r="A315" s="46"/>
      <c r="B315" s="383"/>
      <c r="C315" s="384"/>
      <c r="AG315" s="384"/>
    </row>
    <row r="316" spans="1:33" ht="15.75" customHeight="1" x14ac:dyDescent="0.3">
      <c r="A316" s="46"/>
      <c r="B316" s="383"/>
      <c r="C316" s="384"/>
      <c r="AG316" s="384"/>
    </row>
    <row r="317" spans="1:33" ht="15.75" customHeight="1" x14ac:dyDescent="0.3">
      <c r="A317" s="46"/>
      <c r="B317" s="383"/>
      <c r="C317" s="384"/>
      <c r="AG317" s="384"/>
    </row>
    <row r="318" spans="1:33" ht="15.75" customHeight="1" x14ac:dyDescent="0.3">
      <c r="A318" s="46"/>
      <c r="B318" s="383"/>
      <c r="C318" s="384"/>
      <c r="AG318" s="384"/>
    </row>
    <row r="319" spans="1:33" ht="15.75" customHeight="1" x14ac:dyDescent="0.3">
      <c r="A319" s="46"/>
      <c r="B319" s="383"/>
      <c r="C319" s="384"/>
      <c r="AG319" s="384"/>
    </row>
    <row r="320" spans="1:33" ht="15.75" customHeight="1" x14ac:dyDescent="0.3">
      <c r="A320" s="46"/>
      <c r="B320" s="383"/>
      <c r="C320" s="384"/>
      <c r="AG320" s="384"/>
    </row>
    <row r="321" spans="1:33" ht="15.75" customHeight="1" x14ac:dyDescent="0.3">
      <c r="A321" s="46"/>
      <c r="B321" s="383"/>
      <c r="C321" s="384"/>
      <c r="AG321" s="384"/>
    </row>
    <row r="322" spans="1:33" ht="15.75" customHeight="1" x14ac:dyDescent="0.3">
      <c r="A322" s="46"/>
      <c r="B322" s="383"/>
      <c r="C322" s="384"/>
      <c r="AG322" s="384"/>
    </row>
    <row r="323" spans="1:33" ht="15.75" customHeight="1" x14ac:dyDescent="0.3">
      <c r="A323" s="46"/>
      <c r="B323" s="383"/>
      <c r="C323" s="384"/>
      <c r="AG323" s="384"/>
    </row>
    <row r="324" spans="1:33" ht="15.75" customHeight="1" x14ac:dyDescent="0.3">
      <c r="A324" s="46"/>
      <c r="B324" s="383"/>
      <c r="C324" s="384"/>
      <c r="AG324" s="384"/>
    </row>
    <row r="325" spans="1:33" ht="15.75" customHeight="1" x14ac:dyDescent="0.3">
      <c r="A325" s="46"/>
      <c r="B325" s="383"/>
      <c r="C325" s="384"/>
      <c r="AG325" s="384"/>
    </row>
    <row r="326" spans="1:33" ht="15.75" customHeight="1" x14ac:dyDescent="0.3">
      <c r="A326" s="46"/>
      <c r="B326" s="383"/>
      <c r="C326" s="384"/>
      <c r="AG326" s="384"/>
    </row>
    <row r="327" spans="1:33" ht="15.75" customHeight="1" x14ac:dyDescent="0.3">
      <c r="A327" s="46"/>
      <c r="B327" s="383"/>
      <c r="C327" s="384"/>
      <c r="AG327" s="384"/>
    </row>
    <row r="328" spans="1:33" ht="15.75" customHeight="1" x14ac:dyDescent="0.3">
      <c r="A328" s="46"/>
      <c r="B328" s="383"/>
      <c r="C328" s="384"/>
      <c r="AG328" s="384"/>
    </row>
    <row r="329" spans="1:33" ht="15.75" customHeight="1" x14ac:dyDescent="0.3">
      <c r="A329" s="46"/>
      <c r="B329" s="383"/>
      <c r="C329" s="384"/>
      <c r="AG329" s="384"/>
    </row>
    <row r="330" spans="1:33" ht="15.75" customHeight="1" x14ac:dyDescent="0.3">
      <c r="A330" s="46"/>
      <c r="B330" s="383"/>
      <c r="C330" s="384"/>
      <c r="AG330" s="384"/>
    </row>
    <row r="331" spans="1:33" ht="15.75" customHeight="1" x14ac:dyDescent="0.3">
      <c r="A331" s="46"/>
      <c r="B331" s="383"/>
      <c r="C331" s="384"/>
      <c r="AG331" s="384"/>
    </row>
    <row r="332" spans="1:33" ht="15.75" customHeight="1" x14ac:dyDescent="0.3">
      <c r="A332" s="46"/>
      <c r="B332" s="383"/>
      <c r="C332" s="384"/>
      <c r="AG332" s="384"/>
    </row>
    <row r="333" spans="1:33" ht="15.75" customHeight="1" x14ac:dyDescent="0.3">
      <c r="A333" s="46"/>
      <c r="B333" s="383"/>
      <c r="C333" s="384"/>
      <c r="AG333" s="384"/>
    </row>
    <row r="334" spans="1:33" ht="15.75" customHeight="1" x14ac:dyDescent="0.3">
      <c r="A334" s="46"/>
      <c r="B334" s="383"/>
      <c r="C334" s="384"/>
      <c r="AG334" s="384"/>
    </row>
    <row r="335" spans="1:33" ht="15.75" customHeight="1" x14ac:dyDescent="0.3">
      <c r="A335" s="46"/>
      <c r="B335" s="383"/>
      <c r="C335" s="384"/>
      <c r="AG335" s="384"/>
    </row>
    <row r="336" spans="1:33" ht="15.75" customHeight="1" x14ac:dyDescent="0.3">
      <c r="A336" s="46"/>
      <c r="B336" s="383"/>
      <c r="C336" s="384"/>
      <c r="AG336" s="384"/>
    </row>
    <row r="337" spans="1:33" ht="15.75" customHeight="1" x14ac:dyDescent="0.3">
      <c r="A337" s="46"/>
      <c r="B337" s="383"/>
      <c r="C337" s="384"/>
      <c r="AG337" s="384"/>
    </row>
    <row r="338" spans="1:33" ht="15.75" customHeight="1" x14ac:dyDescent="0.3">
      <c r="A338" s="46"/>
      <c r="B338" s="383"/>
      <c r="C338" s="384"/>
      <c r="AG338" s="384"/>
    </row>
    <row r="339" spans="1:33" ht="15.75" customHeight="1" x14ac:dyDescent="0.3">
      <c r="A339" s="46"/>
      <c r="B339" s="383"/>
      <c r="C339" s="384"/>
      <c r="AG339" s="384"/>
    </row>
    <row r="340" spans="1:33" ht="15.75" customHeight="1" x14ac:dyDescent="0.3">
      <c r="A340" s="46"/>
      <c r="B340" s="383"/>
      <c r="C340" s="384"/>
      <c r="AG340" s="384"/>
    </row>
    <row r="341" spans="1:33" ht="15.75" customHeight="1" x14ac:dyDescent="0.3">
      <c r="A341" s="46"/>
      <c r="B341" s="383"/>
      <c r="C341" s="384"/>
      <c r="AG341" s="384"/>
    </row>
    <row r="342" spans="1:33" ht="15.75" customHeight="1" x14ac:dyDescent="0.3">
      <c r="A342" s="46"/>
      <c r="B342" s="383"/>
      <c r="C342" s="384"/>
      <c r="AG342" s="384"/>
    </row>
    <row r="343" spans="1:33" ht="15.75" customHeight="1" x14ac:dyDescent="0.3">
      <c r="A343" s="46"/>
      <c r="B343" s="383"/>
      <c r="C343" s="384"/>
      <c r="AG343" s="384"/>
    </row>
    <row r="344" spans="1:33" ht="15.75" customHeight="1" x14ac:dyDescent="0.3">
      <c r="A344" s="46"/>
      <c r="B344" s="383"/>
      <c r="C344" s="384"/>
      <c r="AG344" s="384"/>
    </row>
    <row r="345" spans="1:33" ht="15.75" customHeight="1" x14ac:dyDescent="0.3">
      <c r="A345" s="46"/>
      <c r="B345" s="383"/>
      <c r="C345" s="384"/>
      <c r="AG345" s="384"/>
    </row>
    <row r="346" spans="1:33" ht="15.75" customHeight="1" x14ac:dyDescent="0.3">
      <c r="A346" s="46"/>
      <c r="B346" s="383"/>
      <c r="C346" s="384"/>
      <c r="AG346" s="384"/>
    </row>
    <row r="347" spans="1:33" ht="15.75" customHeight="1" x14ac:dyDescent="0.3">
      <c r="A347" s="46"/>
      <c r="B347" s="383"/>
      <c r="C347" s="384"/>
      <c r="AG347" s="384"/>
    </row>
    <row r="348" spans="1:33" ht="15.75" customHeight="1" x14ac:dyDescent="0.3">
      <c r="A348" s="46"/>
      <c r="B348" s="383"/>
      <c r="C348" s="384"/>
      <c r="AG348" s="384"/>
    </row>
    <row r="349" spans="1:33" ht="15.75" customHeight="1" x14ac:dyDescent="0.3">
      <c r="A349" s="46"/>
      <c r="B349" s="383"/>
      <c r="C349" s="384"/>
      <c r="AG349" s="384"/>
    </row>
    <row r="350" spans="1:33" ht="15.75" customHeight="1" x14ac:dyDescent="0.3">
      <c r="A350" s="46"/>
      <c r="B350" s="383"/>
      <c r="C350" s="384"/>
      <c r="AG350" s="384"/>
    </row>
    <row r="351" spans="1:33" ht="15.75" customHeight="1" x14ac:dyDescent="0.3">
      <c r="A351" s="46"/>
      <c r="B351" s="383"/>
      <c r="C351" s="384"/>
      <c r="AG351" s="384"/>
    </row>
    <row r="352" spans="1:33" ht="15.75" customHeight="1" x14ac:dyDescent="0.3">
      <c r="A352" s="46"/>
      <c r="B352" s="383"/>
      <c r="C352" s="384"/>
      <c r="AG352" s="384"/>
    </row>
    <row r="353" spans="1:33" ht="15.75" customHeight="1" x14ac:dyDescent="0.3">
      <c r="A353" s="46"/>
      <c r="B353" s="383"/>
      <c r="C353" s="384"/>
      <c r="AG353" s="384"/>
    </row>
    <row r="354" spans="1:33" ht="15.75" customHeight="1" x14ac:dyDescent="0.3">
      <c r="A354" s="46"/>
      <c r="B354" s="383"/>
      <c r="C354" s="384"/>
      <c r="AG354" s="384"/>
    </row>
    <row r="355" spans="1:33" ht="15.75" customHeight="1" x14ac:dyDescent="0.3">
      <c r="A355" s="46"/>
      <c r="B355" s="383"/>
      <c r="C355" s="384"/>
      <c r="AG355" s="384"/>
    </row>
    <row r="356" spans="1:33" ht="15.75" customHeight="1" x14ac:dyDescent="0.3">
      <c r="A356" s="46"/>
      <c r="B356" s="383"/>
      <c r="C356" s="384"/>
      <c r="AG356" s="384"/>
    </row>
    <row r="357" spans="1:33" ht="15.75" customHeight="1" x14ac:dyDescent="0.3">
      <c r="A357" s="46"/>
      <c r="B357" s="383"/>
      <c r="C357" s="384"/>
      <c r="AG357" s="384"/>
    </row>
    <row r="358" spans="1:33" ht="15.75" customHeight="1" x14ac:dyDescent="0.3">
      <c r="A358" s="46"/>
      <c r="B358" s="383"/>
      <c r="C358" s="384"/>
      <c r="AG358" s="384"/>
    </row>
    <row r="359" spans="1:33" ht="15.75" customHeight="1" x14ac:dyDescent="0.3">
      <c r="A359" s="46"/>
      <c r="B359" s="383"/>
      <c r="C359" s="384"/>
      <c r="AG359" s="384"/>
    </row>
    <row r="360" spans="1:33" ht="15.75" customHeight="1" x14ac:dyDescent="0.3">
      <c r="A360" s="46"/>
      <c r="B360" s="383"/>
      <c r="C360" s="384"/>
      <c r="AG360" s="384"/>
    </row>
    <row r="361" spans="1:33" ht="15.75" customHeight="1" x14ac:dyDescent="0.3">
      <c r="A361" s="46"/>
      <c r="B361" s="383"/>
      <c r="C361" s="384"/>
      <c r="AG361" s="384"/>
    </row>
    <row r="362" spans="1:33" ht="15.75" customHeight="1" x14ac:dyDescent="0.3">
      <c r="A362" s="46"/>
      <c r="B362" s="383"/>
      <c r="C362" s="384"/>
      <c r="AG362" s="384"/>
    </row>
    <row r="363" spans="1:33" ht="15.75" customHeight="1" x14ac:dyDescent="0.3">
      <c r="A363" s="46"/>
      <c r="B363" s="383"/>
      <c r="C363" s="384"/>
      <c r="AG363" s="384"/>
    </row>
    <row r="364" spans="1:33" ht="15.75" customHeight="1" x14ac:dyDescent="0.3">
      <c r="A364" s="46"/>
      <c r="B364" s="383"/>
      <c r="C364" s="384"/>
      <c r="AG364" s="384"/>
    </row>
    <row r="365" spans="1:33" ht="15.75" customHeight="1" x14ac:dyDescent="0.3">
      <c r="A365" s="46"/>
      <c r="B365" s="383"/>
      <c r="C365" s="384"/>
      <c r="AG365" s="384"/>
    </row>
    <row r="366" spans="1:33" ht="15.75" customHeight="1" x14ac:dyDescent="0.3">
      <c r="A366" s="46"/>
      <c r="B366" s="383"/>
      <c r="C366" s="384"/>
      <c r="AG366" s="384"/>
    </row>
    <row r="367" spans="1:33" ht="15.75" customHeight="1" x14ac:dyDescent="0.3">
      <c r="A367" s="46"/>
      <c r="B367" s="383"/>
      <c r="C367" s="384"/>
      <c r="AG367" s="384"/>
    </row>
    <row r="368" spans="1:33" ht="15.75" customHeight="1" x14ac:dyDescent="0.3">
      <c r="A368" s="46"/>
      <c r="B368" s="383"/>
      <c r="C368" s="384"/>
      <c r="AG368" s="384"/>
    </row>
    <row r="369" spans="1:33" ht="15.75" customHeight="1" x14ac:dyDescent="0.3">
      <c r="A369" s="46"/>
      <c r="B369" s="383"/>
      <c r="C369" s="384"/>
      <c r="AG369" s="384"/>
    </row>
    <row r="370" spans="1:33" ht="15.75" customHeight="1" x14ac:dyDescent="0.3">
      <c r="A370" s="46"/>
      <c r="B370" s="383"/>
      <c r="C370" s="384"/>
      <c r="AG370" s="384"/>
    </row>
    <row r="371" spans="1:33" ht="15.75" customHeight="1" x14ac:dyDescent="0.3">
      <c r="A371" s="46"/>
      <c r="B371" s="383"/>
      <c r="C371" s="384"/>
      <c r="AG371" s="384"/>
    </row>
    <row r="372" spans="1:33" ht="15.75" customHeight="1" x14ac:dyDescent="0.3">
      <c r="A372" s="46"/>
      <c r="B372" s="383"/>
      <c r="C372" s="384"/>
      <c r="AG372" s="384"/>
    </row>
    <row r="373" spans="1:33" ht="15.75" customHeight="1" x14ac:dyDescent="0.3">
      <c r="A373" s="46"/>
      <c r="B373" s="383"/>
      <c r="C373" s="384"/>
      <c r="AG373" s="384"/>
    </row>
    <row r="374" spans="1:33" ht="15.75" customHeight="1" x14ac:dyDescent="0.3">
      <c r="A374" s="46"/>
      <c r="B374" s="383"/>
      <c r="C374" s="384"/>
      <c r="AG374" s="384"/>
    </row>
    <row r="375" spans="1:33" ht="15.75" customHeight="1" x14ac:dyDescent="0.3">
      <c r="A375" s="46"/>
      <c r="B375" s="383"/>
      <c r="C375" s="384"/>
      <c r="AG375" s="384"/>
    </row>
    <row r="376" spans="1:33" ht="15.75" customHeight="1" x14ac:dyDescent="0.3">
      <c r="A376" s="46"/>
      <c r="B376" s="383"/>
      <c r="C376" s="384"/>
      <c r="AG376" s="384"/>
    </row>
    <row r="377" spans="1:33" ht="15.75" customHeight="1" x14ac:dyDescent="0.3">
      <c r="A377" s="46"/>
      <c r="B377" s="383"/>
      <c r="C377" s="384"/>
      <c r="AG377" s="384"/>
    </row>
    <row r="378" spans="1:33" ht="15.75" customHeight="1" x14ac:dyDescent="0.3">
      <c r="A378" s="46"/>
      <c r="B378" s="383"/>
      <c r="C378" s="384"/>
      <c r="AG378" s="384"/>
    </row>
    <row r="379" spans="1:33" ht="15.75" customHeight="1" x14ac:dyDescent="0.3">
      <c r="A379" s="46"/>
      <c r="B379" s="383"/>
      <c r="C379" s="384"/>
      <c r="AG379" s="384"/>
    </row>
    <row r="380" spans="1:33" ht="15.75" customHeight="1" x14ac:dyDescent="0.3">
      <c r="A380" s="46"/>
      <c r="B380" s="383"/>
      <c r="C380" s="384"/>
      <c r="AG380" s="384"/>
    </row>
    <row r="381" spans="1:33" ht="15.75" customHeight="1" x14ac:dyDescent="0.3">
      <c r="A381" s="46"/>
      <c r="B381" s="383"/>
      <c r="C381" s="384"/>
      <c r="AG381" s="384"/>
    </row>
    <row r="382" spans="1:33" ht="15.75" customHeight="1" x14ac:dyDescent="0.3">
      <c r="A382" s="46"/>
      <c r="B382" s="383"/>
      <c r="C382" s="384"/>
      <c r="AG382" s="384"/>
    </row>
    <row r="383" spans="1:33" ht="15.75" customHeight="1" x14ac:dyDescent="0.3">
      <c r="A383" s="46"/>
      <c r="B383" s="383"/>
      <c r="C383" s="384"/>
      <c r="AG383" s="384"/>
    </row>
    <row r="384" spans="1:33" ht="15.75" customHeight="1" x14ac:dyDescent="0.3">
      <c r="A384" s="46"/>
      <c r="B384" s="383"/>
      <c r="C384" s="384"/>
      <c r="AG384" s="384"/>
    </row>
    <row r="385" spans="1:33" ht="15.75" customHeight="1" x14ac:dyDescent="0.3">
      <c r="A385" s="46"/>
      <c r="B385" s="383"/>
      <c r="C385" s="384"/>
      <c r="AG385" s="384"/>
    </row>
    <row r="386" spans="1:33" ht="15.75" customHeight="1" x14ac:dyDescent="0.3">
      <c r="A386" s="46"/>
      <c r="B386" s="383"/>
      <c r="C386" s="384"/>
      <c r="AG386" s="384"/>
    </row>
    <row r="387" spans="1:33" ht="15.75" customHeight="1" x14ac:dyDescent="0.3">
      <c r="A387" s="46"/>
      <c r="B387" s="383"/>
      <c r="C387" s="384"/>
      <c r="AG387" s="384"/>
    </row>
    <row r="388" spans="1:33" ht="15.75" customHeight="1" x14ac:dyDescent="0.3">
      <c r="A388" s="46"/>
      <c r="B388" s="383"/>
      <c r="C388" s="384"/>
      <c r="AG388" s="384"/>
    </row>
    <row r="389" spans="1:33" ht="15.75" customHeight="1" x14ac:dyDescent="0.3">
      <c r="A389" s="46"/>
      <c r="B389" s="383"/>
      <c r="C389" s="384"/>
      <c r="AG389" s="384"/>
    </row>
    <row r="390" spans="1:33" ht="15.75" customHeight="1" x14ac:dyDescent="0.3">
      <c r="A390" s="46"/>
      <c r="B390" s="383"/>
      <c r="C390" s="384"/>
      <c r="AG390" s="384"/>
    </row>
    <row r="391" spans="1:33" ht="15.75" customHeight="1" x14ac:dyDescent="0.3">
      <c r="A391" s="46"/>
      <c r="B391" s="383"/>
      <c r="C391" s="384"/>
      <c r="AG391" s="384"/>
    </row>
    <row r="392" spans="1:33" ht="15.75" customHeight="1" x14ac:dyDescent="0.3">
      <c r="A392" s="46"/>
      <c r="B392" s="383"/>
      <c r="C392" s="384"/>
      <c r="AG392" s="384"/>
    </row>
    <row r="393" spans="1:33" ht="15.75" customHeight="1" x14ac:dyDescent="0.3">
      <c r="A393" s="46"/>
      <c r="B393" s="383"/>
      <c r="C393" s="384"/>
      <c r="AG393" s="384"/>
    </row>
    <row r="394" spans="1:33" ht="15.75" customHeight="1" x14ac:dyDescent="0.3">
      <c r="A394" s="46"/>
      <c r="B394" s="383"/>
      <c r="C394" s="384"/>
      <c r="AG394" s="384"/>
    </row>
    <row r="395" spans="1:33" ht="15.75" customHeight="1" x14ac:dyDescent="0.3">
      <c r="A395" s="46"/>
      <c r="B395" s="383"/>
      <c r="C395" s="384"/>
      <c r="AG395" s="384"/>
    </row>
    <row r="396" spans="1:33" ht="15.75" customHeight="1" x14ac:dyDescent="0.3">
      <c r="A396" s="46"/>
      <c r="B396" s="383"/>
      <c r="C396" s="384"/>
      <c r="AG396" s="384"/>
    </row>
    <row r="397" spans="1:33" ht="15.75" customHeight="1" x14ac:dyDescent="0.3">
      <c r="A397" s="46"/>
      <c r="B397" s="383"/>
      <c r="C397" s="384"/>
      <c r="AG397" s="384"/>
    </row>
    <row r="398" spans="1:33" ht="15.75" customHeight="1" x14ac:dyDescent="0.3">
      <c r="A398" s="46"/>
      <c r="B398" s="383"/>
      <c r="C398" s="384"/>
      <c r="AG398" s="384"/>
    </row>
    <row r="399" spans="1:33" ht="15.75" customHeight="1" x14ac:dyDescent="0.3">
      <c r="A399" s="46"/>
      <c r="B399" s="383"/>
      <c r="C399" s="384"/>
      <c r="AG399" s="384"/>
    </row>
    <row r="400" spans="1:33" ht="15.75" customHeight="1" x14ac:dyDescent="0.3">
      <c r="A400" s="46"/>
      <c r="B400" s="383"/>
      <c r="C400" s="384"/>
      <c r="AG400" s="384"/>
    </row>
    <row r="401" spans="1:33" ht="15.75" customHeight="1" x14ac:dyDescent="0.3">
      <c r="A401" s="46"/>
      <c r="B401" s="383"/>
      <c r="C401" s="384"/>
      <c r="AG401" s="384"/>
    </row>
    <row r="402" spans="1:33" ht="15.75" customHeight="1" x14ac:dyDescent="0.3">
      <c r="A402" s="46"/>
      <c r="B402" s="383"/>
      <c r="C402" s="384"/>
      <c r="AG402" s="384"/>
    </row>
    <row r="403" spans="1:33" ht="15.75" customHeight="1" x14ac:dyDescent="0.3">
      <c r="A403" s="46"/>
      <c r="B403" s="383"/>
      <c r="C403" s="384"/>
      <c r="AG403" s="384"/>
    </row>
    <row r="404" spans="1:33" ht="15.75" customHeight="1" x14ac:dyDescent="0.3">
      <c r="A404" s="46"/>
      <c r="B404" s="383"/>
      <c r="C404" s="384"/>
      <c r="AG404" s="384"/>
    </row>
    <row r="405" spans="1:33" ht="15.75" customHeight="1" x14ac:dyDescent="0.3">
      <c r="A405" s="46"/>
      <c r="B405" s="383"/>
      <c r="C405" s="384"/>
      <c r="AG405" s="384"/>
    </row>
    <row r="406" spans="1:33" ht="15.75" customHeight="1" x14ac:dyDescent="0.3">
      <c r="A406" s="46"/>
      <c r="B406" s="383"/>
      <c r="C406" s="384"/>
      <c r="AG406" s="384"/>
    </row>
    <row r="407" spans="1:33" ht="15.75" customHeight="1" x14ac:dyDescent="0.3">
      <c r="A407" s="46"/>
      <c r="B407" s="383"/>
      <c r="C407" s="384"/>
      <c r="AG407" s="384"/>
    </row>
    <row r="408" spans="1:33" ht="15.75" customHeight="1" x14ac:dyDescent="0.3">
      <c r="A408" s="46"/>
      <c r="B408" s="383"/>
      <c r="C408" s="384"/>
      <c r="AG408" s="384"/>
    </row>
    <row r="409" spans="1:33" ht="15.75" customHeight="1" x14ac:dyDescent="0.3">
      <c r="A409" s="46"/>
      <c r="B409" s="383"/>
      <c r="C409" s="384"/>
      <c r="AG409" s="384"/>
    </row>
    <row r="410" spans="1:33" ht="15.75" customHeight="1" x14ac:dyDescent="0.3">
      <c r="A410" s="46"/>
      <c r="B410" s="383"/>
      <c r="C410" s="384"/>
      <c r="AG410" s="384"/>
    </row>
    <row r="411" spans="1:33" ht="15.75" customHeight="1" x14ac:dyDescent="0.3">
      <c r="A411" s="46"/>
      <c r="B411" s="383"/>
      <c r="C411" s="384"/>
      <c r="AG411" s="384"/>
    </row>
    <row r="412" spans="1:33" ht="15.75" customHeight="1" x14ac:dyDescent="0.3">
      <c r="A412" s="46"/>
      <c r="B412" s="383"/>
      <c r="C412" s="384"/>
      <c r="AG412" s="384"/>
    </row>
    <row r="413" spans="1:33" ht="15.75" customHeight="1" x14ac:dyDescent="0.3">
      <c r="A413" s="46"/>
      <c r="B413" s="383"/>
      <c r="C413" s="384"/>
      <c r="AG413" s="384"/>
    </row>
    <row r="414" spans="1:33" ht="15.75" customHeight="1" x14ac:dyDescent="0.3">
      <c r="A414" s="46"/>
      <c r="B414" s="383"/>
      <c r="C414" s="384"/>
      <c r="AG414" s="384"/>
    </row>
    <row r="415" spans="1:33" ht="15.75" customHeight="1" x14ac:dyDescent="0.3">
      <c r="A415" s="46"/>
      <c r="B415" s="383"/>
      <c r="C415" s="384"/>
      <c r="AG415" s="384"/>
    </row>
    <row r="416" spans="1:33" ht="15.75" customHeight="1" x14ac:dyDescent="0.3">
      <c r="A416" s="46"/>
      <c r="B416" s="383"/>
      <c r="C416" s="384"/>
      <c r="AG416" s="384"/>
    </row>
    <row r="417" spans="1:33" ht="15.75" customHeight="1" x14ac:dyDescent="0.3">
      <c r="A417" s="46"/>
      <c r="B417" s="383"/>
      <c r="C417" s="384"/>
      <c r="AG417" s="384"/>
    </row>
    <row r="418" spans="1:33" ht="15.75" customHeight="1" x14ac:dyDescent="0.3">
      <c r="A418" s="46"/>
      <c r="B418" s="383"/>
      <c r="C418" s="384"/>
      <c r="AG418" s="384"/>
    </row>
    <row r="419" spans="1:33" ht="15.75" customHeight="1" x14ac:dyDescent="0.3">
      <c r="A419" s="46"/>
      <c r="B419" s="383"/>
      <c r="C419" s="384"/>
      <c r="AG419" s="384"/>
    </row>
    <row r="420" spans="1:33" ht="15.75" customHeight="1" x14ac:dyDescent="0.3">
      <c r="A420" s="46"/>
      <c r="B420" s="383"/>
      <c r="C420" s="384"/>
      <c r="AG420" s="384"/>
    </row>
    <row r="421" spans="1:33" ht="15.75" customHeight="1" x14ac:dyDescent="0.3">
      <c r="A421" s="46"/>
      <c r="B421" s="383"/>
      <c r="C421" s="384"/>
      <c r="AG421" s="384"/>
    </row>
    <row r="422" spans="1:33" ht="15.75" customHeight="1" x14ac:dyDescent="0.3">
      <c r="A422" s="46"/>
      <c r="B422" s="383"/>
      <c r="C422" s="384"/>
      <c r="AG422" s="384"/>
    </row>
    <row r="423" spans="1:33" ht="15.75" customHeight="1" x14ac:dyDescent="0.3">
      <c r="A423" s="46"/>
      <c r="B423" s="383"/>
      <c r="C423" s="384"/>
      <c r="AG423" s="384"/>
    </row>
    <row r="424" spans="1:33" ht="15.75" customHeight="1" x14ac:dyDescent="0.3">
      <c r="A424" s="46"/>
      <c r="B424" s="383"/>
      <c r="C424" s="384"/>
      <c r="AG424" s="384"/>
    </row>
    <row r="425" spans="1:33" ht="15.75" customHeight="1" x14ac:dyDescent="0.3">
      <c r="A425" s="46"/>
      <c r="B425" s="383"/>
      <c r="C425" s="384"/>
      <c r="AG425" s="384"/>
    </row>
    <row r="426" spans="1:33" ht="15.75" customHeight="1" x14ac:dyDescent="0.3">
      <c r="A426" s="46"/>
      <c r="B426" s="383"/>
      <c r="C426" s="384"/>
      <c r="AG426" s="384"/>
    </row>
    <row r="427" spans="1:33" ht="15.75" customHeight="1" x14ac:dyDescent="0.3">
      <c r="A427" s="46"/>
      <c r="B427" s="383"/>
      <c r="C427" s="384"/>
      <c r="AG427" s="384"/>
    </row>
    <row r="428" spans="1:33" ht="15.75" customHeight="1" x14ac:dyDescent="0.3">
      <c r="A428" s="46"/>
      <c r="B428" s="383"/>
      <c r="C428" s="384"/>
      <c r="AG428" s="384"/>
    </row>
    <row r="429" spans="1:33" ht="15.75" customHeight="1" x14ac:dyDescent="0.3">
      <c r="A429" s="46"/>
      <c r="B429" s="383"/>
      <c r="C429" s="384"/>
      <c r="AG429" s="384"/>
    </row>
    <row r="430" spans="1:33" ht="15.75" customHeight="1" x14ac:dyDescent="0.3">
      <c r="A430" s="46"/>
      <c r="B430" s="383"/>
      <c r="C430" s="384"/>
      <c r="AG430" s="384"/>
    </row>
    <row r="431" spans="1:33" ht="15.75" customHeight="1" x14ac:dyDescent="0.3">
      <c r="A431" s="46"/>
      <c r="B431" s="383"/>
      <c r="C431" s="384"/>
      <c r="AG431" s="384"/>
    </row>
    <row r="432" spans="1:33" ht="15.75" customHeight="1" x14ac:dyDescent="0.3">
      <c r="A432" s="46"/>
      <c r="B432" s="383"/>
      <c r="C432" s="384"/>
      <c r="AG432" s="384"/>
    </row>
    <row r="433" spans="1:33" ht="15.75" customHeight="1" x14ac:dyDescent="0.3">
      <c r="A433" s="46"/>
      <c r="B433" s="383"/>
      <c r="C433" s="384"/>
      <c r="AG433" s="384"/>
    </row>
    <row r="434" spans="1:33" ht="15.75" customHeight="1" x14ac:dyDescent="0.3">
      <c r="A434" s="46"/>
      <c r="B434" s="383"/>
      <c r="C434" s="384"/>
      <c r="AG434" s="384"/>
    </row>
    <row r="435" spans="1:33" ht="15.75" customHeight="1" x14ac:dyDescent="0.3">
      <c r="A435" s="46"/>
      <c r="B435" s="383"/>
      <c r="C435" s="384"/>
      <c r="AG435" s="384"/>
    </row>
    <row r="436" spans="1:33" ht="15.75" customHeight="1" x14ac:dyDescent="0.3">
      <c r="A436" s="46"/>
      <c r="B436" s="383"/>
      <c r="C436" s="384"/>
      <c r="AG436" s="384"/>
    </row>
    <row r="437" spans="1:33" ht="15.75" customHeight="1" x14ac:dyDescent="0.3">
      <c r="A437" s="46"/>
      <c r="B437" s="383"/>
      <c r="C437" s="384"/>
      <c r="AG437" s="384"/>
    </row>
    <row r="438" spans="1:33" ht="15.75" customHeight="1" x14ac:dyDescent="0.3">
      <c r="A438" s="46"/>
      <c r="B438" s="383"/>
      <c r="C438" s="384"/>
      <c r="AG438" s="384"/>
    </row>
    <row r="439" spans="1:33" ht="15.75" customHeight="1" x14ac:dyDescent="0.3">
      <c r="A439" s="46"/>
      <c r="B439" s="383"/>
      <c r="C439" s="384"/>
      <c r="AG439" s="384"/>
    </row>
    <row r="440" spans="1:33" ht="15.75" customHeight="1" x14ac:dyDescent="0.3">
      <c r="A440" s="46"/>
      <c r="B440" s="383"/>
      <c r="C440" s="384"/>
      <c r="AG440" s="384"/>
    </row>
    <row r="441" spans="1:33" ht="15.75" customHeight="1" x14ac:dyDescent="0.3">
      <c r="A441" s="46"/>
      <c r="B441" s="383"/>
      <c r="C441" s="384"/>
      <c r="AG441" s="384"/>
    </row>
    <row r="442" spans="1:33" ht="15.75" customHeight="1" x14ac:dyDescent="0.3">
      <c r="A442" s="46"/>
      <c r="B442" s="383"/>
      <c r="C442" s="384"/>
      <c r="AG442" s="384"/>
    </row>
    <row r="443" spans="1:33" ht="15.75" customHeight="1" x14ac:dyDescent="0.3">
      <c r="A443" s="46"/>
      <c r="B443" s="383"/>
      <c r="C443" s="384"/>
      <c r="AG443" s="384"/>
    </row>
    <row r="444" spans="1:33" ht="15.75" customHeight="1" x14ac:dyDescent="0.3">
      <c r="A444" s="46"/>
      <c r="B444" s="383"/>
      <c r="C444" s="384"/>
      <c r="AG444" s="384"/>
    </row>
    <row r="445" spans="1:33" ht="15.75" customHeight="1" x14ac:dyDescent="0.3">
      <c r="A445" s="46"/>
      <c r="B445" s="383"/>
      <c r="C445" s="384"/>
      <c r="AG445" s="384"/>
    </row>
    <row r="446" spans="1:33" ht="15.75" customHeight="1" x14ac:dyDescent="0.3">
      <c r="A446" s="46"/>
      <c r="B446" s="383"/>
      <c r="C446" s="384"/>
      <c r="AG446" s="384"/>
    </row>
    <row r="447" spans="1:33" ht="15.75" customHeight="1" x14ac:dyDescent="0.3">
      <c r="A447" s="46"/>
      <c r="B447" s="383"/>
      <c r="C447" s="384"/>
      <c r="AG447" s="384"/>
    </row>
    <row r="448" spans="1:33" ht="15.75" customHeight="1" x14ac:dyDescent="0.3">
      <c r="A448" s="46"/>
      <c r="B448" s="383"/>
      <c r="C448" s="384"/>
      <c r="AG448" s="384"/>
    </row>
    <row r="449" spans="1:33" ht="15.75" customHeight="1" x14ac:dyDescent="0.3">
      <c r="A449" s="46"/>
      <c r="B449" s="383"/>
      <c r="C449" s="384"/>
      <c r="AG449" s="384"/>
    </row>
    <row r="450" spans="1:33" ht="15.75" customHeight="1" x14ac:dyDescent="0.3">
      <c r="A450" s="46"/>
      <c r="B450" s="383"/>
      <c r="C450" s="384"/>
      <c r="AG450" s="384"/>
    </row>
    <row r="451" spans="1:33" ht="15.75" customHeight="1" x14ac:dyDescent="0.3">
      <c r="A451" s="46"/>
      <c r="B451" s="383"/>
      <c r="C451" s="384"/>
      <c r="AG451" s="384"/>
    </row>
    <row r="452" spans="1:33" ht="15.75" customHeight="1" x14ac:dyDescent="0.3">
      <c r="A452" s="46"/>
      <c r="B452" s="383"/>
      <c r="C452" s="384"/>
      <c r="AG452" s="384"/>
    </row>
    <row r="453" spans="1:33" ht="15.75" customHeight="1" x14ac:dyDescent="0.3">
      <c r="A453" s="46"/>
      <c r="B453" s="383"/>
      <c r="C453" s="384"/>
      <c r="AG453" s="384"/>
    </row>
    <row r="454" spans="1:33" ht="15.75" customHeight="1" x14ac:dyDescent="0.3">
      <c r="A454" s="46"/>
      <c r="B454" s="383"/>
      <c r="C454" s="384"/>
      <c r="AG454" s="384"/>
    </row>
    <row r="455" spans="1:33" ht="15.75" customHeight="1" x14ac:dyDescent="0.3">
      <c r="A455" s="46"/>
      <c r="B455" s="383"/>
      <c r="C455" s="384"/>
      <c r="AG455" s="384"/>
    </row>
    <row r="456" spans="1:33" ht="15.75" customHeight="1" x14ac:dyDescent="0.3">
      <c r="A456" s="46"/>
      <c r="B456" s="383"/>
      <c r="C456" s="384"/>
      <c r="AG456" s="384"/>
    </row>
    <row r="457" spans="1:33" ht="15.75" customHeight="1" x14ac:dyDescent="0.3">
      <c r="A457" s="46"/>
      <c r="B457" s="383"/>
      <c r="C457" s="384"/>
      <c r="AG457" s="384"/>
    </row>
    <row r="458" spans="1:33" ht="15.75" customHeight="1" x14ac:dyDescent="0.3">
      <c r="A458" s="46"/>
      <c r="B458" s="383"/>
      <c r="C458" s="384"/>
      <c r="AG458" s="384"/>
    </row>
    <row r="459" spans="1:33" ht="15.75" customHeight="1" x14ac:dyDescent="0.3">
      <c r="A459" s="46"/>
      <c r="B459" s="383"/>
      <c r="C459" s="384"/>
      <c r="AG459" s="384"/>
    </row>
    <row r="460" spans="1:33" ht="15.75" customHeight="1" x14ac:dyDescent="0.3">
      <c r="A460" s="46"/>
      <c r="B460" s="383"/>
      <c r="C460" s="384"/>
      <c r="AG460" s="384"/>
    </row>
    <row r="461" spans="1:33" ht="15.75" customHeight="1" x14ac:dyDescent="0.3">
      <c r="A461" s="46"/>
      <c r="B461" s="383"/>
      <c r="C461" s="384"/>
      <c r="AG461" s="384"/>
    </row>
    <row r="462" spans="1:33" ht="15.75" customHeight="1" x14ac:dyDescent="0.3">
      <c r="A462" s="46"/>
      <c r="B462" s="383"/>
      <c r="C462" s="384"/>
      <c r="AG462" s="384"/>
    </row>
    <row r="463" spans="1:33" ht="15.75" customHeight="1" x14ac:dyDescent="0.3">
      <c r="A463" s="46"/>
      <c r="B463" s="383"/>
      <c r="C463" s="384"/>
      <c r="AG463" s="384"/>
    </row>
    <row r="464" spans="1:33" ht="15.75" customHeight="1" x14ac:dyDescent="0.3">
      <c r="A464" s="46"/>
      <c r="B464" s="383"/>
      <c r="C464" s="384"/>
      <c r="AG464" s="384"/>
    </row>
    <row r="465" spans="1:33" ht="15.75" customHeight="1" x14ac:dyDescent="0.3">
      <c r="A465" s="46"/>
      <c r="B465" s="383"/>
      <c r="C465" s="384"/>
      <c r="AG465" s="384"/>
    </row>
    <row r="466" spans="1:33" ht="15.75" customHeight="1" x14ac:dyDescent="0.3">
      <c r="A466" s="46"/>
      <c r="B466" s="383"/>
      <c r="C466" s="384"/>
      <c r="AG466" s="384"/>
    </row>
    <row r="467" spans="1:33" ht="15.75" customHeight="1" x14ac:dyDescent="0.3">
      <c r="A467" s="46"/>
      <c r="B467" s="383"/>
      <c r="C467" s="384"/>
      <c r="AG467" s="384"/>
    </row>
    <row r="468" spans="1:33" ht="15.75" customHeight="1" x14ac:dyDescent="0.3">
      <c r="A468" s="46"/>
      <c r="B468" s="383"/>
      <c r="C468" s="384"/>
      <c r="AG468" s="384"/>
    </row>
    <row r="469" spans="1:33" ht="15.75" customHeight="1" x14ac:dyDescent="0.3">
      <c r="A469" s="46"/>
      <c r="B469" s="383"/>
      <c r="C469" s="384"/>
      <c r="AG469" s="384"/>
    </row>
    <row r="470" spans="1:33" ht="15.75" customHeight="1" x14ac:dyDescent="0.3">
      <c r="A470" s="46"/>
      <c r="B470" s="383"/>
      <c r="C470" s="384"/>
      <c r="AG470" s="384"/>
    </row>
    <row r="471" spans="1:33" ht="15.75" customHeight="1" x14ac:dyDescent="0.3">
      <c r="A471" s="46"/>
      <c r="B471" s="383"/>
      <c r="C471" s="384"/>
      <c r="AG471" s="384"/>
    </row>
    <row r="472" spans="1:33" ht="15.75" customHeight="1" x14ac:dyDescent="0.3">
      <c r="A472" s="46"/>
      <c r="B472" s="383"/>
      <c r="C472" s="384"/>
      <c r="AG472" s="384"/>
    </row>
    <row r="473" spans="1:33" ht="15.75" customHeight="1" x14ac:dyDescent="0.3">
      <c r="A473" s="46"/>
      <c r="B473" s="383"/>
      <c r="C473" s="384"/>
      <c r="AG473" s="384"/>
    </row>
    <row r="474" spans="1:33" ht="15.75" customHeight="1" x14ac:dyDescent="0.3">
      <c r="A474" s="46"/>
      <c r="B474" s="383"/>
      <c r="C474" s="384"/>
      <c r="AG474" s="384"/>
    </row>
    <row r="475" spans="1:33" ht="15.75" customHeight="1" x14ac:dyDescent="0.3">
      <c r="A475" s="46"/>
      <c r="B475" s="383"/>
      <c r="C475" s="384"/>
      <c r="AG475" s="384"/>
    </row>
    <row r="476" spans="1:33" ht="15.75" customHeight="1" x14ac:dyDescent="0.3">
      <c r="A476" s="46"/>
      <c r="B476" s="383"/>
      <c r="C476" s="384"/>
      <c r="AG476" s="384"/>
    </row>
    <row r="477" spans="1:33" ht="15.75" customHeight="1" x14ac:dyDescent="0.3">
      <c r="A477" s="46"/>
      <c r="B477" s="383"/>
      <c r="C477" s="384"/>
      <c r="AG477" s="384"/>
    </row>
    <row r="478" spans="1:33" ht="15.75" customHeight="1" x14ac:dyDescent="0.3">
      <c r="A478" s="46"/>
      <c r="B478" s="383"/>
      <c r="C478" s="384"/>
      <c r="AG478" s="384"/>
    </row>
    <row r="479" spans="1:33" ht="15.75" customHeight="1" x14ac:dyDescent="0.3">
      <c r="A479" s="46"/>
      <c r="B479" s="383"/>
      <c r="C479" s="384"/>
      <c r="AG479" s="384"/>
    </row>
    <row r="480" spans="1:33" ht="15.75" customHeight="1" x14ac:dyDescent="0.3">
      <c r="A480" s="46"/>
      <c r="B480" s="383"/>
      <c r="C480" s="384"/>
      <c r="AG480" s="384"/>
    </row>
    <row r="481" spans="1:33" ht="15.75" customHeight="1" x14ac:dyDescent="0.3">
      <c r="A481" s="46"/>
      <c r="B481" s="383"/>
      <c r="C481" s="384"/>
      <c r="AG481" s="384"/>
    </row>
    <row r="482" spans="1:33" ht="15.75" customHeight="1" x14ac:dyDescent="0.3">
      <c r="A482" s="46"/>
      <c r="B482" s="383"/>
      <c r="C482" s="384"/>
      <c r="AG482" s="384"/>
    </row>
    <row r="483" spans="1:33" ht="15.75" customHeight="1" x14ac:dyDescent="0.3">
      <c r="A483" s="46"/>
      <c r="B483" s="383"/>
      <c r="C483" s="384"/>
      <c r="AG483" s="384"/>
    </row>
    <row r="484" spans="1:33" ht="15.75" customHeight="1" x14ac:dyDescent="0.3">
      <c r="A484" s="46"/>
      <c r="B484" s="383"/>
      <c r="C484" s="384"/>
      <c r="AG484" s="384"/>
    </row>
    <row r="485" spans="1:33" ht="15.75" customHeight="1" x14ac:dyDescent="0.3">
      <c r="A485" s="46"/>
      <c r="B485" s="383"/>
      <c r="C485" s="384"/>
      <c r="AG485" s="384"/>
    </row>
    <row r="486" spans="1:33" ht="15.75" customHeight="1" x14ac:dyDescent="0.3">
      <c r="A486" s="46"/>
      <c r="B486" s="383"/>
      <c r="C486" s="384"/>
      <c r="AG486" s="384"/>
    </row>
    <row r="487" spans="1:33" ht="15.75" customHeight="1" x14ac:dyDescent="0.3">
      <c r="A487" s="46"/>
      <c r="B487" s="383"/>
      <c r="C487" s="384"/>
      <c r="AG487" s="384"/>
    </row>
    <row r="488" spans="1:33" ht="15.75" customHeight="1" x14ac:dyDescent="0.3">
      <c r="A488" s="46"/>
      <c r="B488" s="383"/>
      <c r="C488" s="384"/>
      <c r="AG488" s="384"/>
    </row>
    <row r="489" spans="1:33" ht="15.75" customHeight="1" x14ac:dyDescent="0.3">
      <c r="A489" s="46"/>
      <c r="B489" s="383"/>
      <c r="C489" s="384"/>
      <c r="AG489" s="384"/>
    </row>
    <row r="490" spans="1:33" ht="15.75" customHeight="1" x14ac:dyDescent="0.3">
      <c r="A490" s="46"/>
      <c r="B490" s="383"/>
      <c r="C490" s="384"/>
      <c r="AG490" s="384"/>
    </row>
    <row r="491" spans="1:33" ht="15.75" customHeight="1" x14ac:dyDescent="0.3">
      <c r="A491" s="46"/>
      <c r="B491" s="383"/>
      <c r="C491" s="384"/>
      <c r="AG491" s="384"/>
    </row>
    <row r="492" spans="1:33" ht="15.75" customHeight="1" x14ac:dyDescent="0.3">
      <c r="A492" s="46"/>
      <c r="B492" s="383"/>
      <c r="C492" s="384"/>
      <c r="AG492" s="384"/>
    </row>
    <row r="493" spans="1:33" ht="15.75" customHeight="1" x14ac:dyDescent="0.3">
      <c r="A493" s="46"/>
      <c r="B493" s="383"/>
      <c r="C493" s="384"/>
      <c r="AG493" s="384"/>
    </row>
    <row r="494" spans="1:33" ht="15.75" customHeight="1" x14ac:dyDescent="0.3">
      <c r="A494" s="46"/>
      <c r="B494" s="383"/>
      <c r="C494" s="384"/>
      <c r="AG494" s="384"/>
    </row>
    <row r="495" spans="1:33" ht="15.75" customHeight="1" x14ac:dyDescent="0.3">
      <c r="A495" s="46"/>
      <c r="B495" s="383"/>
      <c r="C495" s="384"/>
      <c r="AG495" s="384"/>
    </row>
    <row r="496" spans="1:33" ht="15.75" customHeight="1" x14ac:dyDescent="0.3">
      <c r="A496" s="46"/>
      <c r="B496" s="383"/>
      <c r="C496" s="384"/>
      <c r="AG496" s="384"/>
    </row>
    <row r="497" spans="1:33" ht="15.75" customHeight="1" x14ac:dyDescent="0.3">
      <c r="A497" s="46"/>
      <c r="B497" s="383"/>
      <c r="C497" s="384"/>
      <c r="AG497" s="384"/>
    </row>
    <row r="498" spans="1:33" ht="15.75" customHeight="1" x14ac:dyDescent="0.3">
      <c r="A498" s="46"/>
      <c r="B498" s="383"/>
      <c r="C498" s="384"/>
      <c r="AG498" s="384"/>
    </row>
    <row r="499" spans="1:33" ht="15.75" customHeight="1" x14ac:dyDescent="0.3">
      <c r="A499" s="46"/>
      <c r="B499" s="383"/>
      <c r="C499" s="384"/>
      <c r="AG499" s="384"/>
    </row>
    <row r="500" spans="1:33" ht="15.75" customHeight="1" x14ac:dyDescent="0.3">
      <c r="A500" s="46"/>
      <c r="B500" s="383"/>
      <c r="C500" s="384"/>
      <c r="AG500" s="384"/>
    </row>
    <row r="501" spans="1:33" ht="15.75" customHeight="1" x14ac:dyDescent="0.3">
      <c r="A501" s="46"/>
      <c r="B501" s="383"/>
      <c r="C501" s="384"/>
      <c r="AG501" s="384"/>
    </row>
    <row r="502" spans="1:33" ht="15.75" customHeight="1" x14ac:dyDescent="0.3">
      <c r="A502" s="46"/>
      <c r="B502" s="383"/>
      <c r="C502" s="384"/>
      <c r="AG502" s="384"/>
    </row>
    <row r="503" spans="1:33" ht="15.75" customHeight="1" x14ac:dyDescent="0.3">
      <c r="A503" s="46"/>
      <c r="B503" s="383"/>
      <c r="C503" s="384"/>
      <c r="AG503" s="384"/>
    </row>
    <row r="504" spans="1:33" ht="15.75" customHeight="1" x14ac:dyDescent="0.3">
      <c r="A504" s="46"/>
      <c r="B504" s="383"/>
      <c r="C504" s="384"/>
      <c r="AG504" s="384"/>
    </row>
    <row r="505" spans="1:33" ht="15.75" customHeight="1" x14ac:dyDescent="0.3">
      <c r="A505" s="46"/>
      <c r="B505" s="383"/>
      <c r="C505" s="384"/>
      <c r="AG505" s="384"/>
    </row>
    <row r="506" spans="1:33" ht="15.75" customHeight="1" x14ac:dyDescent="0.3">
      <c r="A506" s="46"/>
      <c r="B506" s="383"/>
      <c r="C506" s="384"/>
      <c r="AG506" s="384"/>
    </row>
    <row r="507" spans="1:33" ht="15.75" customHeight="1" x14ac:dyDescent="0.3">
      <c r="A507" s="46"/>
      <c r="B507" s="383"/>
      <c r="C507" s="384"/>
      <c r="AG507" s="384"/>
    </row>
    <row r="508" spans="1:33" ht="15.75" customHeight="1" x14ac:dyDescent="0.3">
      <c r="A508" s="46"/>
      <c r="B508" s="383"/>
      <c r="C508" s="384"/>
      <c r="AG508" s="384"/>
    </row>
    <row r="509" spans="1:33" ht="15.75" customHeight="1" x14ac:dyDescent="0.3">
      <c r="A509" s="46"/>
      <c r="B509" s="383"/>
      <c r="C509" s="384"/>
      <c r="AG509" s="384"/>
    </row>
    <row r="510" spans="1:33" ht="15.75" customHeight="1" x14ac:dyDescent="0.3">
      <c r="A510" s="46"/>
      <c r="B510" s="383"/>
      <c r="C510" s="384"/>
      <c r="AG510" s="384"/>
    </row>
    <row r="511" spans="1:33" ht="15.75" customHeight="1" x14ac:dyDescent="0.3">
      <c r="A511" s="46"/>
      <c r="B511" s="383"/>
      <c r="C511" s="384"/>
      <c r="AG511" s="384"/>
    </row>
    <row r="512" spans="1:33" ht="15.75" customHeight="1" x14ac:dyDescent="0.3">
      <c r="A512" s="46"/>
      <c r="B512" s="383"/>
      <c r="C512" s="384"/>
      <c r="AG512" s="384"/>
    </row>
    <row r="513" spans="1:33" ht="15.75" customHeight="1" x14ac:dyDescent="0.3">
      <c r="A513" s="46"/>
      <c r="B513" s="383"/>
      <c r="C513" s="384"/>
      <c r="AG513" s="384"/>
    </row>
    <row r="514" spans="1:33" ht="15.75" customHeight="1" x14ac:dyDescent="0.3">
      <c r="A514" s="46"/>
      <c r="B514" s="383"/>
      <c r="C514" s="384"/>
      <c r="AG514" s="384"/>
    </row>
    <row r="515" spans="1:33" ht="15.75" customHeight="1" x14ac:dyDescent="0.3">
      <c r="A515" s="46"/>
      <c r="B515" s="383"/>
      <c r="C515" s="384"/>
      <c r="AG515" s="384"/>
    </row>
    <row r="516" spans="1:33" ht="15.75" customHeight="1" x14ac:dyDescent="0.3">
      <c r="A516" s="46"/>
      <c r="B516" s="383"/>
      <c r="C516" s="384"/>
      <c r="AG516" s="384"/>
    </row>
    <row r="517" spans="1:33" ht="15.75" customHeight="1" x14ac:dyDescent="0.3">
      <c r="A517" s="46"/>
      <c r="B517" s="383"/>
      <c r="C517" s="384"/>
      <c r="AG517" s="384"/>
    </row>
    <row r="518" spans="1:33" ht="15.75" customHeight="1" x14ac:dyDescent="0.3">
      <c r="A518" s="46"/>
      <c r="B518" s="383"/>
      <c r="C518" s="384"/>
      <c r="AG518" s="384"/>
    </row>
    <row r="519" spans="1:33" ht="15.75" customHeight="1" x14ac:dyDescent="0.3">
      <c r="A519" s="46"/>
      <c r="B519" s="383"/>
      <c r="C519" s="384"/>
      <c r="AG519" s="384"/>
    </row>
    <row r="520" spans="1:33" ht="15.75" customHeight="1" x14ac:dyDescent="0.3">
      <c r="A520" s="46"/>
      <c r="B520" s="383"/>
      <c r="C520" s="384"/>
      <c r="AG520" s="384"/>
    </row>
    <row r="521" spans="1:33" ht="15.75" customHeight="1" x14ac:dyDescent="0.3">
      <c r="A521" s="46"/>
      <c r="B521" s="383"/>
      <c r="C521" s="384"/>
      <c r="AG521" s="384"/>
    </row>
    <row r="522" spans="1:33" ht="15.75" customHeight="1" x14ac:dyDescent="0.3">
      <c r="A522" s="46"/>
      <c r="B522" s="383"/>
      <c r="C522" s="384"/>
      <c r="AG522" s="384"/>
    </row>
    <row r="523" spans="1:33" ht="15.75" customHeight="1" x14ac:dyDescent="0.3">
      <c r="A523" s="46"/>
      <c r="B523" s="383"/>
      <c r="C523" s="384"/>
      <c r="AG523" s="384"/>
    </row>
    <row r="524" spans="1:33" ht="15.75" customHeight="1" x14ac:dyDescent="0.3">
      <c r="A524" s="46"/>
      <c r="B524" s="383"/>
      <c r="C524" s="384"/>
      <c r="AG524" s="384"/>
    </row>
    <row r="525" spans="1:33" ht="15.75" customHeight="1" x14ac:dyDescent="0.3">
      <c r="A525" s="46"/>
      <c r="B525" s="383"/>
      <c r="C525" s="384"/>
      <c r="AG525" s="384"/>
    </row>
    <row r="526" spans="1:33" ht="15.75" customHeight="1" x14ac:dyDescent="0.3">
      <c r="A526" s="46"/>
      <c r="B526" s="383"/>
      <c r="C526" s="384"/>
      <c r="AG526" s="384"/>
    </row>
    <row r="527" spans="1:33" ht="15.75" customHeight="1" x14ac:dyDescent="0.3">
      <c r="A527" s="46"/>
      <c r="B527" s="383"/>
      <c r="C527" s="384"/>
      <c r="AG527" s="384"/>
    </row>
    <row r="528" spans="1:33" ht="15.75" customHeight="1" x14ac:dyDescent="0.3">
      <c r="A528" s="46"/>
      <c r="B528" s="383"/>
      <c r="C528" s="384"/>
      <c r="AG528" s="384"/>
    </row>
    <row r="529" spans="1:33" ht="15.75" customHeight="1" x14ac:dyDescent="0.3">
      <c r="A529" s="46"/>
      <c r="B529" s="383"/>
      <c r="C529" s="384"/>
      <c r="AG529" s="384"/>
    </row>
    <row r="530" spans="1:33" ht="15.75" customHeight="1" x14ac:dyDescent="0.3">
      <c r="A530" s="46"/>
      <c r="B530" s="383"/>
      <c r="C530" s="384"/>
      <c r="AG530" s="384"/>
    </row>
    <row r="531" spans="1:33" ht="15.75" customHeight="1" x14ac:dyDescent="0.3">
      <c r="A531" s="46"/>
      <c r="B531" s="383"/>
      <c r="C531" s="384"/>
      <c r="AG531" s="384"/>
    </row>
    <row r="532" spans="1:33" ht="15.75" customHeight="1" x14ac:dyDescent="0.3">
      <c r="A532" s="46"/>
      <c r="B532" s="383"/>
      <c r="C532" s="384"/>
      <c r="AG532" s="384"/>
    </row>
    <row r="533" spans="1:33" ht="15.75" customHeight="1" x14ac:dyDescent="0.3">
      <c r="A533" s="46"/>
      <c r="B533" s="383"/>
      <c r="C533" s="384"/>
      <c r="AG533" s="384"/>
    </row>
    <row r="534" spans="1:33" ht="15.75" customHeight="1" x14ac:dyDescent="0.3">
      <c r="A534" s="46"/>
      <c r="B534" s="383"/>
      <c r="C534" s="384"/>
      <c r="AG534" s="384"/>
    </row>
    <row r="535" spans="1:33" ht="15.75" customHeight="1" x14ac:dyDescent="0.3">
      <c r="A535" s="46"/>
      <c r="B535" s="383"/>
      <c r="C535" s="384"/>
      <c r="AG535" s="384"/>
    </row>
    <row r="536" spans="1:33" ht="15.75" customHeight="1" x14ac:dyDescent="0.3">
      <c r="A536" s="46"/>
      <c r="B536" s="383"/>
      <c r="C536" s="384"/>
      <c r="AG536" s="384"/>
    </row>
    <row r="537" spans="1:33" ht="15.75" customHeight="1" x14ac:dyDescent="0.3">
      <c r="A537" s="46"/>
      <c r="B537" s="383"/>
      <c r="C537" s="384"/>
      <c r="AG537" s="384"/>
    </row>
    <row r="538" spans="1:33" ht="15.75" customHeight="1" x14ac:dyDescent="0.3">
      <c r="A538" s="46"/>
      <c r="B538" s="383"/>
      <c r="C538" s="384"/>
      <c r="AG538" s="384"/>
    </row>
    <row r="539" spans="1:33" ht="15.75" customHeight="1" x14ac:dyDescent="0.3">
      <c r="A539" s="46"/>
      <c r="B539" s="383"/>
      <c r="C539" s="384"/>
      <c r="AG539" s="384"/>
    </row>
    <row r="540" spans="1:33" ht="15.75" customHeight="1" x14ac:dyDescent="0.3">
      <c r="A540" s="46"/>
      <c r="B540" s="383"/>
      <c r="C540" s="384"/>
      <c r="AG540" s="384"/>
    </row>
    <row r="541" spans="1:33" ht="15.75" customHeight="1" x14ac:dyDescent="0.3">
      <c r="A541" s="46"/>
      <c r="B541" s="383"/>
      <c r="C541" s="384"/>
      <c r="AG541" s="384"/>
    </row>
    <row r="542" spans="1:33" ht="15.75" customHeight="1" x14ac:dyDescent="0.3">
      <c r="A542" s="46"/>
      <c r="B542" s="383"/>
      <c r="C542" s="384"/>
      <c r="AG542" s="384"/>
    </row>
    <row r="543" spans="1:33" ht="15.75" customHeight="1" x14ac:dyDescent="0.3">
      <c r="A543" s="46"/>
      <c r="B543" s="383"/>
      <c r="C543" s="384"/>
      <c r="AG543" s="384"/>
    </row>
    <row r="544" spans="1:33" ht="15.75" customHeight="1" x14ac:dyDescent="0.3">
      <c r="A544" s="46"/>
      <c r="B544" s="383"/>
      <c r="C544" s="384"/>
      <c r="AG544" s="384"/>
    </row>
    <row r="545" spans="1:33" ht="15.75" customHeight="1" x14ac:dyDescent="0.3">
      <c r="A545" s="46"/>
      <c r="B545" s="383"/>
      <c r="C545" s="384"/>
      <c r="AG545" s="384"/>
    </row>
    <row r="546" spans="1:33" ht="15.75" customHeight="1" x14ac:dyDescent="0.3">
      <c r="A546" s="46"/>
      <c r="B546" s="383"/>
      <c r="C546" s="384"/>
      <c r="AG546" s="384"/>
    </row>
    <row r="547" spans="1:33" ht="15.75" customHeight="1" x14ac:dyDescent="0.3">
      <c r="A547" s="46"/>
      <c r="B547" s="383"/>
      <c r="C547" s="384"/>
      <c r="AG547" s="384"/>
    </row>
    <row r="548" spans="1:33" ht="15.75" customHeight="1" x14ac:dyDescent="0.3">
      <c r="A548" s="46"/>
      <c r="B548" s="383"/>
      <c r="C548" s="384"/>
      <c r="AG548" s="384"/>
    </row>
    <row r="549" spans="1:33" ht="15.75" customHeight="1" x14ac:dyDescent="0.3">
      <c r="A549" s="46"/>
      <c r="B549" s="383"/>
      <c r="C549" s="384"/>
      <c r="AG549" s="384"/>
    </row>
    <row r="550" spans="1:33" ht="15.75" customHeight="1" x14ac:dyDescent="0.3">
      <c r="A550" s="46"/>
      <c r="B550" s="383"/>
      <c r="C550" s="384"/>
      <c r="AG550" s="384"/>
    </row>
    <row r="551" spans="1:33" ht="15.75" customHeight="1" x14ac:dyDescent="0.3">
      <c r="A551" s="46"/>
      <c r="B551" s="383"/>
      <c r="C551" s="384"/>
      <c r="AG551" s="384"/>
    </row>
    <row r="552" spans="1:33" ht="15.75" customHeight="1" x14ac:dyDescent="0.3">
      <c r="A552" s="46"/>
      <c r="B552" s="383"/>
      <c r="C552" s="384"/>
      <c r="AG552" s="384"/>
    </row>
    <row r="553" spans="1:33" ht="15.75" customHeight="1" x14ac:dyDescent="0.3">
      <c r="A553" s="46"/>
      <c r="B553" s="383"/>
      <c r="C553" s="384"/>
      <c r="AG553" s="384"/>
    </row>
    <row r="554" spans="1:33" ht="15.75" customHeight="1" x14ac:dyDescent="0.3">
      <c r="A554" s="46"/>
      <c r="B554" s="383"/>
      <c r="C554" s="384"/>
      <c r="AG554" s="384"/>
    </row>
    <row r="555" spans="1:33" ht="15.75" customHeight="1" x14ac:dyDescent="0.3">
      <c r="A555" s="46"/>
      <c r="B555" s="383"/>
      <c r="C555" s="384"/>
      <c r="AG555" s="384"/>
    </row>
    <row r="556" spans="1:33" ht="15.75" customHeight="1" x14ac:dyDescent="0.3">
      <c r="A556" s="46"/>
      <c r="B556" s="383"/>
      <c r="C556" s="384"/>
      <c r="AG556" s="384"/>
    </row>
    <row r="557" spans="1:33" ht="15.75" customHeight="1" x14ac:dyDescent="0.3">
      <c r="A557" s="46"/>
      <c r="B557" s="383"/>
      <c r="C557" s="384"/>
      <c r="AG557" s="384"/>
    </row>
    <row r="558" spans="1:33" ht="15.75" customHeight="1" x14ac:dyDescent="0.3">
      <c r="A558" s="46"/>
      <c r="B558" s="383"/>
      <c r="C558" s="384"/>
      <c r="AG558" s="384"/>
    </row>
    <row r="559" spans="1:33" ht="15.75" customHeight="1" x14ac:dyDescent="0.3">
      <c r="A559" s="46"/>
      <c r="B559" s="383"/>
      <c r="C559" s="384"/>
      <c r="AG559" s="384"/>
    </row>
    <row r="560" spans="1:33" ht="15.75" customHeight="1" x14ac:dyDescent="0.3">
      <c r="A560" s="46"/>
      <c r="B560" s="383"/>
      <c r="C560" s="384"/>
      <c r="AG560" s="384"/>
    </row>
    <row r="561" spans="1:33" ht="15.75" customHeight="1" x14ac:dyDescent="0.3">
      <c r="A561" s="46"/>
      <c r="B561" s="383"/>
      <c r="C561" s="384"/>
      <c r="AG561" s="384"/>
    </row>
    <row r="562" spans="1:33" ht="15.75" customHeight="1" x14ac:dyDescent="0.3">
      <c r="A562" s="46"/>
      <c r="B562" s="383"/>
      <c r="C562" s="384"/>
      <c r="AG562" s="384"/>
    </row>
    <row r="563" spans="1:33" ht="15.75" customHeight="1" x14ac:dyDescent="0.3">
      <c r="A563" s="46"/>
      <c r="B563" s="383"/>
      <c r="C563" s="384"/>
      <c r="AG563" s="384"/>
    </row>
    <row r="564" spans="1:33" ht="15.75" customHeight="1" x14ac:dyDescent="0.3">
      <c r="A564" s="46"/>
      <c r="B564" s="383"/>
      <c r="C564" s="384"/>
      <c r="AG564" s="384"/>
    </row>
    <row r="565" spans="1:33" ht="15.75" customHeight="1" x14ac:dyDescent="0.3">
      <c r="A565" s="46"/>
      <c r="B565" s="383"/>
      <c r="C565" s="384"/>
      <c r="AG565" s="384"/>
    </row>
    <row r="566" spans="1:33" ht="15.75" customHeight="1" x14ac:dyDescent="0.3">
      <c r="A566" s="46"/>
      <c r="B566" s="383"/>
      <c r="C566" s="384"/>
      <c r="AG566" s="384"/>
    </row>
    <row r="567" spans="1:33" ht="15.75" customHeight="1" x14ac:dyDescent="0.3">
      <c r="A567" s="46"/>
      <c r="B567" s="383"/>
      <c r="C567" s="384"/>
      <c r="AG567" s="384"/>
    </row>
    <row r="568" spans="1:33" ht="15.75" customHeight="1" x14ac:dyDescent="0.3">
      <c r="A568" s="46"/>
      <c r="B568" s="383"/>
      <c r="C568" s="384"/>
      <c r="AG568" s="384"/>
    </row>
    <row r="569" spans="1:33" ht="15.75" customHeight="1" x14ac:dyDescent="0.3">
      <c r="A569" s="46"/>
      <c r="B569" s="383"/>
      <c r="C569" s="384"/>
      <c r="AG569" s="384"/>
    </row>
    <row r="570" spans="1:33" ht="15.75" customHeight="1" x14ac:dyDescent="0.3">
      <c r="A570" s="46"/>
      <c r="B570" s="383"/>
      <c r="C570" s="384"/>
      <c r="AG570" s="384"/>
    </row>
    <row r="571" spans="1:33" ht="15.75" customHeight="1" x14ac:dyDescent="0.3">
      <c r="A571" s="46"/>
      <c r="B571" s="383"/>
      <c r="C571" s="384"/>
      <c r="AG571" s="384"/>
    </row>
    <row r="572" spans="1:33" ht="15.75" customHeight="1" x14ac:dyDescent="0.3">
      <c r="A572" s="46"/>
      <c r="B572" s="383"/>
      <c r="C572" s="384"/>
      <c r="AG572" s="384"/>
    </row>
    <row r="573" spans="1:33" ht="15.75" customHeight="1" x14ac:dyDescent="0.3">
      <c r="A573" s="46"/>
      <c r="B573" s="383"/>
      <c r="C573" s="384"/>
      <c r="AG573" s="384"/>
    </row>
    <row r="574" spans="1:33" ht="15.75" customHeight="1" x14ac:dyDescent="0.3">
      <c r="A574" s="46"/>
      <c r="B574" s="383"/>
      <c r="C574" s="384"/>
      <c r="AG574" s="384"/>
    </row>
    <row r="575" spans="1:33" ht="15.75" customHeight="1" x14ac:dyDescent="0.3">
      <c r="A575" s="46"/>
      <c r="B575" s="383"/>
      <c r="C575" s="384"/>
      <c r="AG575" s="384"/>
    </row>
    <row r="576" spans="1:33" ht="15.75" customHeight="1" x14ac:dyDescent="0.3">
      <c r="A576" s="46"/>
      <c r="B576" s="383"/>
      <c r="C576" s="384"/>
      <c r="AG576" s="384"/>
    </row>
    <row r="577" spans="1:33" ht="15.75" customHeight="1" x14ac:dyDescent="0.3">
      <c r="A577" s="46"/>
      <c r="B577" s="383"/>
      <c r="C577" s="384"/>
      <c r="AG577" s="384"/>
    </row>
    <row r="578" spans="1:33" ht="15.75" customHeight="1" x14ac:dyDescent="0.3">
      <c r="A578" s="46"/>
      <c r="B578" s="383"/>
      <c r="C578" s="384"/>
      <c r="AG578" s="384"/>
    </row>
    <row r="579" spans="1:33" ht="15.75" customHeight="1" x14ac:dyDescent="0.3">
      <c r="A579" s="46"/>
      <c r="B579" s="383"/>
      <c r="C579" s="384"/>
      <c r="AG579" s="384"/>
    </row>
    <row r="580" spans="1:33" ht="15.75" customHeight="1" x14ac:dyDescent="0.3">
      <c r="A580" s="46"/>
      <c r="B580" s="383"/>
      <c r="C580" s="384"/>
      <c r="AG580" s="384"/>
    </row>
    <row r="581" spans="1:33" ht="15.75" customHeight="1" x14ac:dyDescent="0.3">
      <c r="A581" s="46"/>
      <c r="B581" s="383"/>
      <c r="C581" s="384"/>
      <c r="AG581" s="384"/>
    </row>
    <row r="582" spans="1:33" ht="15.75" customHeight="1" x14ac:dyDescent="0.3">
      <c r="A582" s="46"/>
      <c r="B582" s="383"/>
      <c r="C582" s="384"/>
      <c r="AG582" s="384"/>
    </row>
    <row r="583" spans="1:33" ht="15.75" customHeight="1" x14ac:dyDescent="0.3">
      <c r="A583" s="46"/>
      <c r="B583" s="383"/>
      <c r="C583" s="384"/>
      <c r="AG583" s="384"/>
    </row>
    <row r="584" spans="1:33" ht="15.75" customHeight="1" x14ac:dyDescent="0.3">
      <c r="A584" s="46"/>
      <c r="B584" s="383"/>
      <c r="C584" s="384"/>
      <c r="AG584" s="384"/>
    </row>
    <row r="585" spans="1:33" ht="15.75" customHeight="1" x14ac:dyDescent="0.3">
      <c r="A585" s="46"/>
      <c r="B585" s="383"/>
      <c r="C585" s="384"/>
      <c r="AG585" s="384"/>
    </row>
    <row r="586" spans="1:33" ht="15.75" customHeight="1" x14ac:dyDescent="0.3">
      <c r="A586" s="46"/>
      <c r="B586" s="383"/>
      <c r="C586" s="384"/>
      <c r="AG586" s="384"/>
    </row>
    <row r="587" spans="1:33" ht="15.75" customHeight="1" x14ac:dyDescent="0.3">
      <c r="A587" s="46"/>
      <c r="B587" s="383"/>
      <c r="C587" s="384"/>
      <c r="AG587" s="384"/>
    </row>
    <row r="588" spans="1:33" ht="15.75" customHeight="1" x14ac:dyDescent="0.3">
      <c r="A588" s="46"/>
      <c r="B588" s="383"/>
      <c r="C588" s="384"/>
      <c r="AG588" s="384"/>
    </row>
    <row r="589" spans="1:33" ht="15.75" customHeight="1" x14ac:dyDescent="0.3">
      <c r="A589" s="46"/>
      <c r="B589" s="383"/>
      <c r="C589" s="384"/>
      <c r="AG589" s="384"/>
    </row>
    <row r="590" spans="1:33" ht="15.75" customHeight="1" x14ac:dyDescent="0.3">
      <c r="A590" s="46"/>
      <c r="B590" s="383"/>
      <c r="C590" s="384"/>
      <c r="AG590" s="384"/>
    </row>
    <row r="591" spans="1:33" ht="15.75" customHeight="1" x14ac:dyDescent="0.3">
      <c r="A591" s="46"/>
      <c r="B591" s="383"/>
      <c r="C591" s="384"/>
      <c r="AG591" s="384"/>
    </row>
    <row r="592" spans="1:33" ht="15.75" customHeight="1" x14ac:dyDescent="0.3">
      <c r="A592" s="46"/>
      <c r="B592" s="383"/>
      <c r="C592" s="384"/>
      <c r="AG592" s="384"/>
    </row>
    <row r="593" spans="1:33" ht="15.75" customHeight="1" x14ac:dyDescent="0.3">
      <c r="A593" s="46"/>
      <c r="B593" s="383"/>
      <c r="C593" s="384"/>
      <c r="AG593" s="384"/>
    </row>
    <row r="594" spans="1:33" ht="15.75" customHeight="1" x14ac:dyDescent="0.3">
      <c r="A594" s="46"/>
      <c r="B594" s="383"/>
      <c r="C594" s="384"/>
      <c r="AG594" s="384"/>
    </row>
    <row r="595" spans="1:33" ht="15.75" customHeight="1" x14ac:dyDescent="0.3">
      <c r="A595" s="46"/>
      <c r="B595" s="383"/>
      <c r="C595" s="384"/>
      <c r="AG595" s="384"/>
    </row>
    <row r="596" spans="1:33" ht="15.75" customHeight="1" x14ac:dyDescent="0.3">
      <c r="A596" s="46"/>
      <c r="B596" s="383"/>
      <c r="C596" s="384"/>
      <c r="AG596" s="384"/>
    </row>
    <row r="597" spans="1:33" ht="15.75" customHeight="1" x14ac:dyDescent="0.3">
      <c r="A597" s="46"/>
      <c r="B597" s="383"/>
      <c r="C597" s="384"/>
      <c r="AG597" s="384"/>
    </row>
    <row r="598" spans="1:33" ht="15.75" customHeight="1" x14ac:dyDescent="0.3">
      <c r="A598" s="46"/>
      <c r="B598" s="383"/>
      <c r="C598" s="384"/>
      <c r="AG598" s="384"/>
    </row>
    <row r="599" spans="1:33" ht="15.75" customHeight="1" x14ac:dyDescent="0.3">
      <c r="A599" s="46"/>
      <c r="B599" s="383"/>
      <c r="C599" s="384"/>
      <c r="AG599" s="384"/>
    </row>
    <row r="600" spans="1:33" ht="15.75" customHeight="1" x14ac:dyDescent="0.3">
      <c r="A600" s="46"/>
      <c r="B600" s="383"/>
      <c r="C600" s="384"/>
      <c r="AG600" s="384"/>
    </row>
    <row r="601" spans="1:33" ht="15.75" customHeight="1" x14ac:dyDescent="0.3">
      <c r="A601" s="46"/>
      <c r="B601" s="383"/>
      <c r="C601" s="384"/>
      <c r="AG601" s="384"/>
    </row>
    <row r="602" spans="1:33" ht="15.75" customHeight="1" x14ac:dyDescent="0.3">
      <c r="A602" s="46"/>
      <c r="B602" s="383"/>
      <c r="C602" s="384"/>
      <c r="AG602" s="384"/>
    </row>
    <row r="603" spans="1:33" ht="15.75" customHeight="1" x14ac:dyDescent="0.3">
      <c r="A603" s="46"/>
      <c r="B603" s="383"/>
      <c r="C603" s="384"/>
      <c r="AG603" s="384"/>
    </row>
    <row r="604" spans="1:33" ht="15.75" customHeight="1" x14ac:dyDescent="0.3">
      <c r="A604" s="46"/>
      <c r="B604" s="383"/>
      <c r="C604" s="384"/>
      <c r="AG604" s="384"/>
    </row>
    <row r="605" spans="1:33" ht="15.75" customHeight="1" x14ac:dyDescent="0.3">
      <c r="A605" s="46"/>
      <c r="B605" s="383"/>
      <c r="C605" s="384"/>
      <c r="AG605" s="384"/>
    </row>
    <row r="606" spans="1:33" ht="15.75" customHeight="1" x14ac:dyDescent="0.3">
      <c r="A606" s="46"/>
      <c r="B606" s="383"/>
      <c r="C606" s="384"/>
      <c r="AG606" s="384"/>
    </row>
    <row r="607" spans="1:33" ht="15.75" customHeight="1" x14ac:dyDescent="0.3">
      <c r="A607" s="46"/>
      <c r="B607" s="383"/>
      <c r="C607" s="384"/>
      <c r="AG607" s="384"/>
    </row>
    <row r="608" spans="1:33" ht="15.75" customHeight="1" x14ac:dyDescent="0.3">
      <c r="A608" s="46"/>
      <c r="B608" s="383"/>
      <c r="C608" s="384"/>
      <c r="AG608" s="384"/>
    </row>
    <row r="609" spans="1:33" ht="15.75" customHeight="1" x14ac:dyDescent="0.3">
      <c r="A609" s="46"/>
      <c r="B609" s="383"/>
      <c r="C609" s="384"/>
      <c r="AG609" s="384"/>
    </row>
    <row r="610" spans="1:33" ht="15.75" customHeight="1" x14ac:dyDescent="0.3">
      <c r="A610" s="46"/>
      <c r="B610" s="383"/>
      <c r="C610" s="384"/>
      <c r="AG610" s="384"/>
    </row>
    <row r="611" spans="1:33" ht="15.75" customHeight="1" x14ac:dyDescent="0.3">
      <c r="A611" s="46"/>
      <c r="B611" s="383"/>
      <c r="C611" s="384"/>
      <c r="AG611" s="384"/>
    </row>
    <row r="612" spans="1:33" ht="15.75" customHeight="1" x14ac:dyDescent="0.3">
      <c r="A612" s="46"/>
      <c r="B612" s="383"/>
      <c r="C612" s="384"/>
      <c r="AG612" s="384"/>
    </row>
    <row r="613" spans="1:33" ht="15.75" customHeight="1" x14ac:dyDescent="0.3">
      <c r="A613" s="46"/>
      <c r="B613" s="383"/>
      <c r="C613" s="384"/>
      <c r="AG613" s="384"/>
    </row>
    <row r="614" spans="1:33" ht="15.75" customHeight="1" x14ac:dyDescent="0.3">
      <c r="A614" s="46"/>
      <c r="B614" s="383"/>
      <c r="C614" s="384"/>
      <c r="AG614" s="384"/>
    </row>
    <row r="615" spans="1:33" ht="15.75" customHeight="1" x14ac:dyDescent="0.3">
      <c r="A615" s="46"/>
      <c r="B615" s="383"/>
      <c r="C615" s="384"/>
      <c r="AG615" s="384"/>
    </row>
    <row r="616" spans="1:33" ht="15.75" customHeight="1" x14ac:dyDescent="0.3">
      <c r="A616" s="46"/>
      <c r="B616" s="383"/>
      <c r="C616" s="384"/>
      <c r="AG616" s="384"/>
    </row>
    <row r="617" spans="1:33" ht="15.75" customHeight="1" x14ac:dyDescent="0.3">
      <c r="A617" s="46"/>
      <c r="B617" s="383"/>
      <c r="C617" s="384"/>
      <c r="AG617" s="384"/>
    </row>
    <row r="618" spans="1:33" ht="15.75" customHeight="1" x14ac:dyDescent="0.3">
      <c r="A618" s="46"/>
      <c r="B618" s="383"/>
      <c r="C618" s="384"/>
      <c r="AG618" s="384"/>
    </row>
    <row r="619" spans="1:33" ht="15.75" customHeight="1" x14ac:dyDescent="0.3">
      <c r="A619" s="46"/>
      <c r="B619" s="383"/>
      <c r="C619" s="384"/>
      <c r="AG619" s="384"/>
    </row>
    <row r="620" spans="1:33" ht="15.75" customHeight="1" x14ac:dyDescent="0.3">
      <c r="A620" s="46"/>
      <c r="B620" s="383"/>
      <c r="C620" s="384"/>
      <c r="AG620" s="384"/>
    </row>
    <row r="621" spans="1:33" ht="15.75" customHeight="1" x14ac:dyDescent="0.3">
      <c r="A621" s="46"/>
      <c r="B621" s="383"/>
      <c r="C621" s="384"/>
      <c r="AG621" s="384"/>
    </row>
    <row r="622" spans="1:33" ht="15.75" customHeight="1" x14ac:dyDescent="0.3">
      <c r="A622" s="46"/>
      <c r="B622" s="383"/>
      <c r="C622" s="384"/>
      <c r="AG622" s="384"/>
    </row>
    <row r="623" spans="1:33" ht="15.75" customHeight="1" x14ac:dyDescent="0.3">
      <c r="A623" s="46"/>
      <c r="B623" s="383"/>
      <c r="C623" s="384"/>
      <c r="AG623" s="384"/>
    </row>
    <row r="624" spans="1:33" ht="15.75" customHeight="1" x14ac:dyDescent="0.3">
      <c r="A624" s="46"/>
      <c r="B624" s="383"/>
      <c r="C624" s="384"/>
      <c r="AG624" s="384"/>
    </row>
    <row r="625" spans="1:33" ht="15.75" customHeight="1" x14ac:dyDescent="0.3">
      <c r="A625" s="46"/>
      <c r="B625" s="383"/>
      <c r="C625" s="384"/>
      <c r="AG625" s="384"/>
    </row>
    <row r="626" spans="1:33" ht="15.75" customHeight="1" x14ac:dyDescent="0.3">
      <c r="A626" s="46"/>
      <c r="B626" s="383"/>
      <c r="C626" s="384"/>
      <c r="AG626" s="384"/>
    </row>
    <row r="627" spans="1:33" ht="15.75" customHeight="1" x14ac:dyDescent="0.3">
      <c r="A627" s="46"/>
      <c r="B627" s="383"/>
      <c r="C627" s="384"/>
      <c r="AG627" s="384"/>
    </row>
    <row r="628" spans="1:33" ht="15.75" customHeight="1" x14ac:dyDescent="0.3">
      <c r="A628" s="46"/>
      <c r="B628" s="383"/>
      <c r="C628" s="384"/>
      <c r="AG628" s="384"/>
    </row>
    <row r="629" spans="1:33" ht="15.75" customHeight="1" x14ac:dyDescent="0.3">
      <c r="A629" s="46"/>
      <c r="B629" s="383"/>
      <c r="C629" s="384"/>
      <c r="AG629" s="384"/>
    </row>
    <row r="630" spans="1:33" ht="15.75" customHeight="1" x14ac:dyDescent="0.3">
      <c r="A630" s="46"/>
      <c r="B630" s="383"/>
      <c r="C630" s="384"/>
      <c r="AG630" s="384"/>
    </row>
    <row r="631" spans="1:33" ht="15.75" customHeight="1" x14ac:dyDescent="0.3">
      <c r="A631" s="46"/>
      <c r="B631" s="383"/>
      <c r="C631" s="384"/>
      <c r="AG631" s="384"/>
    </row>
    <row r="632" spans="1:33" ht="15.75" customHeight="1" x14ac:dyDescent="0.3">
      <c r="A632" s="46"/>
      <c r="B632" s="383"/>
      <c r="C632" s="384"/>
      <c r="AG632" s="384"/>
    </row>
    <row r="633" spans="1:33" ht="15.75" customHeight="1" x14ac:dyDescent="0.3">
      <c r="A633" s="46"/>
      <c r="B633" s="383"/>
      <c r="C633" s="384"/>
      <c r="AG633" s="384"/>
    </row>
    <row r="634" spans="1:33" ht="15.75" customHeight="1" x14ac:dyDescent="0.3">
      <c r="A634" s="46"/>
      <c r="B634" s="383"/>
      <c r="C634" s="384"/>
      <c r="AG634" s="384"/>
    </row>
    <row r="635" spans="1:33" ht="15.75" customHeight="1" x14ac:dyDescent="0.3">
      <c r="A635" s="46"/>
      <c r="B635" s="383"/>
      <c r="C635" s="384"/>
      <c r="AG635" s="384"/>
    </row>
    <row r="636" spans="1:33" ht="15.75" customHeight="1" x14ac:dyDescent="0.3">
      <c r="A636" s="46"/>
      <c r="B636" s="383"/>
      <c r="C636" s="384"/>
      <c r="AG636" s="384"/>
    </row>
    <row r="637" spans="1:33" ht="15.75" customHeight="1" x14ac:dyDescent="0.3">
      <c r="A637" s="46"/>
      <c r="B637" s="383"/>
      <c r="C637" s="384"/>
      <c r="AG637" s="384"/>
    </row>
    <row r="638" spans="1:33" ht="15.75" customHeight="1" x14ac:dyDescent="0.3">
      <c r="A638" s="46"/>
      <c r="B638" s="383"/>
      <c r="C638" s="384"/>
      <c r="AG638" s="384"/>
    </row>
    <row r="639" spans="1:33" ht="15.75" customHeight="1" x14ac:dyDescent="0.3">
      <c r="A639" s="46"/>
      <c r="B639" s="383"/>
      <c r="C639" s="384"/>
      <c r="AG639" s="384"/>
    </row>
    <row r="640" spans="1:33" ht="15.75" customHeight="1" x14ac:dyDescent="0.3">
      <c r="A640" s="46"/>
      <c r="B640" s="383"/>
      <c r="C640" s="384"/>
      <c r="AG640" s="384"/>
    </row>
    <row r="641" spans="1:33" ht="15.75" customHeight="1" x14ac:dyDescent="0.3">
      <c r="A641" s="46"/>
      <c r="B641" s="383"/>
      <c r="C641" s="384"/>
      <c r="AG641" s="384"/>
    </row>
    <row r="642" spans="1:33" ht="15.75" customHeight="1" x14ac:dyDescent="0.3">
      <c r="A642" s="46"/>
      <c r="B642" s="383"/>
      <c r="C642" s="384"/>
      <c r="AG642" s="384"/>
    </row>
    <row r="643" spans="1:33" ht="15.75" customHeight="1" x14ac:dyDescent="0.3">
      <c r="A643" s="46"/>
      <c r="B643" s="383"/>
      <c r="C643" s="384"/>
      <c r="AG643" s="384"/>
    </row>
    <row r="644" spans="1:33" ht="15.75" customHeight="1" x14ac:dyDescent="0.3">
      <c r="A644" s="46"/>
      <c r="B644" s="383"/>
      <c r="C644" s="384"/>
      <c r="AG644" s="384"/>
    </row>
    <row r="645" spans="1:33" ht="15.75" customHeight="1" x14ac:dyDescent="0.3">
      <c r="A645" s="46"/>
      <c r="B645" s="383"/>
      <c r="C645" s="384"/>
      <c r="AG645" s="384"/>
    </row>
    <row r="646" spans="1:33" ht="15.75" customHeight="1" x14ac:dyDescent="0.3">
      <c r="A646" s="46"/>
      <c r="B646" s="383"/>
      <c r="C646" s="384"/>
      <c r="AG646" s="384"/>
    </row>
    <row r="647" spans="1:33" ht="15.75" customHeight="1" x14ac:dyDescent="0.3">
      <c r="A647" s="46"/>
      <c r="B647" s="383"/>
      <c r="C647" s="384"/>
      <c r="AG647" s="384"/>
    </row>
    <row r="648" spans="1:33" ht="15.75" customHeight="1" x14ac:dyDescent="0.3">
      <c r="A648" s="46"/>
      <c r="B648" s="383"/>
      <c r="C648" s="384"/>
      <c r="AG648" s="384"/>
    </row>
    <row r="649" spans="1:33" ht="15.75" customHeight="1" x14ac:dyDescent="0.3">
      <c r="A649" s="46"/>
      <c r="B649" s="383"/>
      <c r="C649" s="384"/>
      <c r="AG649" s="384"/>
    </row>
    <row r="650" spans="1:33" ht="15.75" customHeight="1" x14ac:dyDescent="0.3">
      <c r="A650" s="46"/>
      <c r="B650" s="383"/>
      <c r="C650" s="384"/>
      <c r="AG650" s="384"/>
    </row>
    <row r="651" spans="1:33" ht="15.75" customHeight="1" x14ac:dyDescent="0.3">
      <c r="A651" s="46"/>
      <c r="B651" s="383"/>
      <c r="C651" s="384"/>
      <c r="AG651" s="384"/>
    </row>
    <row r="652" spans="1:33" ht="15.75" customHeight="1" x14ac:dyDescent="0.3">
      <c r="A652" s="46"/>
      <c r="B652" s="383"/>
      <c r="C652" s="384"/>
      <c r="AG652" s="384"/>
    </row>
    <row r="653" spans="1:33" ht="15.75" customHeight="1" x14ac:dyDescent="0.3">
      <c r="A653" s="46"/>
      <c r="B653" s="383"/>
      <c r="C653" s="384"/>
      <c r="AG653" s="384"/>
    </row>
    <row r="654" spans="1:33" ht="15.75" customHeight="1" x14ac:dyDescent="0.3">
      <c r="A654" s="46"/>
      <c r="B654" s="383"/>
      <c r="C654" s="384"/>
      <c r="AG654" s="384"/>
    </row>
    <row r="655" spans="1:33" ht="15.75" customHeight="1" x14ac:dyDescent="0.3">
      <c r="A655" s="46"/>
      <c r="B655" s="383"/>
      <c r="C655" s="384"/>
      <c r="AG655" s="384"/>
    </row>
    <row r="656" spans="1:33" ht="15.75" customHeight="1" x14ac:dyDescent="0.3">
      <c r="A656" s="46"/>
      <c r="B656" s="383"/>
      <c r="C656" s="384"/>
      <c r="AG656" s="384"/>
    </row>
    <row r="657" spans="1:33" ht="15.75" customHeight="1" x14ac:dyDescent="0.3">
      <c r="A657" s="46"/>
      <c r="B657" s="383"/>
      <c r="C657" s="384"/>
      <c r="AG657" s="384"/>
    </row>
    <row r="658" spans="1:33" ht="15.75" customHeight="1" x14ac:dyDescent="0.3">
      <c r="A658" s="46"/>
      <c r="B658" s="383"/>
      <c r="C658" s="384"/>
      <c r="AG658" s="384"/>
    </row>
    <row r="659" spans="1:33" ht="15.75" customHeight="1" x14ac:dyDescent="0.3">
      <c r="A659" s="46"/>
      <c r="B659" s="383"/>
      <c r="C659" s="384"/>
      <c r="AG659" s="384"/>
    </row>
    <row r="660" spans="1:33" ht="15.75" customHeight="1" x14ac:dyDescent="0.3">
      <c r="A660" s="46"/>
      <c r="B660" s="383"/>
      <c r="C660" s="384"/>
      <c r="AG660" s="384"/>
    </row>
    <row r="661" spans="1:33" ht="15.75" customHeight="1" x14ac:dyDescent="0.3">
      <c r="A661" s="46"/>
      <c r="B661" s="383"/>
      <c r="C661" s="384"/>
      <c r="AG661" s="384"/>
    </row>
    <row r="662" spans="1:33" ht="15.75" customHeight="1" x14ac:dyDescent="0.3">
      <c r="A662" s="46"/>
      <c r="B662" s="383"/>
      <c r="C662" s="384"/>
      <c r="AG662" s="384"/>
    </row>
    <row r="663" spans="1:33" ht="15.75" customHeight="1" x14ac:dyDescent="0.3">
      <c r="A663" s="46"/>
      <c r="B663" s="383"/>
      <c r="C663" s="384"/>
      <c r="AG663" s="384"/>
    </row>
    <row r="664" spans="1:33" ht="15.75" customHeight="1" x14ac:dyDescent="0.3">
      <c r="A664" s="46"/>
      <c r="B664" s="383"/>
      <c r="C664" s="384"/>
      <c r="AG664" s="384"/>
    </row>
    <row r="665" spans="1:33" ht="15.75" customHeight="1" x14ac:dyDescent="0.3">
      <c r="A665" s="46"/>
      <c r="B665" s="383"/>
      <c r="C665" s="384"/>
      <c r="AG665" s="384"/>
    </row>
    <row r="666" spans="1:33" ht="15.75" customHeight="1" x14ac:dyDescent="0.3">
      <c r="A666" s="46"/>
      <c r="B666" s="383"/>
      <c r="C666" s="384"/>
      <c r="AG666" s="384"/>
    </row>
    <row r="667" spans="1:33" ht="15.75" customHeight="1" x14ac:dyDescent="0.3">
      <c r="A667" s="46"/>
      <c r="B667" s="383"/>
      <c r="C667" s="384"/>
      <c r="AG667" s="384"/>
    </row>
    <row r="668" spans="1:33" ht="15.75" customHeight="1" x14ac:dyDescent="0.3">
      <c r="A668" s="46"/>
      <c r="B668" s="383"/>
      <c r="C668" s="384"/>
      <c r="AG668" s="384"/>
    </row>
    <row r="669" spans="1:33" ht="15.75" customHeight="1" x14ac:dyDescent="0.3">
      <c r="A669" s="46"/>
      <c r="B669" s="383"/>
      <c r="C669" s="384"/>
      <c r="AG669" s="384"/>
    </row>
    <row r="670" spans="1:33" ht="15.75" customHeight="1" x14ac:dyDescent="0.3">
      <c r="A670" s="46"/>
      <c r="B670" s="383"/>
      <c r="C670" s="384"/>
      <c r="AG670" s="384"/>
    </row>
    <row r="671" spans="1:33" ht="15.75" customHeight="1" x14ac:dyDescent="0.3">
      <c r="A671" s="46"/>
      <c r="B671" s="383"/>
      <c r="C671" s="384"/>
      <c r="AG671" s="384"/>
    </row>
    <row r="672" spans="1:33" ht="15.75" customHeight="1" x14ac:dyDescent="0.3">
      <c r="A672" s="46"/>
      <c r="B672" s="383"/>
      <c r="C672" s="384"/>
      <c r="AG672" s="384"/>
    </row>
    <row r="673" spans="1:33" ht="15.75" customHeight="1" x14ac:dyDescent="0.3">
      <c r="A673" s="46"/>
      <c r="B673" s="383"/>
      <c r="C673" s="384"/>
      <c r="AG673" s="384"/>
    </row>
    <row r="674" spans="1:33" ht="15.75" customHeight="1" x14ac:dyDescent="0.3">
      <c r="A674" s="46"/>
      <c r="B674" s="383"/>
      <c r="C674" s="384"/>
      <c r="AG674" s="384"/>
    </row>
    <row r="675" spans="1:33" ht="15.75" customHeight="1" x14ac:dyDescent="0.3">
      <c r="A675" s="46"/>
      <c r="B675" s="383"/>
      <c r="C675" s="384"/>
      <c r="AG675" s="384"/>
    </row>
    <row r="676" spans="1:33" ht="15.75" customHeight="1" x14ac:dyDescent="0.3">
      <c r="A676" s="46"/>
      <c r="B676" s="383"/>
      <c r="C676" s="384"/>
      <c r="AG676" s="384"/>
    </row>
    <row r="677" spans="1:33" ht="15.75" customHeight="1" x14ac:dyDescent="0.3">
      <c r="A677" s="46"/>
      <c r="B677" s="383"/>
      <c r="C677" s="384"/>
      <c r="AG677" s="384"/>
    </row>
    <row r="678" spans="1:33" ht="15.75" customHeight="1" x14ac:dyDescent="0.3">
      <c r="A678" s="46"/>
      <c r="B678" s="383"/>
      <c r="C678" s="384"/>
      <c r="AG678" s="384"/>
    </row>
    <row r="679" spans="1:33" ht="15.75" customHeight="1" x14ac:dyDescent="0.3">
      <c r="A679" s="46"/>
      <c r="B679" s="383"/>
      <c r="C679" s="384"/>
      <c r="AG679" s="384"/>
    </row>
    <row r="680" spans="1:33" ht="15.75" customHeight="1" x14ac:dyDescent="0.3">
      <c r="A680" s="46"/>
      <c r="B680" s="383"/>
      <c r="C680" s="384"/>
      <c r="AG680" s="384"/>
    </row>
    <row r="681" spans="1:33" ht="15.75" customHeight="1" x14ac:dyDescent="0.3">
      <c r="A681" s="46"/>
      <c r="B681" s="383"/>
      <c r="C681" s="384"/>
      <c r="AG681" s="384"/>
    </row>
    <row r="682" spans="1:33" ht="15.75" customHeight="1" x14ac:dyDescent="0.3">
      <c r="A682" s="46"/>
      <c r="B682" s="383"/>
      <c r="C682" s="384"/>
      <c r="AG682" s="384"/>
    </row>
    <row r="683" spans="1:33" ht="15.75" customHeight="1" x14ac:dyDescent="0.3">
      <c r="A683" s="46"/>
      <c r="B683" s="383"/>
      <c r="C683" s="384"/>
      <c r="AG683" s="384"/>
    </row>
    <row r="684" spans="1:33" ht="15.75" customHeight="1" x14ac:dyDescent="0.3">
      <c r="A684" s="46"/>
      <c r="B684" s="383"/>
      <c r="C684" s="384"/>
      <c r="AG684" s="384"/>
    </row>
    <row r="685" spans="1:33" ht="15.75" customHeight="1" x14ac:dyDescent="0.3">
      <c r="A685" s="46"/>
      <c r="B685" s="383"/>
      <c r="C685" s="384"/>
      <c r="AG685" s="384"/>
    </row>
    <row r="686" spans="1:33" ht="15.75" customHeight="1" x14ac:dyDescent="0.3">
      <c r="A686" s="46"/>
      <c r="B686" s="383"/>
      <c r="C686" s="384"/>
      <c r="AG686" s="384"/>
    </row>
    <row r="687" spans="1:33" ht="15.75" customHeight="1" x14ac:dyDescent="0.3">
      <c r="A687" s="46"/>
      <c r="B687" s="383"/>
      <c r="C687" s="384"/>
      <c r="AG687" s="384"/>
    </row>
    <row r="688" spans="1:33" ht="15.75" customHeight="1" x14ac:dyDescent="0.3">
      <c r="A688" s="46"/>
      <c r="B688" s="383"/>
      <c r="C688" s="384"/>
      <c r="AG688" s="384"/>
    </row>
    <row r="689" spans="1:33" ht="15.75" customHeight="1" x14ac:dyDescent="0.3">
      <c r="A689" s="46"/>
      <c r="B689" s="383"/>
      <c r="C689" s="384"/>
      <c r="AG689" s="384"/>
    </row>
    <row r="690" spans="1:33" ht="15.75" customHeight="1" x14ac:dyDescent="0.3">
      <c r="A690" s="46"/>
      <c r="B690" s="383"/>
      <c r="C690" s="384"/>
      <c r="AG690" s="384"/>
    </row>
    <row r="691" spans="1:33" ht="15.75" customHeight="1" x14ac:dyDescent="0.3">
      <c r="A691" s="46"/>
      <c r="B691" s="383"/>
      <c r="C691" s="384"/>
      <c r="AG691" s="384"/>
    </row>
    <row r="692" spans="1:33" ht="15.75" customHeight="1" x14ac:dyDescent="0.3">
      <c r="A692" s="46"/>
      <c r="B692" s="383"/>
      <c r="C692" s="384"/>
      <c r="AG692" s="384"/>
    </row>
    <row r="693" spans="1:33" ht="15.75" customHeight="1" x14ac:dyDescent="0.3">
      <c r="A693" s="46"/>
      <c r="B693" s="383"/>
      <c r="C693" s="384"/>
      <c r="AG693" s="384"/>
    </row>
    <row r="694" spans="1:33" ht="15.75" customHeight="1" x14ac:dyDescent="0.3">
      <c r="A694" s="46"/>
      <c r="B694" s="383"/>
      <c r="C694" s="384"/>
      <c r="AG694" s="384"/>
    </row>
    <row r="695" spans="1:33" ht="15.75" customHeight="1" x14ac:dyDescent="0.3">
      <c r="A695" s="46"/>
      <c r="B695" s="383"/>
      <c r="C695" s="384"/>
      <c r="AG695" s="384"/>
    </row>
    <row r="696" spans="1:33" ht="15.75" customHeight="1" x14ac:dyDescent="0.3">
      <c r="A696" s="46"/>
      <c r="B696" s="383"/>
      <c r="C696" s="384"/>
      <c r="AG696" s="384"/>
    </row>
    <row r="697" spans="1:33" ht="15.75" customHeight="1" x14ac:dyDescent="0.3">
      <c r="A697" s="46"/>
      <c r="B697" s="383"/>
      <c r="C697" s="384"/>
      <c r="AG697" s="384"/>
    </row>
    <row r="698" spans="1:33" ht="15.75" customHeight="1" x14ac:dyDescent="0.3">
      <c r="A698" s="46"/>
      <c r="B698" s="383"/>
      <c r="C698" s="384"/>
      <c r="AG698" s="384"/>
    </row>
    <row r="699" spans="1:33" ht="15.75" customHeight="1" x14ac:dyDescent="0.3">
      <c r="A699" s="46"/>
      <c r="B699" s="383"/>
      <c r="C699" s="384"/>
      <c r="AG699" s="384"/>
    </row>
    <row r="700" spans="1:33" ht="15.75" customHeight="1" x14ac:dyDescent="0.3">
      <c r="A700" s="46"/>
      <c r="B700" s="383"/>
      <c r="C700" s="384"/>
      <c r="AG700" s="384"/>
    </row>
    <row r="701" spans="1:33" ht="15.75" customHeight="1" x14ac:dyDescent="0.3">
      <c r="A701" s="46"/>
      <c r="B701" s="383"/>
      <c r="C701" s="384"/>
      <c r="AG701" s="384"/>
    </row>
    <row r="702" spans="1:33" ht="15.75" customHeight="1" x14ac:dyDescent="0.3">
      <c r="A702" s="46"/>
      <c r="B702" s="383"/>
      <c r="C702" s="384"/>
      <c r="AG702" s="384"/>
    </row>
    <row r="703" spans="1:33" ht="15.75" customHeight="1" x14ac:dyDescent="0.3">
      <c r="A703" s="46"/>
      <c r="B703" s="383"/>
      <c r="C703" s="384"/>
      <c r="AG703" s="384"/>
    </row>
    <row r="704" spans="1:33" ht="15.75" customHeight="1" x14ac:dyDescent="0.3">
      <c r="A704" s="46"/>
      <c r="B704" s="383"/>
      <c r="C704" s="384"/>
      <c r="AG704" s="384"/>
    </row>
    <row r="705" spans="1:33" ht="15.75" customHeight="1" x14ac:dyDescent="0.3">
      <c r="A705" s="46"/>
      <c r="B705" s="383"/>
      <c r="C705" s="384"/>
      <c r="AG705" s="384"/>
    </row>
    <row r="706" spans="1:33" ht="15.75" customHeight="1" x14ac:dyDescent="0.3">
      <c r="A706" s="46"/>
      <c r="B706" s="383"/>
      <c r="C706" s="384"/>
      <c r="AG706" s="384"/>
    </row>
    <row r="707" spans="1:33" ht="15.75" customHeight="1" x14ac:dyDescent="0.3">
      <c r="A707" s="46"/>
      <c r="B707" s="383"/>
      <c r="C707" s="384"/>
      <c r="AG707" s="384"/>
    </row>
    <row r="708" spans="1:33" ht="15.75" customHeight="1" x14ac:dyDescent="0.3">
      <c r="A708" s="46"/>
      <c r="B708" s="383"/>
      <c r="C708" s="384"/>
      <c r="AG708" s="384"/>
    </row>
    <row r="709" spans="1:33" ht="15.75" customHeight="1" x14ac:dyDescent="0.3">
      <c r="A709" s="46"/>
      <c r="B709" s="383"/>
      <c r="C709" s="384"/>
      <c r="AG709" s="384"/>
    </row>
    <row r="710" spans="1:33" ht="15.75" customHeight="1" x14ac:dyDescent="0.3">
      <c r="A710" s="46"/>
      <c r="B710" s="383"/>
      <c r="C710" s="384"/>
      <c r="AG710" s="384"/>
    </row>
    <row r="711" spans="1:33" ht="15.75" customHeight="1" x14ac:dyDescent="0.3">
      <c r="A711" s="46"/>
      <c r="B711" s="383"/>
      <c r="C711" s="384"/>
      <c r="AG711" s="384"/>
    </row>
    <row r="712" spans="1:33" ht="15.75" customHeight="1" x14ac:dyDescent="0.3">
      <c r="A712" s="46"/>
      <c r="B712" s="383"/>
      <c r="C712" s="384"/>
      <c r="AG712" s="384"/>
    </row>
    <row r="713" spans="1:33" ht="15.75" customHeight="1" x14ac:dyDescent="0.3">
      <c r="A713" s="46"/>
      <c r="B713" s="383"/>
      <c r="C713" s="384"/>
      <c r="AG713" s="384"/>
    </row>
    <row r="714" spans="1:33" ht="15.75" customHeight="1" x14ac:dyDescent="0.3">
      <c r="A714" s="46"/>
      <c r="B714" s="383"/>
      <c r="C714" s="384"/>
      <c r="AG714" s="384"/>
    </row>
    <row r="715" spans="1:33" ht="15.75" customHeight="1" x14ac:dyDescent="0.3">
      <c r="A715" s="46"/>
      <c r="B715" s="383"/>
      <c r="C715" s="384"/>
      <c r="AG715" s="384"/>
    </row>
    <row r="716" spans="1:33" ht="15.75" customHeight="1" x14ac:dyDescent="0.3">
      <c r="A716" s="46"/>
      <c r="B716" s="383"/>
      <c r="C716" s="384"/>
      <c r="AG716" s="384"/>
    </row>
    <row r="717" spans="1:33" ht="15.75" customHeight="1" x14ac:dyDescent="0.3">
      <c r="A717" s="46"/>
      <c r="B717" s="383"/>
      <c r="C717" s="384"/>
      <c r="AG717" s="384"/>
    </row>
    <row r="718" spans="1:33" ht="15.75" customHeight="1" x14ac:dyDescent="0.3">
      <c r="A718" s="46"/>
      <c r="B718" s="383"/>
      <c r="C718" s="384"/>
      <c r="AG718" s="384"/>
    </row>
    <row r="719" spans="1:33" ht="15.75" customHeight="1" x14ac:dyDescent="0.3">
      <c r="A719" s="46"/>
      <c r="B719" s="383"/>
      <c r="C719" s="384"/>
      <c r="AG719" s="384"/>
    </row>
    <row r="720" spans="1:33" ht="15.75" customHeight="1" x14ac:dyDescent="0.3">
      <c r="A720" s="46"/>
      <c r="B720" s="383"/>
      <c r="C720" s="384"/>
      <c r="AG720" s="384"/>
    </row>
    <row r="721" spans="1:33" ht="15.75" customHeight="1" x14ac:dyDescent="0.3">
      <c r="A721" s="46"/>
      <c r="B721" s="383"/>
      <c r="C721" s="384"/>
      <c r="AG721" s="384"/>
    </row>
    <row r="722" spans="1:33" ht="15.75" customHeight="1" x14ac:dyDescent="0.3">
      <c r="A722" s="46"/>
      <c r="B722" s="383"/>
      <c r="C722" s="384"/>
      <c r="AG722" s="384"/>
    </row>
    <row r="723" spans="1:33" ht="15.75" customHeight="1" x14ac:dyDescent="0.3">
      <c r="A723" s="46"/>
      <c r="B723" s="383"/>
      <c r="C723" s="384"/>
      <c r="AG723" s="384"/>
    </row>
    <row r="724" spans="1:33" ht="15.75" customHeight="1" x14ac:dyDescent="0.3">
      <c r="A724" s="46"/>
      <c r="B724" s="383"/>
      <c r="C724" s="384"/>
      <c r="AG724" s="384"/>
    </row>
    <row r="725" spans="1:33" ht="15.75" customHeight="1" x14ac:dyDescent="0.3">
      <c r="A725" s="46"/>
      <c r="B725" s="383"/>
      <c r="C725" s="384"/>
      <c r="AG725" s="384"/>
    </row>
    <row r="726" spans="1:33" ht="15.75" customHeight="1" x14ac:dyDescent="0.3">
      <c r="A726" s="46"/>
      <c r="B726" s="383"/>
      <c r="C726" s="384"/>
      <c r="AG726" s="384"/>
    </row>
    <row r="727" spans="1:33" ht="15.75" customHeight="1" x14ac:dyDescent="0.3">
      <c r="A727" s="46"/>
      <c r="B727" s="383"/>
      <c r="C727" s="384"/>
      <c r="AG727" s="384"/>
    </row>
    <row r="728" spans="1:33" ht="15.75" customHeight="1" x14ac:dyDescent="0.3">
      <c r="A728" s="46"/>
      <c r="B728" s="383"/>
      <c r="C728" s="384"/>
      <c r="AG728" s="384"/>
    </row>
    <row r="729" spans="1:33" ht="15.75" customHeight="1" x14ac:dyDescent="0.3">
      <c r="A729" s="46"/>
      <c r="B729" s="383"/>
      <c r="C729" s="384"/>
      <c r="AG729" s="384"/>
    </row>
    <row r="730" spans="1:33" ht="15.75" customHeight="1" x14ac:dyDescent="0.3">
      <c r="A730" s="46"/>
      <c r="B730" s="383"/>
      <c r="C730" s="384"/>
      <c r="AG730" s="384"/>
    </row>
    <row r="731" spans="1:33" ht="15.75" customHeight="1" x14ac:dyDescent="0.3">
      <c r="A731" s="46"/>
      <c r="B731" s="383"/>
      <c r="C731" s="384"/>
      <c r="AG731" s="384"/>
    </row>
    <row r="732" spans="1:33" ht="15.75" customHeight="1" x14ac:dyDescent="0.3">
      <c r="A732" s="46"/>
      <c r="B732" s="383"/>
      <c r="C732" s="384"/>
      <c r="AG732" s="384"/>
    </row>
    <row r="733" spans="1:33" ht="15.75" customHeight="1" x14ac:dyDescent="0.3">
      <c r="A733" s="46"/>
      <c r="B733" s="383"/>
      <c r="C733" s="384"/>
      <c r="AG733" s="384"/>
    </row>
    <row r="734" spans="1:33" ht="15.75" customHeight="1" x14ac:dyDescent="0.3">
      <c r="A734" s="46"/>
      <c r="B734" s="383"/>
      <c r="C734" s="384"/>
      <c r="AG734" s="384"/>
    </row>
    <row r="735" spans="1:33" ht="15.75" customHeight="1" x14ac:dyDescent="0.3">
      <c r="A735" s="46"/>
      <c r="B735" s="383"/>
      <c r="C735" s="384"/>
      <c r="AG735" s="384"/>
    </row>
    <row r="736" spans="1:33" ht="15.75" customHeight="1" x14ac:dyDescent="0.3">
      <c r="A736" s="46"/>
      <c r="B736" s="383"/>
      <c r="C736" s="384"/>
      <c r="AG736" s="384"/>
    </row>
    <row r="737" spans="1:33" ht="15.75" customHeight="1" x14ac:dyDescent="0.3">
      <c r="A737" s="46"/>
      <c r="B737" s="383"/>
      <c r="C737" s="384"/>
      <c r="AG737" s="384"/>
    </row>
    <row r="738" spans="1:33" ht="15.75" customHeight="1" x14ac:dyDescent="0.3">
      <c r="A738" s="46"/>
      <c r="B738" s="383"/>
      <c r="C738" s="384"/>
      <c r="AG738" s="384"/>
    </row>
    <row r="739" spans="1:33" ht="15.75" customHeight="1" x14ac:dyDescent="0.3">
      <c r="A739" s="46"/>
      <c r="B739" s="383"/>
      <c r="C739" s="384"/>
      <c r="AG739" s="384"/>
    </row>
    <row r="740" spans="1:33" ht="15.75" customHeight="1" x14ac:dyDescent="0.3">
      <c r="A740" s="46"/>
      <c r="B740" s="383"/>
      <c r="C740" s="384"/>
      <c r="AG740" s="384"/>
    </row>
    <row r="741" spans="1:33" ht="15.75" customHeight="1" x14ac:dyDescent="0.3">
      <c r="A741" s="46"/>
      <c r="B741" s="383"/>
      <c r="C741" s="384"/>
      <c r="AG741" s="384"/>
    </row>
    <row r="742" spans="1:33" ht="15.75" customHeight="1" x14ac:dyDescent="0.3">
      <c r="A742" s="46"/>
      <c r="B742" s="383"/>
      <c r="C742" s="384"/>
      <c r="AG742" s="384"/>
    </row>
    <row r="743" spans="1:33" ht="15.75" customHeight="1" x14ac:dyDescent="0.3">
      <c r="A743" s="46"/>
      <c r="B743" s="383"/>
      <c r="C743" s="384"/>
      <c r="AG743" s="384"/>
    </row>
    <row r="744" spans="1:33" ht="15.75" customHeight="1" x14ac:dyDescent="0.3">
      <c r="A744" s="46"/>
      <c r="B744" s="383"/>
      <c r="C744" s="384"/>
      <c r="AG744" s="384"/>
    </row>
    <row r="745" spans="1:33" ht="15.75" customHeight="1" x14ac:dyDescent="0.3">
      <c r="A745" s="46"/>
      <c r="B745" s="383"/>
      <c r="C745" s="384"/>
      <c r="AG745" s="384"/>
    </row>
    <row r="746" spans="1:33" ht="15.75" customHeight="1" x14ac:dyDescent="0.3">
      <c r="A746" s="46"/>
      <c r="B746" s="383"/>
      <c r="C746" s="384"/>
      <c r="AG746" s="384"/>
    </row>
    <row r="747" spans="1:33" ht="15.75" customHeight="1" x14ac:dyDescent="0.3">
      <c r="A747" s="46"/>
      <c r="B747" s="383"/>
      <c r="C747" s="384"/>
      <c r="AG747" s="384"/>
    </row>
    <row r="748" spans="1:33" ht="15.75" customHeight="1" x14ac:dyDescent="0.3">
      <c r="A748" s="46"/>
      <c r="B748" s="383"/>
      <c r="C748" s="384"/>
      <c r="AG748" s="384"/>
    </row>
    <row r="749" spans="1:33" ht="15.75" customHeight="1" x14ac:dyDescent="0.3">
      <c r="A749" s="46"/>
      <c r="B749" s="383"/>
      <c r="C749" s="384"/>
      <c r="AG749" s="384"/>
    </row>
    <row r="750" spans="1:33" ht="15.75" customHeight="1" x14ac:dyDescent="0.3">
      <c r="A750" s="46"/>
      <c r="B750" s="383"/>
      <c r="C750" s="384"/>
      <c r="AG750" s="384"/>
    </row>
    <row r="751" spans="1:33" ht="15.75" customHeight="1" x14ac:dyDescent="0.3">
      <c r="A751" s="46"/>
      <c r="B751" s="383"/>
      <c r="C751" s="384"/>
      <c r="AG751" s="384"/>
    </row>
    <row r="752" spans="1:33" ht="15.75" customHeight="1" x14ac:dyDescent="0.3">
      <c r="A752" s="46"/>
      <c r="B752" s="383"/>
      <c r="C752" s="384"/>
      <c r="AG752" s="384"/>
    </row>
    <row r="753" spans="1:33" ht="15.75" customHeight="1" x14ac:dyDescent="0.3">
      <c r="A753" s="46"/>
      <c r="B753" s="383"/>
      <c r="C753" s="384"/>
      <c r="AG753" s="384"/>
    </row>
    <row r="754" spans="1:33" ht="15.75" customHeight="1" x14ac:dyDescent="0.3">
      <c r="A754" s="46"/>
      <c r="B754" s="383"/>
      <c r="C754" s="384"/>
      <c r="AG754" s="384"/>
    </row>
    <row r="755" spans="1:33" ht="15.75" customHeight="1" x14ac:dyDescent="0.3">
      <c r="A755" s="46"/>
      <c r="B755" s="383"/>
      <c r="C755" s="384"/>
      <c r="AG755" s="384"/>
    </row>
    <row r="756" spans="1:33" ht="15.75" customHeight="1" x14ac:dyDescent="0.3">
      <c r="A756" s="46"/>
      <c r="B756" s="383"/>
      <c r="C756" s="384"/>
      <c r="AG756" s="384"/>
    </row>
    <row r="757" spans="1:33" ht="15.75" customHeight="1" x14ac:dyDescent="0.3">
      <c r="A757" s="46"/>
      <c r="B757" s="383"/>
      <c r="C757" s="384"/>
      <c r="AG757" s="384"/>
    </row>
    <row r="758" spans="1:33" ht="15.75" customHeight="1" x14ac:dyDescent="0.3">
      <c r="A758" s="46"/>
      <c r="B758" s="383"/>
      <c r="C758" s="384"/>
      <c r="AG758" s="384"/>
    </row>
    <row r="759" spans="1:33" ht="15.75" customHeight="1" x14ac:dyDescent="0.3">
      <c r="A759" s="46"/>
      <c r="B759" s="383"/>
      <c r="C759" s="384"/>
      <c r="AG759" s="384"/>
    </row>
    <row r="760" spans="1:33" ht="15.75" customHeight="1" x14ac:dyDescent="0.3">
      <c r="A760" s="46"/>
      <c r="B760" s="383"/>
      <c r="C760" s="384"/>
      <c r="AG760" s="384"/>
    </row>
    <row r="761" spans="1:33" ht="15.75" customHeight="1" x14ac:dyDescent="0.3">
      <c r="A761" s="46"/>
      <c r="B761" s="383"/>
      <c r="C761" s="384"/>
      <c r="AG761" s="384"/>
    </row>
    <row r="762" spans="1:33" ht="15.75" customHeight="1" x14ac:dyDescent="0.3">
      <c r="A762" s="46"/>
      <c r="B762" s="383"/>
      <c r="C762" s="384"/>
      <c r="AG762" s="384"/>
    </row>
    <row r="763" spans="1:33" ht="15.75" customHeight="1" x14ac:dyDescent="0.3">
      <c r="A763" s="46"/>
      <c r="B763" s="383"/>
      <c r="C763" s="384"/>
      <c r="AG763" s="384"/>
    </row>
    <row r="764" spans="1:33" ht="15.75" customHeight="1" x14ac:dyDescent="0.3">
      <c r="A764" s="46"/>
      <c r="B764" s="383"/>
      <c r="C764" s="384"/>
      <c r="AG764" s="384"/>
    </row>
    <row r="765" spans="1:33" ht="15.75" customHeight="1" x14ac:dyDescent="0.3">
      <c r="A765" s="46"/>
      <c r="B765" s="383"/>
      <c r="C765" s="384"/>
      <c r="AG765" s="384"/>
    </row>
    <row r="766" spans="1:33" ht="15.75" customHeight="1" x14ac:dyDescent="0.3">
      <c r="A766" s="46"/>
      <c r="B766" s="383"/>
      <c r="C766" s="384"/>
      <c r="AG766" s="384"/>
    </row>
    <row r="767" spans="1:33" ht="15.75" customHeight="1" x14ac:dyDescent="0.3">
      <c r="A767" s="46"/>
      <c r="B767" s="383"/>
      <c r="C767" s="384"/>
      <c r="AG767" s="384"/>
    </row>
    <row r="768" spans="1:33" ht="15.75" customHeight="1" x14ac:dyDescent="0.3">
      <c r="A768" s="46"/>
      <c r="B768" s="383"/>
      <c r="C768" s="384"/>
      <c r="AG768" s="384"/>
    </row>
    <row r="769" spans="1:33" ht="15.75" customHeight="1" x14ac:dyDescent="0.3">
      <c r="A769" s="46"/>
      <c r="B769" s="383"/>
      <c r="C769" s="384"/>
      <c r="AG769" s="384"/>
    </row>
    <row r="770" spans="1:33" ht="15.75" customHeight="1" x14ac:dyDescent="0.3">
      <c r="A770" s="46"/>
      <c r="B770" s="383"/>
      <c r="C770" s="384"/>
      <c r="AG770" s="384"/>
    </row>
    <row r="771" spans="1:33" ht="15.75" customHeight="1" x14ac:dyDescent="0.3">
      <c r="A771" s="46"/>
      <c r="B771" s="383"/>
      <c r="C771" s="384"/>
      <c r="AG771" s="384"/>
    </row>
    <row r="772" spans="1:33" ht="15.75" customHeight="1" x14ac:dyDescent="0.3">
      <c r="A772" s="46"/>
      <c r="B772" s="383"/>
      <c r="C772" s="384"/>
      <c r="AG772" s="384"/>
    </row>
    <row r="773" spans="1:33" ht="15.75" customHeight="1" x14ac:dyDescent="0.3">
      <c r="A773" s="46"/>
      <c r="B773" s="383"/>
      <c r="C773" s="384"/>
      <c r="AG773" s="384"/>
    </row>
    <row r="774" spans="1:33" ht="15.75" customHeight="1" x14ac:dyDescent="0.3">
      <c r="A774" s="46"/>
      <c r="B774" s="383"/>
      <c r="C774" s="384"/>
      <c r="AG774" s="384"/>
    </row>
    <row r="775" spans="1:33" ht="15.75" customHeight="1" x14ac:dyDescent="0.3">
      <c r="A775" s="46"/>
      <c r="B775" s="383"/>
      <c r="C775" s="384"/>
      <c r="AG775" s="384"/>
    </row>
    <row r="776" spans="1:33" ht="15.75" customHeight="1" x14ac:dyDescent="0.3">
      <c r="A776" s="46"/>
      <c r="B776" s="383"/>
      <c r="C776" s="384"/>
      <c r="AG776" s="384"/>
    </row>
    <row r="777" spans="1:33" ht="15.75" customHeight="1" x14ac:dyDescent="0.3">
      <c r="A777" s="46"/>
      <c r="B777" s="383"/>
      <c r="C777" s="384"/>
      <c r="AG777" s="384"/>
    </row>
    <row r="778" spans="1:33" ht="15.75" customHeight="1" x14ac:dyDescent="0.3">
      <c r="A778" s="46"/>
      <c r="B778" s="383"/>
      <c r="C778" s="384"/>
      <c r="AG778" s="384"/>
    </row>
    <row r="779" spans="1:33" ht="15.75" customHeight="1" x14ac:dyDescent="0.3">
      <c r="A779" s="46"/>
      <c r="B779" s="383"/>
      <c r="C779" s="384"/>
      <c r="AG779" s="384"/>
    </row>
    <row r="780" spans="1:33" ht="15.75" customHeight="1" x14ac:dyDescent="0.3">
      <c r="A780" s="46"/>
      <c r="B780" s="383"/>
      <c r="C780" s="384"/>
      <c r="AG780" s="384"/>
    </row>
    <row r="781" spans="1:33" ht="15.75" customHeight="1" x14ac:dyDescent="0.3">
      <c r="A781" s="46"/>
      <c r="B781" s="383"/>
      <c r="C781" s="384"/>
      <c r="AG781" s="384"/>
    </row>
    <row r="782" spans="1:33" ht="15.75" customHeight="1" x14ac:dyDescent="0.3">
      <c r="A782" s="46"/>
      <c r="B782" s="383"/>
      <c r="C782" s="384"/>
      <c r="AG782" s="384"/>
    </row>
    <row r="783" spans="1:33" ht="15.75" customHeight="1" x14ac:dyDescent="0.3">
      <c r="A783" s="46"/>
      <c r="B783" s="383"/>
      <c r="C783" s="384"/>
      <c r="AG783" s="384"/>
    </row>
    <row r="784" spans="1:33" ht="15.75" customHeight="1" x14ac:dyDescent="0.3">
      <c r="A784" s="46"/>
      <c r="B784" s="383"/>
      <c r="C784" s="384"/>
      <c r="AG784" s="384"/>
    </row>
    <row r="785" spans="1:33" ht="15.75" customHeight="1" x14ac:dyDescent="0.3">
      <c r="A785" s="46"/>
      <c r="B785" s="383"/>
      <c r="C785" s="384"/>
      <c r="AG785" s="384"/>
    </row>
    <row r="786" spans="1:33" ht="15.75" customHeight="1" x14ac:dyDescent="0.3">
      <c r="A786" s="46"/>
      <c r="B786" s="383"/>
      <c r="C786" s="384"/>
      <c r="AG786" s="384"/>
    </row>
    <row r="787" spans="1:33" ht="15.75" customHeight="1" x14ac:dyDescent="0.3">
      <c r="A787" s="46"/>
      <c r="B787" s="383"/>
      <c r="C787" s="384"/>
      <c r="AG787" s="384"/>
    </row>
    <row r="788" spans="1:33" ht="15.75" customHeight="1" x14ac:dyDescent="0.3">
      <c r="A788" s="46"/>
      <c r="B788" s="383"/>
      <c r="C788" s="384"/>
      <c r="AG788" s="384"/>
    </row>
    <row r="789" spans="1:33" ht="15.75" customHeight="1" x14ac:dyDescent="0.3">
      <c r="A789" s="46"/>
      <c r="B789" s="383"/>
      <c r="C789" s="384"/>
      <c r="AG789" s="384"/>
    </row>
    <row r="790" spans="1:33" ht="15.75" customHeight="1" x14ac:dyDescent="0.3">
      <c r="A790" s="46"/>
      <c r="B790" s="383"/>
      <c r="C790" s="384"/>
      <c r="AG790" s="384"/>
    </row>
    <row r="791" spans="1:33" ht="15.75" customHeight="1" x14ac:dyDescent="0.3">
      <c r="A791" s="46"/>
      <c r="B791" s="383"/>
      <c r="C791" s="384"/>
      <c r="AG791" s="384"/>
    </row>
    <row r="792" spans="1:33" ht="15.75" customHeight="1" x14ac:dyDescent="0.3">
      <c r="A792" s="46"/>
      <c r="B792" s="383"/>
      <c r="C792" s="384"/>
      <c r="AG792" s="384"/>
    </row>
    <row r="793" spans="1:33" ht="15.75" customHeight="1" x14ac:dyDescent="0.3">
      <c r="A793" s="46"/>
      <c r="B793" s="383"/>
      <c r="C793" s="384"/>
      <c r="AG793" s="384"/>
    </row>
    <row r="794" spans="1:33" ht="15.75" customHeight="1" x14ac:dyDescent="0.3">
      <c r="A794" s="46"/>
      <c r="B794" s="383"/>
      <c r="C794" s="384"/>
      <c r="AG794" s="384"/>
    </row>
    <row r="795" spans="1:33" ht="15.75" customHeight="1" x14ac:dyDescent="0.3">
      <c r="A795" s="46"/>
      <c r="B795" s="383"/>
      <c r="C795" s="384"/>
      <c r="AG795" s="384"/>
    </row>
    <row r="796" spans="1:33" ht="15.75" customHeight="1" x14ac:dyDescent="0.3">
      <c r="A796" s="46"/>
      <c r="B796" s="383"/>
      <c r="C796" s="384"/>
      <c r="AG796" s="384"/>
    </row>
    <row r="797" spans="1:33" ht="15.75" customHeight="1" x14ac:dyDescent="0.3">
      <c r="A797" s="46"/>
      <c r="B797" s="383"/>
      <c r="C797" s="384"/>
      <c r="AG797" s="384"/>
    </row>
    <row r="798" spans="1:33" ht="15.75" customHeight="1" x14ac:dyDescent="0.3">
      <c r="A798" s="46"/>
      <c r="B798" s="383"/>
      <c r="C798" s="384"/>
      <c r="AG798" s="384"/>
    </row>
    <row r="799" spans="1:33" ht="15.75" customHeight="1" x14ac:dyDescent="0.3">
      <c r="A799" s="46"/>
      <c r="B799" s="383"/>
      <c r="C799" s="384"/>
      <c r="AG799" s="384"/>
    </row>
    <row r="800" spans="1:33" ht="15.75" customHeight="1" x14ac:dyDescent="0.3">
      <c r="A800" s="46"/>
      <c r="B800" s="383"/>
      <c r="C800" s="384"/>
      <c r="AG800" s="384"/>
    </row>
    <row r="801" spans="1:33" ht="15.75" customHeight="1" x14ac:dyDescent="0.3">
      <c r="A801" s="46"/>
      <c r="B801" s="383"/>
      <c r="C801" s="384"/>
      <c r="AG801" s="384"/>
    </row>
    <row r="802" spans="1:33" ht="15.75" customHeight="1" x14ac:dyDescent="0.3">
      <c r="A802" s="46"/>
      <c r="B802" s="383"/>
      <c r="C802" s="384"/>
      <c r="AG802" s="384"/>
    </row>
    <row r="803" spans="1:33" ht="15.75" customHeight="1" x14ac:dyDescent="0.3">
      <c r="A803" s="46"/>
      <c r="B803" s="383"/>
      <c r="C803" s="384"/>
      <c r="AG803" s="384"/>
    </row>
    <row r="804" spans="1:33" ht="15.75" customHeight="1" x14ac:dyDescent="0.3">
      <c r="A804" s="46"/>
      <c r="B804" s="383"/>
      <c r="C804" s="384"/>
      <c r="AG804" s="384"/>
    </row>
    <row r="805" spans="1:33" ht="15.75" customHeight="1" x14ac:dyDescent="0.3">
      <c r="A805" s="46"/>
      <c r="B805" s="383"/>
      <c r="C805" s="384"/>
      <c r="AG805" s="384"/>
    </row>
    <row r="806" spans="1:33" ht="15.75" customHeight="1" x14ac:dyDescent="0.3">
      <c r="A806" s="46"/>
      <c r="B806" s="383"/>
      <c r="C806" s="384"/>
      <c r="AG806" s="384"/>
    </row>
    <row r="807" spans="1:33" ht="15.75" customHeight="1" x14ac:dyDescent="0.3">
      <c r="A807" s="46"/>
      <c r="B807" s="383"/>
      <c r="C807" s="384"/>
      <c r="AG807" s="384"/>
    </row>
    <row r="808" spans="1:33" ht="15.75" customHeight="1" x14ac:dyDescent="0.3">
      <c r="A808" s="46"/>
      <c r="B808" s="383"/>
      <c r="C808" s="384"/>
      <c r="AG808" s="384"/>
    </row>
    <row r="809" spans="1:33" ht="15.75" customHeight="1" x14ac:dyDescent="0.3">
      <c r="A809" s="46"/>
      <c r="B809" s="383"/>
      <c r="C809" s="384"/>
      <c r="AG809" s="384"/>
    </row>
    <row r="810" spans="1:33" ht="15.75" customHeight="1" x14ac:dyDescent="0.3">
      <c r="A810" s="46"/>
      <c r="B810" s="383"/>
      <c r="C810" s="384"/>
      <c r="AG810" s="384"/>
    </row>
    <row r="811" spans="1:33" ht="15.75" customHeight="1" x14ac:dyDescent="0.3">
      <c r="A811" s="46"/>
      <c r="B811" s="383"/>
      <c r="C811" s="384"/>
      <c r="AG811" s="384"/>
    </row>
    <row r="812" spans="1:33" ht="15.75" customHeight="1" x14ac:dyDescent="0.3">
      <c r="A812" s="46"/>
      <c r="B812" s="383"/>
      <c r="C812" s="384"/>
      <c r="AG812" s="384"/>
    </row>
    <row r="813" spans="1:33" ht="15.75" customHeight="1" x14ac:dyDescent="0.3">
      <c r="A813" s="46"/>
      <c r="B813" s="383"/>
      <c r="C813" s="384"/>
      <c r="AG813" s="384"/>
    </row>
    <row r="814" spans="1:33" ht="15.75" customHeight="1" x14ac:dyDescent="0.3">
      <c r="A814" s="46"/>
      <c r="B814" s="383"/>
      <c r="C814" s="384"/>
      <c r="AG814" s="384"/>
    </row>
    <row r="815" spans="1:33" ht="15.75" customHeight="1" x14ac:dyDescent="0.3">
      <c r="A815" s="46"/>
      <c r="B815" s="383"/>
      <c r="C815" s="384"/>
      <c r="AG815" s="384"/>
    </row>
    <row r="816" spans="1:33" ht="15.75" customHeight="1" x14ac:dyDescent="0.3">
      <c r="A816" s="46"/>
      <c r="B816" s="383"/>
      <c r="C816" s="384"/>
      <c r="AG816" s="384"/>
    </row>
    <row r="817" spans="1:33" ht="15.75" customHeight="1" x14ac:dyDescent="0.3">
      <c r="A817" s="46"/>
      <c r="B817" s="383"/>
      <c r="C817" s="384"/>
      <c r="AG817" s="384"/>
    </row>
    <row r="818" spans="1:33" ht="15.75" customHeight="1" x14ac:dyDescent="0.3">
      <c r="A818" s="46"/>
      <c r="B818" s="383"/>
      <c r="C818" s="384"/>
      <c r="AG818" s="384"/>
    </row>
    <row r="819" spans="1:33" ht="15.75" customHeight="1" x14ac:dyDescent="0.3">
      <c r="A819" s="46"/>
      <c r="B819" s="383"/>
      <c r="C819" s="384"/>
      <c r="AG819" s="384"/>
    </row>
    <row r="820" spans="1:33" ht="15.75" customHeight="1" x14ac:dyDescent="0.3">
      <c r="A820" s="46"/>
      <c r="B820" s="383"/>
      <c r="C820" s="384"/>
      <c r="AG820" s="384"/>
    </row>
    <row r="821" spans="1:33" ht="15.75" customHeight="1" x14ac:dyDescent="0.3">
      <c r="A821" s="46"/>
      <c r="B821" s="383"/>
      <c r="C821" s="384"/>
      <c r="AG821" s="384"/>
    </row>
    <row r="822" spans="1:33" ht="15.75" customHeight="1" x14ac:dyDescent="0.3">
      <c r="A822" s="46"/>
      <c r="B822" s="383"/>
      <c r="C822" s="384"/>
      <c r="AG822" s="384"/>
    </row>
    <row r="823" spans="1:33" ht="15.75" customHeight="1" x14ac:dyDescent="0.3">
      <c r="A823" s="46"/>
      <c r="B823" s="383"/>
      <c r="C823" s="384"/>
      <c r="AG823" s="384"/>
    </row>
    <row r="824" spans="1:33" ht="15.75" customHeight="1" x14ac:dyDescent="0.3">
      <c r="A824" s="46"/>
      <c r="B824" s="383"/>
      <c r="C824" s="384"/>
      <c r="AG824" s="384"/>
    </row>
    <row r="825" spans="1:33" ht="15.75" customHeight="1" x14ac:dyDescent="0.3">
      <c r="A825" s="46"/>
      <c r="B825" s="383"/>
      <c r="C825" s="384"/>
      <c r="AG825" s="384"/>
    </row>
    <row r="826" spans="1:33" ht="15.75" customHeight="1" x14ac:dyDescent="0.3">
      <c r="A826" s="46"/>
      <c r="B826" s="383"/>
      <c r="C826" s="384"/>
      <c r="AG826" s="384"/>
    </row>
    <row r="827" spans="1:33" ht="15.75" customHeight="1" x14ac:dyDescent="0.3">
      <c r="A827" s="46"/>
      <c r="B827" s="383"/>
      <c r="C827" s="384"/>
      <c r="AG827" s="384"/>
    </row>
    <row r="828" spans="1:33" ht="15.75" customHeight="1" x14ac:dyDescent="0.3">
      <c r="A828" s="46"/>
      <c r="B828" s="383"/>
      <c r="C828" s="384"/>
      <c r="AG828" s="384"/>
    </row>
    <row r="829" spans="1:33" ht="15.75" customHeight="1" x14ac:dyDescent="0.3">
      <c r="A829" s="46"/>
      <c r="B829" s="383"/>
      <c r="C829" s="384"/>
      <c r="AG829" s="384"/>
    </row>
    <row r="830" spans="1:33" ht="15.75" customHeight="1" x14ac:dyDescent="0.3">
      <c r="A830" s="46"/>
      <c r="B830" s="383"/>
      <c r="C830" s="384"/>
      <c r="AG830" s="384"/>
    </row>
    <row r="831" spans="1:33" ht="15.75" customHeight="1" x14ac:dyDescent="0.3">
      <c r="A831" s="46"/>
      <c r="B831" s="383"/>
      <c r="C831" s="384"/>
      <c r="AG831" s="384"/>
    </row>
    <row r="832" spans="1:33" ht="15.75" customHeight="1" x14ac:dyDescent="0.3">
      <c r="A832" s="46"/>
      <c r="B832" s="383"/>
      <c r="C832" s="384"/>
      <c r="AG832" s="384"/>
    </row>
    <row r="833" spans="1:33" ht="15.75" customHeight="1" x14ac:dyDescent="0.3">
      <c r="A833" s="46"/>
      <c r="B833" s="383"/>
      <c r="C833" s="384"/>
      <c r="AG833" s="384"/>
    </row>
    <row r="834" spans="1:33" ht="15.75" customHeight="1" x14ac:dyDescent="0.3">
      <c r="A834" s="46"/>
      <c r="B834" s="383"/>
      <c r="C834" s="384"/>
      <c r="AG834" s="384"/>
    </row>
    <row r="835" spans="1:33" ht="15.75" customHeight="1" x14ac:dyDescent="0.3">
      <c r="A835" s="46"/>
      <c r="B835" s="383"/>
      <c r="C835" s="384"/>
      <c r="AG835" s="384"/>
    </row>
    <row r="836" spans="1:33" ht="15.75" customHeight="1" x14ac:dyDescent="0.3">
      <c r="A836" s="46"/>
      <c r="B836" s="383"/>
      <c r="C836" s="384"/>
      <c r="AG836" s="384"/>
    </row>
    <row r="837" spans="1:33" ht="15.75" customHeight="1" x14ac:dyDescent="0.3">
      <c r="A837" s="46"/>
      <c r="B837" s="383"/>
      <c r="C837" s="384"/>
      <c r="AG837" s="384"/>
    </row>
    <row r="838" spans="1:33" ht="15.75" customHeight="1" x14ac:dyDescent="0.3">
      <c r="A838" s="46"/>
      <c r="B838" s="383"/>
      <c r="C838" s="384"/>
      <c r="AG838" s="384"/>
    </row>
    <row r="839" spans="1:33" ht="15.75" customHeight="1" x14ac:dyDescent="0.3">
      <c r="A839" s="46"/>
      <c r="B839" s="383"/>
      <c r="C839" s="384"/>
      <c r="AG839" s="384"/>
    </row>
    <row r="840" spans="1:33" ht="15.75" customHeight="1" x14ac:dyDescent="0.3">
      <c r="A840" s="46"/>
      <c r="B840" s="383"/>
      <c r="C840" s="384"/>
      <c r="AG840" s="384"/>
    </row>
    <row r="841" spans="1:33" ht="15.75" customHeight="1" x14ac:dyDescent="0.3">
      <c r="A841" s="46"/>
      <c r="B841" s="383"/>
      <c r="C841" s="384"/>
      <c r="AG841" s="384"/>
    </row>
    <row r="842" spans="1:33" ht="15.75" customHeight="1" x14ac:dyDescent="0.3">
      <c r="A842" s="46"/>
      <c r="B842" s="383"/>
      <c r="C842" s="384"/>
      <c r="AG842" s="384"/>
    </row>
    <row r="843" spans="1:33" ht="15.75" customHeight="1" x14ac:dyDescent="0.3">
      <c r="A843" s="46"/>
      <c r="B843" s="383"/>
      <c r="C843" s="384"/>
      <c r="AG843" s="384"/>
    </row>
    <row r="844" spans="1:33" ht="15.75" customHeight="1" x14ac:dyDescent="0.3">
      <c r="A844" s="46"/>
      <c r="B844" s="383"/>
      <c r="C844" s="384"/>
      <c r="AG844" s="384"/>
    </row>
    <row r="845" spans="1:33" ht="15.75" customHeight="1" x14ac:dyDescent="0.3">
      <c r="A845" s="46"/>
      <c r="B845" s="383"/>
      <c r="C845" s="384"/>
      <c r="AG845" s="384"/>
    </row>
    <row r="846" spans="1:33" ht="15.75" customHeight="1" x14ac:dyDescent="0.3">
      <c r="A846" s="46"/>
      <c r="B846" s="383"/>
      <c r="C846" s="384"/>
      <c r="AG846" s="384"/>
    </row>
    <row r="847" spans="1:33" ht="15.75" customHeight="1" x14ac:dyDescent="0.3">
      <c r="A847" s="46"/>
      <c r="B847" s="383"/>
      <c r="C847" s="384"/>
      <c r="AG847" s="384"/>
    </row>
    <row r="848" spans="1:33" ht="15.75" customHeight="1" x14ac:dyDescent="0.3">
      <c r="A848" s="46"/>
      <c r="B848" s="383"/>
      <c r="C848" s="384"/>
      <c r="AG848" s="384"/>
    </row>
    <row r="849" spans="1:33" ht="15.75" customHeight="1" x14ac:dyDescent="0.3">
      <c r="A849" s="46"/>
      <c r="B849" s="383"/>
      <c r="C849" s="384"/>
      <c r="AG849" s="384"/>
    </row>
    <row r="850" spans="1:33" ht="15.75" customHeight="1" x14ac:dyDescent="0.3">
      <c r="A850" s="46"/>
      <c r="B850" s="383"/>
      <c r="C850" s="384"/>
      <c r="AG850" s="384"/>
    </row>
    <row r="851" spans="1:33" ht="15.75" customHeight="1" x14ac:dyDescent="0.3">
      <c r="A851" s="46"/>
      <c r="B851" s="383"/>
      <c r="C851" s="384"/>
      <c r="AG851" s="384"/>
    </row>
    <row r="852" spans="1:33" ht="15.75" customHeight="1" x14ac:dyDescent="0.3">
      <c r="A852" s="46"/>
      <c r="B852" s="383"/>
      <c r="C852" s="384"/>
      <c r="AG852" s="384"/>
    </row>
    <row r="853" spans="1:33" ht="15.75" customHeight="1" x14ac:dyDescent="0.3">
      <c r="A853" s="46"/>
      <c r="B853" s="383"/>
      <c r="C853" s="384"/>
      <c r="AG853" s="384"/>
    </row>
    <row r="854" spans="1:33" ht="15.75" customHeight="1" x14ac:dyDescent="0.3">
      <c r="A854" s="46"/>
      <c r="B854" s="383"/>
      <c r="C854" s="384"/>
      <c r="AG854" s="384"/>
    </row>
    <row r="855" spans="1:33" ht="15.75" customHeight="1" x14ac:dyDescent="0.3">
      <c r="A855" s="46"/>
      <c r="B855" s="383"/>
      <c r="C855" s="384"/>
      <c r="AG855" s="384"/>
    </row>
    <row r="856" spans="1:33" ht="15.75" customHeight="1" x14ac:dyDescent="0.3">
      <c r="A856" s="46"/>
      <c r="B856" s="383"/>
      <c r="C856" s="384"/>
      <c r="AG856" s="384"/>
    </row>
    <row r="857" spans="1:33" ht="15.75" customHeight="1" x14ac:dyDescent="0.3">
      <c r="A857" s="46"/>
      <c r="B857" s="383"/>
      <c r="C857" s="384"/>
      <c r="AG857" s="384"/>
    </row>
    <row r="858" spans="1:33" ht="15.75" customHeight="1" x14ac:dyDescent="0.3">
      <c r="A858" s="46"/>
      <c r="B858" s="383"/>
      <c r="C858" s="384"/>
      <c r="AG858" s="384"/>
    </row>
    <row r="859" spans="1:33" ht="15.75" customHeight="1" x14ac:dyDescent="0.3">
      <c r="A859" s="46"/>
      <c r="B859" s="383"/>
      <c r="C859" s="384"/>
      <c r="AG859" s="384"/>
    </row>
    <row r="860" spans="1:33" ht="15.75" customHeight="1" x14ac:dyDescent="0.3">
      <c r="A860" s="46"/>
      <c r="B860" s="383"/>
      <c r="C860" s="384"/>
      <c r="AG860" s="384"/>
    </row>
    <row r="861" spans="1:33" ht="15.75" customHeight="1" x14ac:dyDescent="0.3">
      <c r="A861" s="46"/>
      <c r="B861" s="383"/>
      <c r="C861" s="384"/>
      <c r="AG861" s="384"/>
    </row>
    <row r="862" spans="1:33" ht="15.75" customHeight="1" x14ac:dyDescent="0.3">
      <c r="A862" s="46"/>
      <c r="B862" s="383"/>
      <c r="C862" s="384"/>
      <c r="AG862" s="384"/>
    </row>
    <row r="863" spans="1:33" ht="15.75" customHeight="1" x14ac:dyDescent="0.3">
      <c r="A863" s="46"/>
      <c r="B863" s="383"/>
      <c r="C863" s="384"/>
      <c r="AG863" s="384"/>
    </row>
    <row r="864" spans="1:33" ht="15.75" customHeight="1" x14ac:dyDescent="0.3">
      <c r="A864" s="46"/>
      <c r="B864" s="383"/>
      <c r="C864" s="384"/>
      <c r="AG864" s="384"/>
    </row>
    <row r="865" spans="1:33" ht="15.75" customHeight="1" x14ac:dyDescent="0.3">
      <c r="A865" s="46"/>
      <c r="B865" s="383"/>
      <c r="C865" s="384"/>
      <c r="AG865" s="384"/>
    </row>
    <row r="866" spans="1:33" ht="15.75" customHeight="1" x14ac:dyDescent="0.3">
      <c r="A866" s="46"/>
      <c r="B866" s="383"/>
      <c r="C866" s="384"/>
      <c r="AG866" s="384"/>
    </row>
    <row r="867" spans="1:33" ht="15.75" customHeight="1" x14ac:dyDescent="0.3">
      <c r="A867" s="46"/>
      <c r="B867" s="383"/>
      <c r="C867" s="384"/>
      <c r="AG867" s="384"/>
    </row>
    <row r="868" spans="1:33" ht="15.75" customHeight="1" x14ac:dyDescent="0.3">
      <c r="A868" s="46"/>
      <c r="B868" s="383"/>
      <c r="C868" s="384"/>
      <c r="AG868" s="384"/>
    </row>
    <row r="869" spans="1:33" ht="15.75" customHeight="1" x14ac:dyDescent="0.3">
      <c r="A869" s="46"/>
      <c r="B869" s="383"/>
      <c r="C869" s="384"/>
      <c r="AG869" s="384"/>
    </row>
    <row r="870" spans="1:33" ht="15.75" customHeight="1" x14ac:dyDescent="0.3">
      <c r="A870" s="46"/>
      <c r="B870" s="383"/>
      <c r="C870" s="384"/>
      <c r="AG870" s="384"/>
    </row>
    <row r="871" spans="1:33" ht="15.75" customHeight="1" x14ac:dyDescent="0.3">
      <c r="A871" s="46"/>
      <c r="B871" s="383"/>
      <c r="C871" s="384"/>
      <c r="AG871" s="384"/>
    </row>
    <row r="872" spans="1:33" ht="15.75" customHeight="1" x14ac:dyDescent="0.3">
      <c r="A872" s="46"/>
      <c r="B872" s="383"/>
      <c r="C872" s="384"/>
      <c r="AG872" s="384"/>
    </row>
    <row r="873" spans="1:33" ht="15.75" customHeight="1" x14ac:dyDescent="0.3">
      <c r="A873" s="46"/>
      <c r="B873" s="383"/>
      <c r="C873" s="384"/>
      <c r="AG873" s="384"/>
    </row>
    <row r="874" spans="1:33" ht="15.75" customHeight="1" x14ac:dyDescent="0.3">
      <c r="A874" s="46"/>
      <c r="B874" s="383"/>
      <c r="C874" s="384"/>
      <c r="AG874" s="384"/>
    </row>
    <row r="875" spans="1:33" ht="15.75" customHeight="1" x14ac:dyDescent="0.3">
      <c r="A875" s="46"/>
      <c r="B875" s="383"/>
      <c r="C875" s="384"/>
      <c r="AG875" s="384"/>
    </row>
    <row r="876" spans="1:33" ht="15.75" customHeight="1" x14ac:dyDescent="0.3">
      <c r="A876" s="46"/>
      <c r="B876" s="383"/>
      <c r="C876" s="384"/>
      <c r="AG876" s="384"/>
    </row>
    <row r="877" spans="1:33" ht="15.75" customHeight="1" x14ac:dyDescent="0.3">
      <c r="A877" s="46"/>
      <c r="B877" s="383"/>
      <c r="C877" s="384"/>
      <c r="AG877" s="384"/>
    </row>
    <row r="878" spans="1:33" ht="15.75" customHeight="1" x14ac:dyDescent="0.3">
      <c r="A878" s="46"/>
      <c r="B878" s="383"/>
      <c r="C878" s="384"/>
      <c r="AG878" s="384"/>
    </row>
    <row r="879" spans="1:33" ht="15.75" customHeight="1" x14ac:dyDescent="0.3">
      <c r="A879" s="46"/>
      <c r="B879" s="383"/>
      <c r="C879" s="384"/>
      <c r="AG879" s="384"/>
    </row>
    <row r="880" spans="1:33" ht="15.75" customHeight="1" x14ac:dyDescent="0.3">
      <c r="A880" s="46"/>
      <c r="B880" s="383"/>
      <c r="C880" s="384"/>
      <c r="AG880" s="384"/>
    </row>
    <row r="881" spans="1:33" ht="15.75" customHeight="1" x14ac:dyDescent="0.3">
      <c r="A881" s="46"/>
      <c r="B881" s="383"/>
      <c r="C881" s="384"/>
      <c r="AG881" s="384"/>
    </row>
    <row r="882" spans="1:33" ht="15.75" customHeight="1" x14ac:dyDescent="0.3">
      <c r="A882" s="46"/>
      <c r="B882" s="383"/>
      <c r="C882" s="384"/>
      <c r="AG882" s="384"/>
    </row>
    <row r="883" spans="1:33" ht="15.75" customHeight="1" x14ac:dyDescent="0.3">
      <c r="A883" s="46"/>
      <c r="B883" s="383"/>
      <c r="C883" s="384"/>
      <c r="AG883" s="384"/>
    </row>
    <row r="884" spans="1:33" ht="15.75" customHeight="1" x14ac:dyDescent="0.3">
      <c r="A884" s="46"/>
      <c r="B884" s="383"/>
      <c r="C884" s="384"/>
      <c r="AG884" s="384"/>
    </row>
    <row r="885" spans="1:33" ht="15.75" customHeight="1" x14ac:dyDescent="0.3">
      <c r="A885" s="46"/>
      <c r="B885" s="383"/>
      <c r="C885" s="384"/>
      <c r="AG885" s="384"/>
    </row>
    <row r="886" spans="1:33" ht="15.75" customHeight="1" x14ac:dyDescent="0.3">
      <c r="A886" s="46"/>
      <c r="B886" s="383"/>
      <c r="C886" s="384"/>
      <c r="AG886" s="384"/>
    </row>
    <row r="887" spans="1:33" ht="15.75" customHeight="1" x14ac:dyDescent="0.3">
      <c r="A887" s="46"/>
      <c r="B887" s="383"/>
      <c r="C887" s="384"/>
      <c r="AG887" s="384"/>
    </row>
    <row r="888" spans="1:33" ht="15.75" customHeight="1" x14ac:dyDescent="0.3">
      <c r="A888" s="46"/>
      <c r="B888" s="383"/>
      <c r="C888" s="384"/>
      <c r="AG888" s="384"/>
    </row>
    <row r="889" spans="1:33" ht="15.75" customHeight="1" x14ac:dyDescent="0.3">
      <c r="A889" s="46"/>
      <c r="B889" s="383"/>
      <c r="C889" s="384"/>
      <c r="AG889" s="384"/>
    </row>
    <row r="890" spans="1:33" ht="15.75" customHeight="1" x14ac:dyDescent="0.3">
      <c r="A890" s="46"/>
      <c r="B890" s="383"/>
      <c r="C890" s="384"/>
      <c r="AG890" s="384"/>
    </row>
    <row r="891" spans="1:33" ht="15.75" customHeight="1" x14ac:dyDescent="0.3">
      <c r="A891" s="46"/>
      <c r="B891" s="383"/>
      <c r="C891" s="384"/>
      <c r="AG891" s="384"/>
    </row>
    <row r="892" spans="1:33" ht="15.75" customHeight="1" x14ac:dyDescent="0.3">
      <c r="A892" s="46"/>
      <c r="B892" s="383"/>
      <c r="C892" s="384"/>
      <c r="AG892" s="384"/>
    </row>
    <row r="893" spans="1:33" ht="15.75" customHeight="1" x14ac:dyDescent="0.3">
      <c r="A893" s="46"/>
      <c r="B893" s="383"/>
      <c r="C893" s="384"/>
      <c r="AG893" s="384"/>
    </row>
    <row r="894" spans="1:33" ht="15.75" customHeight="1" x14ac:dyDescent="0.3">
      <c r="A894" s="46"/>
      <c r="B894" s="383"/>
      <c r="C894" s="384"/>
      <c r="AG894" s="384"/>
    </row>
    <row r="895" spans="1:33" ht="15.75" customHeight="1" x14ac:dyDescent="0.3">
      <c r="A895" s="46"/>
      <c r="B895" s="383"/>
      <c r="C895" s="384"/>
      <c r="AG895" s="384"/>
    </row>
    <row r="896" spans="1:33" ht="15.75" customHeight="1" x14ac:dyDescent="0.3">
      <c r="A896" s="46"/>
      <c r="B896" s="383"/>
      <c r="C896" s="384"/>
      <c r="AG896" s="384"/>
    </row>
    <row r="897" spans="1:33" ht="15.75" customHeight="1" x14ac:dyDescent="0.3">
      <c r="A897" s="46"/>
      <c r="B897" s="383"/>
      <c r="C897" s="384"/>
      <c r="AG897" s="384"/>
    </row>
    <row r="898" spans="1:33" ht="15.75" customHeight="1" x14ac:dyDescent="0.3">
      <c r="A898" s="46"/>
      <c r="B898" s="383"/>
      <c r="C898" s="384"/>
      <c r="AG898" s="384"/>
    </row>
    <row r="899" spans="1:33" ht="15.75" customHeight="1" x14ac:dyDescent="0.3">
      <c r="A899" s="46"/>
      <c r="B899" s="383"/>
      <c r="C899" s="384"/>
      <c r="AG899" s="384"/>
    </row>
    <row r="900" spans="1:33" ht="15.75" customHeight="1" x14ac:dyDescent="0.3">
      <c r="A900" s="46"/>
      <c r="B900" s="383"/>
      <c r="C900" s="384"/>
      <c r="AG900" s="384"/>
    </row>
    <row r="901" spans="1:33" ht="15.75" customHeight="1" x14ac:dyDescent="0.3">
      <c r="A901" s="46"/>
      <c r="B901" s="383"/>
      <c r="C901" s="384"/>
      <c r="AG901" s="384"/>
    </row>
    <row r="902" spans="1:33" ht="15.75" customHeight="1" x14ac:dyDescent="0.3">
      <c r="A902" s="46"/>
      <c r="B902" s="383"/>
      <c r="C902" s="384"/>
      <c r="AG902" s="384"/>
    </row>
    <row r="903" spans="1:33" ht="15.75" customHeight="1" x14ac:dyDescent="0.3">
      <c r="A903" s="46"/>
      <c r="B903" s="383"/>
      <c r="C903" s="384"/>
      <c r="AG903" s="384"/>
    </row>
    <row r="904" spans="1:33" ht="15.75" customHeight="1" x14ac:dyDescent="0.3">
      <c r="A904" s="46"/>
      <c r="B904" s="383"/>
      <c r="C904" s="384"/>
      <c r="AG904" s="384"/>
    </row>
    <row r="905" spans="1:33" ht="15.75" customHeight="1" x14ac:dyDescent="0.3">
      <c r="A905" s="46"/>
      <c r="B905" s="383"/>
      <c r="C905" s="384"/>
      <c r="AG905" s="384"/>
    </row>
    <row r="906" spans="1:33" ht="15.75" customHeight="1" x14ac:dyDescent="0.3">
      <c r="A906" s="46"/>
      <c r="B906" s="383"/>
      <c r="C906" s="384"/>
      <c r="AG906" s="384"/>
    </row>
    <row r="907" spans="1:33" ht="15.75" customHeight="1" x14ac:dyDescent="0.3">
      <c r="A907" s="46"/>
      <c r="B907" s="383"/>
      <c r="C907" s="384"/>
      <c r="AG907" s="384"/>
    </row>
    <row r="908" spans="1:33" ht="15.75" customHeight="1" x14ac:dyDescent="0.3">
      <c r="A908" s="46"/>
      <c r="B908" s="383"/>
      <c r="C908" s="384"/>
      <c r="AG908" s="384"/>
    </row>
    <row r="909" spans="1:33" ht="15.75" customHeight="1" x14ac:dyDescent="0.3">
      <c r="A909" s="46"/>
      <c r="B909" s="383"/>
      <c r="C909" s="384"/>
      <c r="AG909" s="384"/>
    </row>
    <row r="910" spans="1:33" ht="15.75" customHeight="1" x14ac:dyDescent="0.3">
      <c r="A910" s="46"/>
      <c r="B910" s="383"/>
      <c r="C910" s="384"/>
      <c r="AG910" s="384"/>
    </row>
    <row r="911" spans="1:33" ht="15.75" customHeight="1" x14ac:dyDescent="0.3">
      <c r="A911" s="46"/>
      <c r="B911" s="383"/>
      <c r="C911" s="384"/>
      <c r="AG911" s="384"/>
    </row>
    <row r="912" spans="1:33" ht="15.75" customHeight="1" x14ac:dyDescent="0.3">
      <c r="A912" s="46"/>
      <c r="B912" s="383"/>
      <c r="C912" s="384"/>
      <c r="AG912" s="384"/>
    </row>
    <row r="913" spans="1:33" ht="15.75" customHeight="1" x14ac:dyDescent="0.3">
      <c r="A913" s="46"/>
      <c r="B913" s="383"/>
      <c r="C913" s="384"/>
      <c r="AG913" s="384"/>
    </row>
    <row r="914" spans="1:33" ht="15.75" customHeight="1" x14ac:dyDescent="0.3">
      <c r="A914" s="46"/>
      <c r="B914" s="383"/>
      <c r="C914" s="384"/>
      <c r="AG914" s="384"/>
    </row>
    <row r="915" spans="1:33" ht="15.75" customHeight="1" x14ac:dyDescent="0.3">
      <c r="A915" s="46"/>
      <c r="B915" s="383"/>
      <c r="C915" s="384"/>
      <c r="AG915" s="384"/>
    </row>
    <row r="916" spans="1:33" ht="15.75" customHeight="1" x14ac:dyDescent="0.3">
      <c r="A916" s="46"/>
      <c r="B916" s="383"/>
      <c r="C916" s="384"/>
      <c r="AG916" s="384"/>
    </row>
    <row r="917" spans="1:33" ht="15.75" customHeight="1" x14ac:dyDescent="0.3">
      <c r="A917" s="46"/>
      <c r="B917" s="383"/>
      <c r="C917" s="384"/>
      <c r="AG917" s="384"/>
    </row>
    <row r="918" spans="1:33" ht="15.75" customHeight="1" x14ac:dyDescent="0.3">
      <c r="A918" s="46"/>
      <c r="B918" s="383"/>
      <c r="C918" s="384"/>
      <c r="AG918" s="384"/>
    </row>
    <row r="919" spans="1:33" ht="15.75" customHeight="1" x14ac:dyDescent="0.3">
      <c r="A919" s="46"/>
      <c r="B919" s="383"/>
      <c r="C919" s="384"/>
      <c r="AG919" s="384"/>
    </row>
    <row r="920" spans="1:33" ht="15.75" customHeight="1" x14ac:dyDescent="0.3">
      <c r="A920" s="46"/>
      <c r="B920" s="383"/>
      <c r="C920" s="384"/>
      <c r="AG920" s="384"/>
    </row>
    <row r="921" spans="1:33" ht="15.75" customHeight="1" x14ac:dyDescent="0.3">
      <c r="A921" s="46"/>
      <c r="B921" s="383"/>
      <c r="C921" s="384"/>
      <c r="AG921" s="384"/>
    </row>
    <row r="922" spans="1:33" ht="15.75" customHeight="1" x14ac:dyDescent="0.3">
      <c r="A922" s="46"/>
      <c r="B922" s="383"/>
      <c r="C922" s="384"/>
      <c r="AG922" s="384"/>
    </row>
    <row r="923" spans="1:33" ht="15.75" customHeight="1" x14ac:dyDescent="0.3">
      <c r="A923" s="46"/>
      <c r="B923" s="383"/>
      <c r="C923" s="384"/>
      <c r="AG923" s="384"/>
    </row>
    <row r="924" spans="1:33" ht="15.75" customHeight="1" x14ac:dyDescent="0.3">
      <c r="A924" s="46"/>
      <c r="B924" s="383"/>
      <c r="C924" s="384"/>
      <c r="AG924" s="384"/>
    </row>
    <row r="925" spans="1:33" ht="15.75" customHeight="1" x14ac:dyDescent="0.3">
      <c r="A925" s="46"/>
      <c r="B925" s="383"/>
      <c r="C925" s="384"/>
      <c r="AG925" s="384"/>
    </row>
    <row r="926" spans="1:33" ht="15.75" customHeight="1" x14ac:dyDescent="0.3">
      <c r="A926" s="46"/>
      <c r="B926" s="383"/>
      <c r="C926" s="384"/>
      <c r="AG926" s="384"/>
    </row>
    <row r="927" spans="1:33" ht="15.75" customHeight="1" x14ac:dyDescent="0.3">
      <c r="A927" s="46"/>
      <c r="B927" s="383"/>
      <c r="C927" s="384"/>
      <c r="AG927" s="384"/>
    </row>
    <row r="928" spans="1:33" ht="15.75" customHeight="1" x14ac:dyDescent="0.3">
      <c r="A928" s="46"/>
      <c r="B928" s="383"/>
      <c r="C928" s="384"/>
      <c r="AG928" s="384"/>
    </row>
    <row r="929" spans="1:33" ht="15.75" customHeight="1" x14ac:dyDescent="0.3">
      <c r="A929" s="46"/>
      <c r="B929" s="383"/>
      <c r="C929" s="384"/>
      <c r="AG929" s="384"/>
    </row>
    <row r="930" spans="1:33" ht="15.75" customHeight="1" x14ac:dyDescent="0.3">
      <c r="A930" s="46"/>
      <c r="B930" s="383"/>
      <c r="C930" s="384"/>
      <c r="AG930" s="384"/>
    </row>
    <row r="931" spans="1:33" ht="15.75" customHeight="1" x14ac:dyDescent="0.3">
      <c r="A931" s="46"/>
      <c r="B931" s="383"/>
      <c r="C931" s="384"/>
      <c r="AG931" s="384"/>
    </row>
    <row r="932" spans="1:33" ht="15.75" customHeight="1" x14ac:dyDescent="0.3">
      <c r="A932" s="46"/>
      <c r="B932" s="383"/>
      <c r="C932" s="384"/>
      <c r="AG932" s="384"/>
    </row>
    <row r="933" spans="1:33" ht="15.75" customHeight="1" x14ac:dyDescent="0.3">
      <c r="A933" s="46"/>
      <c r="B933" s="383"/>
      <c r="C933" s="384"/>
      <c r="AG933" s="384"/>
    </row>
    <row r="934" spans="1:33" ht="15.75" customHeight="1" x14ac:dyDescent="0.3">
      <c r="A934" s="46"/>
      <c r="B934" s="383"/>
      <c r="C934" s="384"/>
      <c r="AG934" s="384"/>
    </row>
    <row r="935" spans="1:33" ht="15.75" customHeight="1" x14ac:dyDescent="0.3">
      <c r="A935" s="46"/>
      <c r="B935" s="383"/>
      <c r="C935" s="384"/>
      <c r="AG935" s="384"/>
    </row>
    <row r="936" spans="1:33" ht="15.75" customHeight="1" x14ac:dyDescent="0.3">
      <c r="A936" s="46"/>
      <c r="B936" s="383"/>
      <c r="C936" s="384"/>
      <c r="AG936" s="384"/>
    </row>
    <row r="937" spans="1:33" ht="15.75" customHeight="1" x14ac:dyDescent="0.3">
      <c r="A937" s="46"/>
      <c r="B937" s="383"/>
      <c r="C937" s="384"/>
      <c r="AG937" s="384"/>
    </row>
    <row r="938" spans="1:33" ht="15.75" customHeight="1" x14ac:dyDescent="0.3">
      <c r="A938" s="46"/>
      <c r="B938" s="383"/>
      <c r="C938" s="384"/>
      <c r="AG938" s="384"/>
    </row>
    <row r="939" spans="1:33" ht="15.75" customHeight="1" x14ac:dyDescent="0.3">
      <c r="A939" s="46"/>
      <c r="B939" s="383"/>
      <c r="C939" s="384"/>
      <c r="AG939" s="384"/>
    </row>
    <row r="940" spans="1:33" ht="15.75" customHeight="1" x14ac:dyDescent="0.3">
      <c r="A940" s="46"/>
      <c r="B940" s="383"/>
      <c r="C940" s="384"/>
      <c r="AG940" s="384"/>
    </row>
    <row r="941" spans="1:33" ht="15.75" customHeight="1" x14ac:dyDescent="0.3">
      <c r="A941" s="46"/>
      <c r="B941" s="383"/>
      <c r="C941" s="384"/>
      <c r="AG941" s="384"/>
    </row>
    <row r="942" spans="1:33" ht="15.75" customHeight="1" x14ac:dyDescent="0.3">
      <c r="A942" s="46"/>
      <c r="B942" s="383"/>
      <c r="C942" s="384"/>
      <c r="AG942" s="384"/>
    </row>
    <row r="943" spans="1:33" ht="15.75" customHeight="1" x14ac:dyDescent="0.3">
      <c r="A943" s="46"/>
      <c r="B943" s="383"/>
      <c r="C943" s="384"/>
      <c r="AG943" s="384"/>
    </row>
    <row r="944" spans="1:33" ht="15.75" customHeight="1" x14ac:dyDescent="0.3">
      <c r="A944" s="46"/>
      <c r="B944" s="383"/>
      <c r="C944" s="384"/>
      <c r="AG944" s="384"/>
    </row>
    <row r="945" spans="1:33" ht="15.75" customHeight="1" x14ac:dyDescent="0.3">
      <c r="A945" s="46"/>
      <c r="B945" s="383"/>
      <c r="C945" s="384"/>
      <c r="AG945" s="384"/>
    </row>
    <row r="946" spans="1:33" ht="15.75" customHeight="1" x14ac:dyDescent="0.3">
      <c r="A946" s="46"/>
      <c r="B946" s="383"/>
      <c r="C946" s="384"/>
      <c r="AG946" s="384"/>
    </row>
    <row r="947" spans="1:33" ht="15.75" customHeight="1" x14ac:dyDescent="0.3">
      <c r="A947" s="46"/>
      <c r="B947" s="383"/>
      <c r="C947" s="384"/>
      <c r="AG947" s="384"/>
    </row>
    <row r="948" spans="1:33" ht="15.75" customHeight="1" x14ac:dyDescent="0.3">
      <c r="A948" s="46"/>
      <c r="B948" s="383"/>
      <c r="C948" s="384"/>
      <c r="AG948" s="384"/>
    </row>
    <row r="949" spans="1:33" ht="15.75" customHeight="1" x14ac:dyDescent="0.3">
      <c r="A949" s="46"/>
      <c r="B949" s="383"/>
      <c r="C949" s="384"/>
      <c r="AG949" s="384"/>
    </row>
    <row r="950" spans="1:33" ht="15.75" customHeight="1" x14ac:dyDescent="0.3">
      <c r="A950" s="46"/>
      <c r="B950" s="383"/>
      <c r="C950" s="384"/>
      <c r="AG950" s="384"/>
    </row>
    <row r="951" spans="1:33" ht="15.75" customHeight="1" x14ac:dyDescent="0.3">
      <c r="A951" s="46"/>
      <c r="B951" s="383"/>
      <c r="C951" s="384"/>
      <c r="AG951" s="384"/>
    </row>
    <row r="952" spans="1:33" ht="15.75" customHeight="1" x14ac:dyDescent="0.3">
      <c r="A952" s="46"/>
      <c r="B952" s="383"/>
      <c r="C952" s="384"/>
      <c r="AG952" s="384"/>
    </row>
    <row r="953" spans="1:33" ht="15.75" customHeight="1" x14ac:dyDescent="0.3">
      <c r="A953" s="46"/>
      <c r="B953" s="383"/>
      <c r="C953" s="384"/>
      <c r="AG953" s="384"/>
    </row>
    <row r="954" spans="1:33" ht="15.75" customHeight="1" x14ac:dyDescent="0.3">
      <c r="A954" s="46"/>
      <c r="B954" s="383"/>
      <c r="C954" s="384"/>
      <c r="AG954" s="384"/>
    </row>
    <row r="955" spans="1:33" ht="15.75" customHeight="1" x14ac:dyDescent="0.3">
      <c r="A955" s="46"/>
      <c r="B955" s="383"/>
      <c r="C955" s="384"/>
      <c r="AG955" s="384"/>
    </row>
    <row r="956" spans="1:33" ht="15.75" customHeight="1" x14ac:dyDescent="0.3">
      <c r="A956" s="46"/>
      <c r="B956" s="383"/>
      <c r="C956" s="384"/>
      <c r="AG956" s="384"/>
    </row>
    <row r="957" spans="1:33" ht="15.75" customHeight="1" x14ac:dyDescent="0.3">
      <c r="A957" s="46"/>
      <c r="B957" s="383"/>
      <c r="C957" s="384"/>
      <c r="AG957" s="384"/>
    </row>
    <row r="958" spans="1:33" ht="15.75" customHeight="1" x14ac:dyDescent="0.3">
      <c r="A958" s="46"/>
      <c r="B958" s="383"/>
      <c r="C958" s="384"/>
      <c r="AG958" s="384"/>
    </row>
    <row r="959" spans="1:33" ht="15.75" customHeight="1" x14ac:dyDescent="0.3">
      <c r="A959" s="46"/>
      <c r="B959" s="383"/>
      <c r="C959" s="384"/>
      <c r="AG959" s="384"/>
    </row>
    <row r="960" spans="1:33" ht="15.75" customHeight="1" x14ac:dyDescent="0.3">
      <c r="A960" s="46"/>
      <c r="B960" s="383"/>
      <c r="C960" s="384"/>
      <c r="AG960" s="384"/>
    </row>
    <row r="961" spans="1:33" ht="15.75" customHeight="1" x14ac:dyDescent="0.3">
      <c r="A961" s="46"/>
      <c r="B961" s="383"/>
      <c r="C961" s="384"/>
      <c r="AG961" s="384"/>
    </row>
    <row r="962" spans="1:33" ht="15.75" customHeight="1" x14ac:dyDescent="0.3">
      <c r="A962" s="46"/>
      <c r="B962" s="383"/>
      <c r="C962" s="384"/>
      <c r="AG962" s="384"/>
    </row>
    <row r="963" spans="1:33" ht="15.75" customHeight="1" x14ac:dyDescent="0.3">
      <c r="A963" s="46"/>
      <c r="B963" s="383"/>
      <c r="C963" s="384"/>
      <c r="AG963" s="384"/>
    </row>
    <row r="964" spans="1:33" ht="15.75" customHeight="1" x14ac:dyDescent="0.3">
      <c r="A964" s="46"/>
      <c r="B964" s="383"/>
      <c r="C964" s="384"/>
      <c r="AG964" s="384"/>
    </row>
    <row r="965" spans="1:33" ht="15.75" customHeight="1" x14ac:dyDescent="0.3">
      <c r="A965" s="46"/>
      <c r="B965" s="383"/>
      <c r="C965" s="384"/>
      <c r="AG965" s="384"/>
    </row>
    <row r="966" spans="1:33" ht="15.75" customHeight="1" x14ac:dyDescent="0.3">
      <c r="A966" s="46"/>
      <c r="B966" s="383"/>
      <c r="C966" s="384"/>
      <c r="AG966" s="384"/>
    </row>
    <row r="967" spans="1:33" ht="15.75" customHeight="1" x14ac:dyDescent="0.3">
      <c r="A967" s="46"/>
      <c r="B967" s="383"/>
      <c r="C967" s="384"/>
      <c r="AG967" s="384"/>
    </row>
    <row r="968" spans="1:33" ht="15.75" customHeight="1" x14ac:dyDescent="0.3">
      <c r="A968" s="46"/>
      <c r="B968" s="383"/>
      <c r="C968" s="384"/>
      <c r="AG968" s="384"/>
    </row>
    <row r="969" spans="1:33" ht="15.75" customHeight="1" x14ac:dyDescent="0.3">
      <c r="A969" s="46"/>
      <c r="B969" s="383"/>
      <c r="C969" s="384"/>
      <c r="AG969" s="384"/>
    </row>
    <row r="970" spans="1:33" ht="15.75" customHeight="1" x14ac:dyDescent="0.3">
      <c r="A970" s="46"/>
      <c r="B970" s="383"/>
      <c r="C970" s="384"/>
      <c r="AG970" s="384"/>
    </row>
    <row r="971" spans="1:33" ht="15.75" customHeight="1" x14ac:dyDescent="0.3">
      <c r="A971" s="46"/>
      <c r="B971" s="383"/>
      <c r="C971" s="384"/>
      <c r="AG971" s="384"/>
    </row>
    <row r="972" spans="1:33" ht="15.75" customHeight="1" x14ac:dyDescent="0.3">
      <c r="A972" s="46"/>
      <c r="B972" s="383"/>
      <c r="C972" s="384"/>
      <c r="AG972" s="384"/>
    </row>
    <row r="973" spans="1:33" ht="15.75" customHeight="1" x14ac:dyDescent="0.3">
      <c r="A973" s="46"/>
      <c r="B973" s="383"/>
      <c r="C973" s="384"/>
      <c r="AG973" s="384"/>
    </row>
    <row r="974" spans="1:33" ht="15.75" customHeight="1" x14ac:dyDescent="0.3">
      <c r="A974" s="46"/>
      <c r="B974" s="383"/>
      <c r="C974" s="384"/>
      <c r="AG974" s="384"/>
    </row>
    <row r="975" spans="1:33" ht="15.75" customHeight="1" x14ac:dyDescent="0.3">
      <c r="A975" s="46"/>
      <c r="B975" s="383"/>
      <c r="C975" s="384"/>
      <c r="AG975" s="384"/>
    </row>
    <row r="976" spans="1:33" ht="15.75" customHeight="1" x14ac:dyDescent="0.3">
      <c r="A976" s="46"/>
      <c r="B976" s="383"/>
      <c r="C976" s="384"/>
      <c r="AG976" s="384"/>
    </row>
    <row r="977" spans="1:33" ht="15.75" customHeight="1" x14ac:dyDescent="0.3">
      <c r="A977" s="46"/>
      <c r="B977" s="383"/>
      <c r="C977" s="384"/>
      <c r="AG977" s="384"/>
    </row>
    <row r="978" spans="1:33" ht="15.75" customHeight="1" x14ac:dyDescent="0.3">
      <c r="A978" s="46"/>
      <c r="B978" s="383"/>
      <c r="C978" s="384"/>
      <c r="AG978" s="384"/>
    </row>
    <row r="979" spans="1:33" ht="15.75" customHeight="1" x14ac:dyDescent="0.3">
      <c r="A979" s="46"/>
      <c r="B979" s="383"/>
      <c r="C979" s="384"/>
      <c r="AG979" s="384"/>
    </row>
    <row r="980" spans="1:33" ht="15.75" customHeight="1" x14ac:dyDescent="0.3">
      <c r="A980" s="46"/>
      <c r="B980" s="383"/>
      <c r="C980" s="384"/>
      <c r="AG980" s="384"/>
    </row>
    <row r="981" spans="1:33" ht="15.75" customHeight="1" x14ac:dyDescent="0.3">
      <c r="A981" s="46"/>
      <c r="B981" s="383"/>
      <c r="C981" s="384"/>
      <c r="AG981" s="384"/>
    </row>
    <row r="982" spans="1:33" ht="15.75" customHeight="1" x14ac:dyDescent="0.3">
      <c r="A982" s="46"/>
      <c r="B982" s="383"/>
      <c r="C982" s="384"/>
      <c r="AG982" s="384"/>
    </row>
    <row r="983" spans="1:33" ht="15.75" customHeight="1" x14ac:dyDescent="0.3">
      <c r="A983" s="46"/>
      <c r="B983" s="383"/>
      <c r="C983" s="384"/>
      <c r="AG983" s="384"/>
    </row>
    <row r="984" spans="1:33" ht="15.75" customHeight="1" x14ac:dyDescent="0.3">
      <c r="A984" s="46"/>
      <c r="B984" s="383"/>
      <c r="C984" s="384"/>
      <c r="AG984" s="384"/>
    </row>
    <row r="985" spans="1:33" ht="15.75" customHeight="1" x14ac:dyDescent="0.3">
      <c r="A985" s="46"/>
      <c r="B985" s="383"/>
      <c r="C985" s="384"/>
      <c r="AG985" s="384"/>
    </row>
    <row r="986" spans="1:33" ht="15.75" customHeight="1" x14ac:dyDescent="0.3">
      <c r="A986" s="46"/>
      <c r="B986" s="383"/>
      <c r="C986" s="384"/>
      <c r="AG986" s="384"/>
    </row>
    <row r="987" spans="1:33" ht="15.75" customHeight="1" x14ac:dyDescent="0.3">
      <c r="A987" s="46"/>
      <c r="B987" s="383"/>
      <c r="C987" s="384"/>
      <c r="AG987" s="384"/>
    </row>
    <row r="988" spans="1:33" ht="15.75" customHeight="1" x14ac:dyDescent="0.3">
      <c r="A988" s="46"/>
      <c r="B988" s="383"/>
      <c r="C988" s="384"/>
      <c r="AG988" s="384"/>
    </row>
    <row r="989" spans="1:33" ht="15.75" customHeight="1" x14ac:dyDescent="0.3">
      <c r="A989" s="46"/>
      <c r="B989" s="383"/>
      <c r="C989" s="384"/>
      <c r="AG989" s="384"/>
    </row>
    <row r="990" spans="1:33" ht="15.75" customHeight="1" x14ac:dyDescent="0.3">
      <c r="A990" s="46"/>
      <c r="B990" s="383"/>
      <c r="C990" s="384"/>
      <c r="AG990" s="384"/>
    </row>
    <row r="991" spans="1:33" ht="15.75" customHeight="1" x14ac:dyDescent="0.3">
      <c r="A991" s="46"/>
      <c r="B991" s="383"/>
      <c r="C991" s="384"/>
      <c r="AG991" s="384"/>
    </row>
    <row r="992" spans="1:33" ht="15.75" customHeight="1" x14ac:dyDescent="0.3">
      <c r="A992" s="46"/>
      <c r="B992" s="383"/>
      <c r="C992" s="384"/>
      <c r="AG992" s="384"/>
    </row>
    <row r="993" spans="1:33" ht="15.75" customHeight="1" x14ac:dyDescent="0.3">
      <c r="A993" s="46"/>
      <c r="B993" s="383"/>
      <c r="C993" s="384"/>
      <c r="AG993" s="384"/>
    </row>
    <row r="994" spans="1:33" ht="15.75" customHeight="1" x14ac:dyDescent="0.3">
      <c r="A994" s="46"/>
      <c r="B994" s="383"/>
      <c r="C994" s="384"/>
      <c r="AG994" s="384"/>
    </row>
    <row r="995" spans="1:33" ht="15.75" customHeight="1" x14ac:dyDescent="0.3">
      <c r="A995" s="46"/>
      <c r="B995" s="383"/>
      <c r="C995" s="384"/>
      <c r="AG995" s="384"/>
    </row>
    <row r="996" spans="1:33" ht="15.75" customHeight="1" x14ac:dyDescent="0.3">
      <c r="A996" s="46"/>
      <c r="B996" s="383"/>
      <c r="C996" s="384"/>
      <c r="AG996" s="384"/>
    </row>
    <row r="997" spans="1:33" ht="15.75" customHeight="1" x14ac:dyDescent="0.3">
      <c r="A997" s="46"/>
      <c r="B997" s="383"/>
      <c r="C997" s="384"/>
      <c r="AG997" s="384"/>
    </row>
    <row r="998" spans="1:33" ht="15.75" customHeight="1" x14ac:dyDescent="0.3">
      <c r="A998" s="46"/>
      <c r="B998" s="383"/>
      <c r="C998" s="384"/>
      <c r="AG998" s="384"/>
    </row>
    <row r="999" spans="1:33" ht="15.75" customHeight="1" x14ac:dyDescent="0.3">
      <c r="A999" s="46"/>
      <c r="B999" s="383"/>
      <c r="C999" s="384"/>
      <c r="AG999" s="384"/>
    </row>
    <row r="1000" spans="1:33" ht="15.75" customHeight="1" x14ac:dyDescent="0.3">
      <c r="A1000" s="46"/>
      <c r="B1000" s="383"/>
      <c r="C1000" s="384"/>
      <c r="AG1000" s="384"/>
    </row>
    <row r="1001" spans="1:33" ht="15.75" customHeight="1" x14ac:dyDescent="0.3">
      <c r="A1001" s="46"/>
      <c r="B1001" s="383"/>
      <c r="C1001" s="384"/>
      <c r="AG1001" s="384"/>
    </row>
    <row r="1002" spans="1:33" ht="15.75" customHeight="1" x14ac:dyDescent="0.3">
      <c r="A1002" s="46"/>
      <c r="B1002" s="383"/>
      <c r="C1002" s="384"/>
      <c r="AG1002" s="384"/>
    </row>
    <row r="1003" spans="1:33" ht="15.75" customHeight="1" x14ac:dyDescent="0.3">
      <c r="A1003" s="46"/>
      <c r="B1003" s="383"/>
      <c r="C1003" s="384"/>
      <c r="AG1003" s="384"/>
    </row>
    <row r="1004" spans="1:33" ht="15.75" customHeight="1" x14ac:dyDescent="0.3">
      <c r="A1004" s="46"/>
      <c r="B1004" s="383"/>
      <c r="C1004" s="384"/>
      <c r="AG1004" s="384"/>
    </row>
    <row r="1005" spans="1:33" ht="15.75" customHeight="1" x14ac:dyDescent="0.3">
      <c r="A1005" s="46"/>
      <c r="B1005" s="383"/>
      <c r="C1005" s="384"/>
      <c r="AG1005" s="384"/>
    </row>
    <row r="1006" spans="1:33" ht="15.75" customHeight="1" x14ac:dyDescent="0.3">
      <c r="A1006" s="46"/>
      <c r="B1006" s="383"/>
      <c r="C1006" s="384"/>
      <c r="AG1006" s="384"/>
    </row>
    <row r="1007" spans="1:33" ht="15.75" customHeight="1" x14ac:dyDescent="0.3">
      <c r="A1007" s="46"/>
      <c r="B1007" s="383"/>
      <c r="C1007" s="384"/>
      <c r="AG1007" s="384"/>
    </row>
    <row r="1008" spans="1:33" ht="15.75" customHeight="1" x14ac:dyDescent="0.3">
      <c r="A1008" s="46"/>
      <c r="B1008" s="383"/>
      <c r="C1008" s="384"/>
      <c r="AG1008" s="384"/>
    </row>
    <row r="1009" spans="1:33" ht="15.75" customHeight="1" x14ac:dyDescent="0.3">
      <c r="A1009" s="46"/>
      <c r="B1009" s="383"/>
      <c r="C1009" s="384"/>
      <c r="AG1009" s="384"/>
    </row>
    <row r="1010" spans="1:33" ht="15.75" customHeight="1" x14ac:dyDescent="0.3">
      <c r="A1010" s="46"/>
      <c r="B1010" s="383"/>
      <c r="C1010" s="384"/>
      <c r="AG1010" s="384"/>
    </row>
    <row r="1011" spans="1:33" ht="15.75" customHeight="1" x14ac:dyDescent="0.3">
      <c r="A1011" s="46"/>
      <c r="B1011" s="383"/>
      <c r="C1011" s="384"/>
      <c r="AG1011" s="384"/>
    </row>
    <row r="1012" spans="1:33" ht="15.75" customHeight="1" x14ac:dyDescent="0.3">
      <c r="A1012" s="46"/>
      <c r="B1012" s="383"/>
      <c r="C1012" s="384"/>
      <c r="AG1012" s="384"/>
    </row>
    <row r="1013" spans="1:33" ht="15.75" customHeight="1" x14ac:dyDescent="0.3">
      <c r="A1013" s="46"/>
      <c r="B1013" s="383"/>
      <c r="C1013" s="384"/>
      <c r="AG1013" s="384"/>
    </row>
    <row r="1014" spans="1:33" ht="15.75" customHeight="1" x14ac:dyDescent="0.3">
      <c r="A1014" s="46"/>
      <c r="B1014" s="383"/>
      <c r="C1014" s="384"/>
      <c r="AG1014" s="384"/>
    </row>
    <row r="1015" spans="1:33" ht="15.75" customHeight="1" x14ac:dyDescent="0.3">
      <c r="A1015" s="46"/>
      <c r="B1015" s="383"/>
      <c r="C1015" s="384"/>
      <c r="AG1015" s="384"/>
    </row>
    <row r="1016" spans="1:33" ht="15.75" customHeight="1" x14ac:dyDescent="0.3">
      <c r="A1016" s="46"/>
      <c r="B1016" s="383"/>
      <c r="C1016" s="384"/>
      <c r="AG1016" s="384"/>
    </row>
    <row r="1017" spans="1:33" ht="15.75" customHeight="1" x14ac:dyDescent="0.3">
      <c r="A1017" s="46"/>
      <c r="B1017" s="383"/>
      <c r="C1017" s="384"/>
      <c r="AG1017" s="384"/>
    </row>
    <row r="1018" spans="1:33" ht="15.75" customHeight="1" x14ac:dyDescent="0.3">
      <c r="A1018" s="46"/>
      <c r="B1018" s="383"/>
      <c r="C1018" s="384"/>
      <c r="AG1018" s="384"/>
    </row>
    <row r="1019" spans="1:33" ht="15.75" customHeight="1" x14ac:dyDescent="0.3">
      <c r="A1019" s="46"/>
      <c r="B1019" s="383"/>
      <c r="C1019" s="384"/>
      <c r="AG1019" s="384"/>
    </row>
    <row r="1020" spans="1:33" ht="15.75" customHeight="1" x14ac:dyDescent="0.3">
      <c r="A1020" s="46"/>
      <c r="B1020" s="383"/>
      <c r="C1020" s="384"/>
      <c r="AG1020" s="384"/>
    </row>
    <row r="1021" spans="1:33" ht="15.75" customHeight="1" x14ac:dyDescent="0.3">
      <c r="A1021" s="46"/>
      <c r="B1021" s="383"/>
      <c r="C1021" s="384"/>
      <c r="AG1021" s="384"/>
    </row>
    <row r="1022" spans="1:33" ht="15.75" customHeight="1" x14ac:dyDescent="0.3">
      <c r="A1022" s="46"/>
      <c r="B1022" s="383"/>
      <c r="C1022" s="384"/>
      <c r="AG1022" s="384"/>
    </row>
    <row r="1023" spans="1:33" ht="15.75" customHeight="1" x14ac:dyDescent="0.3">
      <c r="A1023" s="46"/>
      <c r="B1023" s="383"/>
      <c r="C1023" s="384"/>
      <c r="AG1023" s="384"/>
    </row>
    <row r="1024" spans="1:33" ht="15.75" customHeight="1" x14ac:dyDescent="0.3">
      <c r="A1024" s="46"/>
      <c r="B1024" s="383"/>
      <c r="C1024" s="384"/>
      <c r="AG1024" s="384"/>
    </row>
    <row r="1025" spans="1:33" ht="15.75" customHeight="1" x14ac:dyDescent="0.3">
      <c r="A1025" s="46"/>
      <c r="B1025" s="383"/>
      <c r="C1025" s="384"/>
      <c r="AG1025" s="384"/>
    </row>
    <row r="1026" spans="1:33" ht="15.75" customHeight="1" x14ac:dyDescent="0.3">
      <c r="A1026" s="46"/>
      <c r="B1026" s="383"/>
      <c r="C1026" s="384"/>
      <c r="AG1026" s="384"/>
    </row>
    <row r="1027" spans="1:33" ht="15.75" customHeight="1" x14ac:dyDescent="0.3">
      <c r="A1027" s="46"/>
      <c r="B1027" s="383"/>
      <c r="C1027" s="384"/>
      <c r="AG1027" s="384"/>
    </row>
    <row r="1028" spans="1:33" ht="15.75" customHeight="1" x14ac:dyDescent="0.3">
      <c r="A1028" s="46"/>
      <c r="B1028" s="383"/>
      <c r="C1028" s="384"/>
      <c r="AG1028" s="384"/>
    </row>
    <row r="1029" spans="1:33" ht="15.75" customHeight="1" x14ac:dyDescent="0.3">
      <c r="A1029" s="46"/>
      <c r="B1029" s="383"/>
      <c r="C1029" s="384"/>
      <c r="AG1029" s="384"/>
    </row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85:C185"/>
    <mergeCell ref="A187:C187"/>
    <mergeCell ref="A188:C188"/>
    <mergeCell ref="K7:M7"/>
    <mergeCell ref="N7:P7"/>
    <mergeCell ref="E7:G7"/>
    <mergeCell ref="H7:J7"/>
    <mergeCell ref="A149:C149"/>
    <mergeCell ref="A154:C154"/>
    <mergeCell ref="A160:C160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scale="6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100"/>
  <sheetViews>
    <sheetView topLeftCell="B124" zoomScale="94" zoomScaleNormal="94" workbookViewId="0">
      <selection activeCell="F95" sqref="F95"/>
    </sheetView>
  </sheetViews>
  <sheetFormatPr defaultColWidth="12.59765625" defaultRowHeight="15" customHeight="1" x14ac:dyDescent="0.25"/>
  <cols>
    <col min="1" max="1" width="16.8984375" style="499" hidden="1" customWidth="1"/>
    <col min="2" max="2" width="6.19921875" style="598" customWidth="1"/>
    <col min="3" max="3" width="29.69921875" style="598" customWidth="1"/>
    <col min="4" max="4" width="19.3984375" style="509" customWidth="1"/>
    <col min="5" max="5" width="31" style="515" customWidth="1"/>
    <col min="6" max="6" width="21.09765625" style="509" customWidth="1"/>
    <col min="7" max="7" width="23" style="510" customWidth="1"/>
    <col min="8" max="8" width="19.59765625" style="497" customWidth="1"/>
    <col min="9" max="9" width="19.19921875" style="623" customWidth="1"/>
    <col min="10" max="10" width="35.09765625" style="497" customWidth="1"/>
    <col min="11" max="11" width="19.19921875" style="499" customWidth="1"/>
    <col min="12" max="12" width="21.59765625" style="499" customWidth="1"/>
    <col min="13" max="24" width="7.59765625" style="499" customWidth="1"/>
    <col min="25" max="16384" width="12.59765625" style="499"/>
  </cols>
  <sheetData>
    <row r="1" spans="1:24" ht="13.2" x14ac:dyDescent="0.25">
      <c r="A1" s="377"/>
      <c r="B1" s="496"/>
      <c r="C1" s="496"/>
      <c r="E1" s="512"/>
      <c r="H1" s="510"/>
      <c r="J1" s="498" t="s">
        <v>238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30" customHeight="1" x14ac:dyDescent="0.25">
      <c r="A2" s="377"/>
      <c r="B2" s="496"/>
      <c r="C2" s="496"/>
      <c r="E2" s="512"/>
      <c r="H2" s="739" t="s">
        <v>239</v>
      </c>
      <c r="I2" s="740"/>
      <c r="J2" s="740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635" customFormat="1" ht="12.75" customHeight="1" x14ac:dyDescent="0.25">
      <c r="A3" s="633"/>
      <c r="B3" s="741" t="s">
        <v>240</v>
      </c>
      <c r="C3" s="742"/>
      <c r="D3" s="742"/>
      <c r="E3" s="742"/>
      <c r="F3" s="742"/>
      <c r="G3" s="742"/>
      <c r="H3" s="742"/>
      <c r="I3" s="742"/>
      <c r="J3" s="742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</row>
    <row r="4" spans="1:24" ht="12.75" customHeight="1" x14ac:dyDescent="0.25">
      <c r="A4" s="377"/>
      <c r="B4" s="743" t="s">
        <v>352</v>
      </c>
      <c r="C4" s="744"/>
      <c r="D4" s="744"/>
      <c r="E4" s="744"/>
      <c r="F4" s="744"/>
      <c r="G4" s="744"/>
      <c r="H4" s="744"/>
      <c r="I4" s="744"/>
      <c r="J4" s="74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6.6" customHeight="1" x14ac:dyDescent="0.25">
      <c r="A5" s="377"/>
      <c r="B5" s="745" t="s">
        <v>241</v>
      </c>
      <c r="C5" s="744"/>
      <c r="D5" s="744"/>
      <c r="E5" s="744"/>
      <c r="F5" s="744"/>
      <c r="G5" s="744"/>
      <c r="H5" s="744"/>
      <c r="I5" s="744"/>
      <c r="J5" s="744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2.75" customHeight="1" x14ac:dyDescent="0.25">
      <c r="A6" s="377"/>
      <c r="B6" s="743" t="s">
        <v>353</v>
      </c>
      <c r="C6" s="744"/>
      <c r="D6" s="744"/>
      <c r="E6" s="744"/>
      <c r="F6" s="744"/>
      <c r="G6" s="744"/>
      <c r="H6" s="744"/>
      <c r="I6" s="744"/>
      <c r="J6" s="74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3.2" x14ac:dyDescent="0.25">
      <c r="A7" s="377"/>
      <c r="B7" s="496"/>
      <c r="C7" s="496"/>
      <c r="E7" s="512"/>
      <c r="H7" s="510"/>
      <c r="J7" s="550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2.75" customHeight="1" thickBot="1" x14ac:dyDescent="0.3">
      <c r="A8" s="501"/>
      <c r="B8" s="731" t="s">
        <v>242</v>
      </c>
      <c r="C8" s="732"/>
      <c r="D8" s="733"/>
      <c r="E8" s="734" t="s">
        <v>243</v>
      </c>
      <c r="F8" s="735"/>
      <c r="G8" s="735"/>
      <c r="H8" s="735"/>
      <c r="I8" s="735"/>
      <c r="J8" s="736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</row>
    <row r="9" spans="1:24" s="565" customFormat="1" ht="48.6" customHeight="1" x14ac:dyDescent="0.2">
      <c r="A9" s="640" t="s">
        <v>244</v>
      </c>
      <c r="B9" s="642" t="s">
        <v>245</v>
      </c>
      <c r="C9" s="643" t="s">
        <v>46</v>
      </c>
      <c r="D9" s="644" t="s">
        <v>246</v>
      </c>
      <c r="E9" s="643" t="s">
        <v>247</v>
      </c>
      <c r="F9" s="644" t="s">
        <v>246</v>
      </c>
      <c r="G9" s="643" t="s">
        <v>248</v>
      </c>
      <c r="H9" s="643" t="s">
        <v>249</v>
      </c>
      <c r="I9" s="645" t="s">
        <v>250</v>
      </c>
      <c r="J9" s="646" t="s">
        <v>251</v>
      </c>
      <c r="K9" s="632"/>
      <c r="L9" s="632"/>
      <c r="M9" s="632"/>
      <c r="N9" s="632"/>
      <c r="O9" s="632"/>
      <c r="P9" s="632"/>
      <c r="Q9" s="632"/>
      <c r="R9" s="632"/>
      <c r="S9" s="632"/>
      <c r="T9" s="632"/>
      <c r="U9" s="632"/>
      <c r="V9" s="632"/>
      <c r="W9" s="632"/>
      <c r="X9" s="632"/>
    </row>
    <row r="10" spans="1:24" ht="42.75" customHeight="1" x14ac:dyDescent="0.25">
      <c r="A10" s="517"/>
      <c r="B10" s="647" t="s">
        <v>758</v>
      </c>
      <c r="C10" s="648" t="s">
        <v>260</v>
      </c>
      <c r="D10" s="507">
        <v>80000</v>
      </c>
      <c r="E10" s="508" t="s">
        <v>459</v>
      </c>
      <c r="F10" s="507">
        <f>D10</f>
        <v>80000</v>
      </c>
      <c r="G10" s="508" t="s">
        <v>673</v>
      </c>
      <c r="H10" s="528" t="s">
        <v>632</v>
      </c>
      <c r="I10" s="507">
        <v>30000</v>
      </c>
      <c r="J10" s="649" t="s">
        <v>573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42" customHeight="1" x14ac:dyDescent="0.25">
      <c r="A11" s="517"/>
      <c r="B11" s="650" t="s">
        <v>759</v>
      </c>
      <c r="C11" s="609" t="s">
        <v>261</v>
      </c>
      <c r="D11" s="507">
        <v>80000</v>
      </c>
      <c r="E11" s="508" t="s">
        <v>460</v>
      </c>
      <c r="F11" s="507">
        <f t="shared" ref="F11:F17" si="0">D11</f>
        <v>80000</v>
      </c>
      <c r="G11" s="508" t="s">
        <v>674</v>
      </c>
      <c r="H11" s="508" t="s">
        <v>632</v>
      </c>
      <c r="I11" s="507">
        <v>70000</v>
      </c>
      <c r="J11" s="649" t="s">
        <v>635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65.25" customHeight="1" x14ac:dyDescent="0.25">
      <c r="A12" s="517"/>
      <c r="B12" s="650" t="s">
        <v>760</v>
      </c>
      <c r="C12" s="609" t="s">
        <v>262</v>
      </c>
      <c r="D12" s="507">
        <v>48000</v>
      </c>
      <c r="E12" s="508" t="s">
        <v>461</v>
      </c>
      <c r="F12" s="507">
        <f t="shared" si="0"/>
        <v>48000</v>
      </c>
      <c r="G12" s="508" t="s">
        <v>675</v>
      </c>
      <c r="H12" s="528" t="s">
        <v>632</v>
      </c>
      <c r="I12" s="507">
        <v>36000</v>
      </c>
      <c r="J12" s="649" t="s">
        <v>576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42" customHeight="1" x14ac:dyDescent="0.25">
      <c r="A13" s="517"/>
      <c r="B13" s="650" t="s">
        <v>761</v>
      </c>
      <c r="C13" s="609" t="s">
        <v>263</v>
      </c>
      <c r="D13" s="507">
        <v>24000</v>
      </c>
      <c r="E13" s="508" t="s">
        <v>463</v>
      </c>
      <c r="F13" s="507">
        <f t="shared" si="0"/>
        <v>24000</v>
      </c>
      <c r="G13" s="508" t="s">
        <v>462</v>
      </c>
      <c r="H13" s="528" t="s">
        <v>672</v>
      </c>
      <c r="I13" s="507">
        <v>18000</v>
      </c>
      <c r="J13" s="649" t="s">
        <v>581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30.75" customHeight="1" x14ac:dyDescent="0.25">
      <c r="A14" s="517"/>
      <c r="B14" s="650" t="s">
        <v>762</v>
      </c>
      <c r="C14" s="609" t="s">
        <v>264</v>
      </c>
      <c r="D14" s="507">
        <v>62100</v>
      </c>
      <c r="E14" s="508" t="s">
        <v>464</v>
      </c>
      <c r="F14" s="507">
        <f t="shared" si="0"/>
        <v>62100</v>
      </c>
      <c r="G14" s="508" t="s">
        <v>465</v>
      </c>
      <c r="H14" s="528" t="s">
        <v>343</v>
      </c>
      <c r="I14" s="507">
        <v>35000</v>
      </c>
      <c r="J14" s="649" t="s">
        <v>578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45.6" customHeight="1" x14ac:dyDescent="0.25">
      <c r="A15" s="517"/>
      <c r="B15" s="650" t="s">
        <v>763</v>
      </c>
      <c r="C15" s="609" t="s">
        <v>265</v>
      </c>
      <c r="D15" s="507">
        <v>75000</v>
      </c>
      <c r="E15" s="508" t="s">
        <v>467</v>
      </c>
      <c r="F15" s="507">
        <f t="shared" si="0"/>
        <v>75000</v>
      </c>
      <c r="G15" s="508" t="s">
        <v>466</v>
      </c>
      <c r="H15" s="508" t="s">
        <v>632</v>
      </c>
      <c r="I15" s="507">
        <v>72000</v>
      </c>
      <c r="J15" s="649" t="s">
        <v>636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36" customHeight="1" x14ac:dyDescent="0.25">
      <c r="A16" s="517"/>
      <c r="B16" s="650" t="s">
        <v>764</v>
      </c>
      <c r="C16" s="609" t="s">
        <v>266</v>
      </c>
      <c r="D16" s="507">
        <v>95000</v>
      </c>
      <c r="E16" s="508" t="s">
        <v>468</v>
      </c>
      <c r="F16" s="507">
        <f t="shared" si="0"/>
        <v>95000</v>
      </c>
      <c r="G16" s="508" t="s">
        <v>469</v>
      </c>
      <c r="H16" s="508" t="s">
        <v>632</v>
      </c>
      <c r="I16" s="507">
        <v>55000</v>
      </c>
      <c r="J16" s="649" t="s">
        <v>587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29.25" customHeight="1" x14ac:dyDescent="0.25">
      <c r="A17" s="517"/>
      <c r="B17" s="650" t="s">
        <v>765</v>
      </c>
      <c r="C17" s="610" t="s">
        <v>500</v>
      </c>
      <c r="D17" s="507">
        <v>54000</v>
      </c>
      <c r="E17" s="651" t="s">
        <v>501</v>
      </c>
      <c r="F17" s="507">
        <f t="shared" si="0"/>
        <v>54000</v>
      </c>
      <c r="G17" s="508" t="s">
        <v>502</v>
      </c>
      <c r="H17" s="528" t="s">
        <v>336</v>
      </c>
      <c r="I17" s="507">
        <v>54000</v>
      </c>
      <c r="J17" s="649" t="s">
        <v>582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37.5" customHeight="1" x14ac:dyDescent="0.25">
      <c r="A18" s="517"/>
      <c r="B18" s="650" t="s">
        <v>766</v>
      </c>
      <c r="C18" s="611" t="s">
        <v>458</v>
      </c>
      <c r="D18" s="507">
        <v>27000</v>
      </c>
      <c r="E18" s="511" t="s">
        <v>340</v>
      </c>
      <c r="F18" s="507">
        <v>27000</v>
      </c>
      <c r="G18" s="508" t="s">
        <v>337</v>
      </c>
      <c r="H18" s="508" t="s">
        <v>336</v>
      </c>
      <c r="I18" s="507">
        <v>27000</v>
      </c>
      <c r="J18" s="649" t="s">
        <v>577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42.75" customHeight="1" x14ac:dyDescent="0.25">
      <c r="A19" s="517"/>
      <c r="B19" s="650" t="s">
        <v>767</v>
      </c>
      <c r="C19" s="612" t="s">
        <v>268</v>
      </c>
      <c r="D19" s="507">
        <v>52000</v>
      </c>
      <c r="E19" s="508" t="s">
        <v>470</v>
      </c>
      <c r="F19" s="507">
        <v>52000</v>
      </c>
      <c r="G19" s="508" t="s">
        <v>471</v>
      </c>
      <c r="H19" s="508" t="s">
        <v>632</v>
      </c>
      <c r="I19" s="507">
        <v>48500</v>
      </c>
      <c r="J19" s="649" t="s">
        <v>575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44.25" customHeight="1" x14ac:dyDescent="0.25">
      <c r="A20" s="517"/>
      <c r="B20" s="650" t="s">
        <v>768</v>
      </c>
      <c r="C20" s="613" t="s">
        <v>269</v>
      </c>
      <c r="D20" s="507">
        <v>27000</v>
      </c>
      <c r="E20" s="508" t="s">
        <v>473</v>
      </c>
      <c r="F20" s="507">
        <v>27000</v>
      </c>
      <c r="G20" s="508" t="s">
        <v>472</v>
      </c>
      <c r="H20" s="528" t="s">
        <v>343</v>
      </c>
      <c r="I20" s="507">
        <v>15000</v>
      </c>
      <c r="J20" s="649" t="s">
        <v>544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30.75" customHeight="1" x14ac:dyDescent="0.25">
      <c r="A21" s="517"/>
      <c r="B21" s="650" t="s">
        <v>769</v>
      </c>
      <c r="C21" s="613" t="s">
        <v>270</v>
      </c>
      <c r="D21" s="507">
        <v>12000</v>
      </c>
      <c r="E21" s="508" t="s">
        <v>474</v>
      </c>
      <c r="F21" s="507">
        <v>12000</v>
      </c>
      <c r="G21" s="508" t="s">
        <v>475</v>
      </c>
      <c r="H21" s="528" t="s">
        <v>336</v>
      </c>
      <c r="I21" s="507">
        <v>12000</v>
      </c>
      <c r="J21" s="649" t="s">
        <v>555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38.25" customHeight="1" x14ac:dyDescent="0.25">
      <c r="A22" s="517"/>
      <c r="B22" s="650" t="s">
        <v>770</v>
      </c>
      <c r="C22" s="613" t="s">
        <v>271</v>
      </c>
      <c r="D22" s="507">
        <v>10000</v>
      </c>
      <c r="E22" s="508" t="s">
        <v>477</v>
      </c>
      <c r="F22" s="507">
        <v>10000</v>
      </c>
      <c r="G22" s="508" t="s">
        <v>476</v>
      </c>
      <c r="H22" s="528" t="s">
        <v>336</v>
      </c>
      <c r="I22" s="507">
        <v>10000</v>
      </c>
      <c r="J22" s="649" t="s">
        <v>586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29.25" customHeight="1" x14ac:dyDescent="0.25">
      <c r="A23" s="517"/>
      <c r="B23" s="650" t="s">
        <v>771</v>
      </c>
      <c r="C23" s="613" t="s">
        <v>272</v>
      </c>
      <c r="D23" s="507">
        <v>18900</v>
      </c>
      <c r="E23" s="508" t="s">
        <v>478</v>
      </c>
      <c r="F23" s="507">
        <f>D23</f>
        <v>18900</v>
      </c>
      <c r="G23" s="508" t="s">
        <v>479</v>
      </c>
      <c r="H23" s="528" t="s">
        <v>343</v>
      </c>
      <c r="I23" s="507">
        <v>18900</v>
      </c>
      <c r="J23" s="649" t="s">
        <v>579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26.4" x14ac:dyDescent="0.25">
      <c r="A24" s="517"/>
      <c r="B24" s="650" t="s">
        <v>772</v>
      </c>
      <c r="C24" s="613" t="s">
        <v>273</v>
      </c>
      <c r="D24" s="507">
        <v>30900</v>
      </c>
      <c r="E24" s="508" t="s">
        <v>339</v>
      </c>
      <c r="F24" s="507">
        <f>D24</f>
        <v>30900</v>
      </c>
      <c r="G24" s="508" t="s">
        <v>338</v>
      </c>
      <c r="H24" s="528" t="s">
        <v>336</v>
      </c>
      <c r="I24" s="507">
        <v>25450</v>
      </c>
      <c r="J24" s="649" t="s">
        <v>584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36.75" customHeight="1" x14ac:dyDescent="0.25">
      <c r="A25" s="517"/>
      <c r="B25" s="650" t="s">
        <v>773</v>
      </c>
      <c r="C25" s="596" t="s">
        <v>480</v>
      </c>
      <c r="D25" s="511">
        <v>14600</v>
      </c>
      <c r="E25" s="511" t="s">
        <v>377</v>
      </c>
      <c r="F25" s="507">
        <f t="shared" ref="F25:F79" si="1">D25</f>
        <v>14600</v>
      </c>
      <c r="G25" s="511" t="s">
        <v>481</v>
      </c>
      <c r="H25" s="528" t="s">
        <v>678</v>
      </c>
      <c r="I25" s="507">
        <v>14600</v>
      </c>
      <c r="J25" s="652" t="s">
        <v>561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32.25" customHeight="1" x14ac:dyDescent="0.25">
      <c r="A26" s="517"/>
      <c r="B26" s="650" t="s">
        <v>774</v>
      </c>
      <c r="C26" s="613" t="s">
        <v>275</v>
      </c>
      <c r="D26" s="507">
        <v>30000</v>
      </c>
      <c r="E26" s="508" t="s">
        <v>482</v>
      </c>
      <c r="F26" s="507">
        <f t="shared" si="1"/>
        <v>30000</v>
      </c>
      <c r="G26" s="508" t="s">
        <v>483</v>
      </c>
      <c r="H26" s="528" t="s">
        <v>336</v>
      </c>
      <c r="I26" s="507">
        <v>25000</v>
      </c>
      <c r="J26" s="649" t="s">
        <v>574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34.5" customHeight="1" x14ac:dyDescent="0.25">
      <c r="A27" s="517"/>
      <c r="B27" s="650" t="s">
        <v>775</v>
      </c>
      <c r="C27" s="613" t="s">
        <v>276</v>
      </c>
      <c r="D27" s="507">
        <v>12500</v>
      </c>
      <c r="E27" s="508" t="s">
        <v>484</v>
      </c>
      <c r="F27" s="507">
        <f t="shared" si="1"/>
        <v>12500</v>
      </c>
      <c r="G27" s="508" t="s">
        <v>486</v>
      </c>
      <c r="H27" s="528" t="s">
        <v>343</v>
      </c>
      <c r="I27" s="507">
        <v>12500</v>
      </c>
      <c r="J27" s="649" t="s">
        <v>583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36" customHeight="1" x14ac:dyDescent="0.25">
      <c r="A28" s="517"/>
      <c r="B28" s="653" t="s">
        <v>776</v>
      </c>
      <c r="C28" s="614" t="s">
        <v>334</v>
      </c>
      <c r="D28" s="529">
        <v>50400</v>
      </c>
      <c r="E28" s="528" t="s">
        <v>485</v>
      </c>
      <c r="F28" s="529">
        <f t="shared" si="1"/>
        <v>50400</v>
      </c>
      <c r="G28" s="528" t="s">
        <v>487</v>
      </c>
      <c r="H28" s="528" t="s">
        <v>336</v>
      </c>
      <c r="I28" s="529">
        <v>50400</v>
      </c>
      <c r="J28" s="654" t="s">
        <v>585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39" customHeight="1" x14ac:dyDescent="0.25">
      <c r="A29" s="517"/>
      <c r="B29" s="653" t="s">
        <v>777</v>
      </c>
      <c r="C29" s="615" t="s">
        <v>341</v>
      </c>
      <c r="D29" s="585">
        <v>1500</v>
      </c>
      <c r="E29" s="585" t="s">
        <v>344</v>
      </c>
      <c r="F29" s="529">
        <f t="shared" ref="F29:F41" si="2">D29</f>
        <v>1500</v>
      </c>
      <c r="G29" s="585" t="s">
        <v>342</v>
      </c>
      <c r="H29" s="528" t="s">
        <v>343</v>
      </c>
      <c r="I29" s="585">
        <v>1500</v>
      </c>
      <c r="J29" s="655" t="s">
        <v>366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44" customFormat="1" ht="33" customHeight="1" x14ac:dyDescent="0.25">
      <c r="A30" s="517"/>
      <c r="B30" s="650" t="s">
        <v>777</v>
      </c>
      <c r="C30" s="616" t="s">
        <v>347</v>
      </c>
      <c r="D30" s="511">
        <v>1500</v>
      </c>
      <c r="E30" s="511" t="s">
        <v>348</v>
      </c>
      <c r="F30" s="507">
        <f t="shared" si="2"/>
        <v>1500</v>
      </c>
      <c r="G30" s="511" t="s">
        <v>345</v>
      </c>
      <c r="H30" s="508" t="s">
        <v>343</v>
      </c>
      <c r="I30" s="511">
        <v>1500</v>
      </c>
      <c r="J30" s="652" t="s">
        <v>365</v>
      </c>
      <c r="K30" s="9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44" customFormat="1" ht="40.5" customHeight="1" x14ac:dyDescent="0.25">
      <c r="A31" s="517"/>
      <c r="B31" s="650" t="s">
        <v>777</v>
      </c>
      <c r="C31" s="616" t="s">
        <v>349</v>
      </c>
      <c r="D31" s="511">
        <v>1500</v>
      </c>
      <c r="E31" s="511" t="s">
        <v>351</v>
      </c>
      <c r="F31" s="507">
        <f t="shared" si="2"/>
        <v>1500</v>
      </c>
      <c r="G31" s="511" t="s">
        <v>342</v>
      </c>
      <c r="H31" s="528" t="str">
        <f>H30</f>
        <v>Акт від 22.10.20</v>
      </c>
      <c r="I31" s="511">
        <v>1500</v>
      </c>
      <c r="J31" s="652" t="s">
        <v>364</v>
      </c>
      <c r="K31" s="9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44" customFormat="1" ht="26.4" x14ac:dyDescent="0.25">
      <c r="A32" s="517"/>
      <c r="B32" s="650" t="s">
        <v>777</v>
      </c>
      <c r="C32" s="616" t="s">
        <v>350</v>
      </c>
      <c r="D32" s="511">
        <v>1500</v>
      </c>
      <c r="E32" s="511" t="s">
        <v>355</v>
      </c>
      <c r="F32" s="507">
        <f t="shared" si="2"/>
        <v>1500</v>
      </c>
      <c r="G32" s="511" t="s">
        <v>368</v>
      </c>
      <c r="H32" s="528" t="s">
        <v>354</v>
      </c>
      <c r="I32" s="511">
        <v>1500</v>
      </c>
      <c r="J32" s="652" t="s">
        <v>367</v>
      </c>
      <c r="K32" s="9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544" customFormat="1" ht="52.8" x14ac:dyDescent="0.25">
      <c r="A33" s="517"/>
      <c r="B33" s="650" t="s">
        <v>777</v>
      </c>
      <c r="C33" s="537" t="s">
        <v>371</v>
      </c>
      <c r="D33" s="511">
        <v>1500</v>
      </c>
      <c r="E33" s="511" t="s">
        <v>372</v>
      </c>
      <c r="F33" s="507">
        <f t="shared" si="2"/>
        <v>1500</v>
      </c>
      <c r="G33" s="511" t="s">
        <v>373</v>
      </c>
      <c r="H33" s="528" t="s">
        <v>679</v>
      </c>
      <c r="I33" s="511">
        <v>1500</v>
      </c>
      <c r="J33" s="652" t="s">
        <v>374</v>
      </c>
      <c r="K33" s="9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544" customFormat="1" ht="22.2" customHeight="1" x14ac:dyDescent="0.25">
      <c r="A34" s="517"/>
      <c r="B34" s="650" t="s">
        <v>777</v>
      </c>
      <c r="C34" s="616" t="s">
        <v>381</v>
      </c>
      <c r="D34" s="511">
        <v>1500</v>
      </c>
      <c r="E34" s="511" t="s">
        <v>822</v>
      </c>
      <c r="F34" s="507">
        <f t="shared" si="2"/>
        <v>1500</v>
      </c>
      <c r="G34" s="511" t="s">
        <v>382</v>
      </c>
      <c r="H34" s="508" t="s">
        <v>495</v>
      </c>
      <c r="I34" s="511">
        <v>1500</v>
      </c>
      <c r="J34" s="652" t="s">
        <v>383</v>
      </c>
      <c r="K34" s="9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544" customFormat="1" ht="26.4" x14ac:dyDescent="0.25">
      <c r="A35" s="517"/>
      <c r="B35" s="650" t="s">
        <v>777</v>
      </c>
      <c r="C35" s="537" t="s">
        <v>384</v>
      </c>
      <c r="D35" s="511">
        <v>1500</v>
      </c>
      <c r="E35" s="511" t="s">
        <v>385</v>
      </c>
      <c r="F35" s="507">
        <f t="shared" si="2"/>
        <v>1500</v>
      </c>
      <c r="G35" s="511" t="s">
        <v>386</v>
      </c>
      <c r="H35" s="508" t="s">
        <v>496</v>
      </c>
      <c r="I35" s="511">
        <v>1500</v>
      </c>
      <c r="J35" s="656" t="s">
        <v>680</v>
      </c>
      <c r="K35" s="9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544" customFormat="1" ht="39" customHeight="1" x14ac:dyDescent="0.25">
      <c r="A36" s="517"/>
      <c r="B36" s="650" t="s">
        <v>777</v>
      </c>
      <c r="C36" s="540" t="s">
        <v>392</v>
      </c>
      <c r="D36" s="511">
        <v>1500</v>
      </c>
      <c r="E36" s="511" t="s">
        <v>393</v>
      </c>
      <c r="F36" s="507">
        <f t="shared" si="2"/>
        <v>1500</v>
      </c>
      <c r="G36" s="511" t="s">
        <v>391</v>
      </c>
      <c r="H36" s="508" t="s">
        <v>497</v>
      </c>
      <c r="I36" s="511">
        <v>1500</v>
      </c>
      <c r="J36" s="652" t="s">
        <v>394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583" customFormat="1" ht="33" customHeight="1" x14ac:dyDescent="0.25">
      <c r="A37" s="517"/>
      <c r="B37" s="650" t="s">
        <v>777</v>
      </c>
      <c r="C37" s="540" t="s">
        <v>395</v>
      </c>
      <c r="D37" s="511">
        <v>1500</v>
      </c>
      <c r="E37" s="511" t="s">
        <v>820</v>
      </c>
      <c r="F37" s="507">
        <f t="shared" si="2"/>
        <v>1500</v>
      </c>
      <c r="G37" s="511" t="s">
        <v>396</v>
      </c>
      <c r="H37" s="508" t="s">
        <v>343</v>
      </c>
      <c r="I37" s="511">
        <v>1500</v>
      </c>
      <c r="J37" s="652" t="s">
        <v>397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583" customFormat="1" ht="24.6" customHeight="1" x14ac:dyDescent="0.25">
      <c r="A38" s="517"/>
      <c r="B38" s="650" t="s">
        <v>777</v>
      </c>
      <c r="C38" s="540" t="s">
        <v>398</v>
      </c>
      <c r="D38" s="511">
        <v>1500</v>
      </c>
      <c r="E38" s="511" t="s">
        <v>821</v>
      </c>
      <c r="F38" s="507">
        <f t="shared" si="2"/>
        <v>1500</v>
      </c>
      <c r="G38" s="511" t="s">
        <v>399</v>
      </c>
      <c r="H38" s="508" t="s">
        <v>336</v>
      </c>
      <c r="I38" s="511">
        <v>1500</v>
      </c>
      <c r="J38" s="652" t="s">
        <v>400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583" customFormat="1" ht="26.4" x14ac:dyDescent="0.25">
      <c r="A39" s="517"/>
      <c r="B39" s="650" t="s">
        <v>777</v>
      </c>
      <c r="C39" s="540" t="s">
        <v>401</v>
      </c>
      <c r="D39" s="511">
        <v>1500</v>
      </c>
      <c r="E39" s="519" t="s">
        <v>402</v>
      </c>
      <c r="F39" s="507">
        <f t="shared" si="2"/>
        <v>1500</v>
      </c>
      <c r="G39" s="511" t="s">
        <v>403</v>
      </c>
      <c r="H39" s="508" t="s">
        <v>336</v>
      </c>
      <c r="I39" s="511">
        <v>1500</v>
      </c>
      <c r="J39" s="652" t="s">
        <v>404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583" customFormat="1" ht="26.4" x14ac:dyDescent="0.25">
      <c r="A40" s="517"/>
      <c r="B40" s="650" t="s">
        <v>777</v>
      </c>
      <c r="C40" s="541" t="s">
        <v>591</v>
      </c>
      <c r="D40" s="530">
        <v>1500</v>
      </c>
      <c r="E40" s="520" t="s">
        <v>592</v>
      </c>
      <c r="F40" s="532">
        <f t="shared" si="2"/>
        <v>1500</v>
      </c>
      <c r="G40" s="511" t="s">
        <v>593</v>
      </c>
      <c r="H40" s="528" t="s">
        <v>637</v>
      </c>
      <c r="I40" s="511">
        <v>1500</v>
      </c>
      <c r="J40" s="652" t="s">
        <v>594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583" customFormat="1" ht="38.4" customHeight="1" x14ac:dyDescent="0.25">
      <c r="A41" s="517"/>
      <c r="B41" s="650" t="s">
        <v>777</v>
      </c>
      <c r="C41" s="541" t="s">
        <v>604</v>
      </c>
      <c r="D41" s="531">
        <v>1500</v>
      </c>
      <c r="E41" s="542" t="s">
        <v>605</v>
      </c>
      <c r="F41" s="532">
        <f t="shared" si="2"/>
        <v>1500</v>
      </c>
      <c r="G41" s="511" t="s">
        <v>638</v>
      </c>
      <c r="H41" s="528" t="s">
        <v>637</v>
      </c>
      <c r="I41" s="511">
        <v>1500</v>
      </c>
      <c r="J41" s="652" t="s">
        <v>606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583" customFormat="1" ht="57" customHeight="1" x14ac:dyDescent="0.25">
      <c r="A42" s="517"/>
      <c r="B42" s="657" t="s">
        <v>777</v>
      </c>
      <c r="C42" s="541" t="s">
        <v>625</v>
      </c>
      <c r="D42" s="531">
        <v>1500</v>
      </c>
      <c r="E42" s="543" t="s">
        <v>626</v>
      </c>
      <c r="F42" s="532">
        <v>1500</v>
      </c>
      <c r="G42" s="511" t="s">
        <v>627</v>
      </c>
      <c r="H42" s="528" t="s">
        <v>681</v>
      </c>
      <c r="I42" s="511">
        <v>1500</v>
      </c>
      <c r="J42" s="652" t="s">
        <v>628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583" customFormat="1" ht="34.5" customHeight="1" x14ac:dyDescent="0.25">
      <c r="A43" s="517"/>
      <c r="B43" s="657" t="s">
        <v>777</v>
      </c>
      <c r="C43" s="541" t="s">
        <v>612</v>
      </c>
      <c r="D43" s="531">
        <v>1500</v>
      </c>
      <c r="E43" s="543" t="s">
        <v>613</v>
      </c>
      <c r="F43" s="578">
        <v>1500</v>
      </c>
      <c r="G43" s="519" t="s">
        <v>614</v>
      </c>
      <c r="H43" s="579" t="s">
        <v>640</v>
      </c>
      <c r="I43" s="511">
        <v>1500</v>
      </c>
      <c r="J43" s="658" t="s">
        <v>615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583" customFormat="1" ht="40.5" customHeight="1" x14ac:dyDescent="0.25">
      <c r="A44" s="517"/>
      <c r="B44" s="657" t="s">
        <v>777</v>
      </c>
      <c r="C44" s="540" t="s">
        <v>405</v>
      </c>
      <c r="D44" s="520">
        <v>1500</v>
      </c>
      <c r="E44" s="520" t="s">
        <v>406</v>
      </c>
      <c r="F44" s="581">
        <f>D44</f>
        <v>1500</v>
      </c>
      <c r="G44" s="520" t="s">
        <v>407</v>
      </c>
      <c r="H44" s="582" t="s">
        <v>336</v>
      </c>
      <c r="I44" s="511">
        <v>1500</v>
      </c>
      <c r="J44" s="659" t="s">
        <v>408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583" customFormat="1" ht="52.8" x14ac:dyDescent="0.25">
      <c r="A45" s="517"/>
      <c r="B45" s="657" t="s">
        <v>777</v>
      </c>
      <c r="C45" s="540" t="s">
        <v>657</v>
      </c>
      <c r="D45" s="520">
        <v>1500</v>
      </c>
      <c r="E45" s="542" t="s">
        <v>658</v>
      </c>
      <c r="F45" s="581">
        <v>1500</v>
      </c>
      <c r="G45" s="520" t="s">
        <v>659</v>
      </c>
      <c r="H45" s="582" t="s">
        <v>682</v>
      </c>
      <c r="I45" s="511">
        <v>1500</v>
      </c>
      <c r="J45" s="659" t="s">
        <v>660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583" customFormat="1" ht="52.8" x14ac:dyDescent="0.25">
      <c r="A46" s="517"/>
      <c r="B46" s="657" t="s">
        <v>777</v>
      </c>
      <c r="C46" s="537" t="s">
        <v>677</v>
      </c>
      <c r="D46" s="584">
        <v>3247.7</v>
      </c>
      <c r="E46" s="542" t="s">
        <v>661</v>
      </c>
      <c r="F46" s="581">
        <v>3247.7</v>
      </c>
      <c r="G46" s="520" t="s">
        <v>662</v>
      </c>
      <c r="H46" s="582" t="s">
        <v>683</v>
      </c>
      <c r="I46" s="511">
        <v>3247.7</v>
      </c>
      <c r="J46" s="659" t="s">
        <v>663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s="544" customFormat="1" ht="26.4" x14ac:dyDescent="0.25">
      <c r="A47" s="517"/>
      <c r="B47" s="660" t="s">
        <v>778</v>
      </c>
      <c r="C47" s="539" t="s">
        <v>279</v>
      </c>
      <c r="D47" s="592">
        <v>16000</v>
      </c>
      <c r="E47" s="593" t="s">
        <v>488</v>
      </c>
      <c r="F47" s="592">
        <f t="shared" si="1"/>
        <v>16000</v>
      </c>
      <c r="G47" s="593" t="s">
        <v>489</v>
      </c>
      <c r="H47" s="593" t="s">
        <v>343</v>
      </c>
      <c r="I47" s="587">
        <v>16000</v>
      </c>
      <c r="J47" s="654" t="s">
        <v>588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544" customFormat="1" ht="26.25" customHeight="1" x14ac:dyDescent="0.25">
      <c r="A48" s="517"/>
      <c r="B48" s="653" t="s">
        <v>779</v>
      </c>
      <c r="C48" s="617" t="s">
        <v>356</v>
      </c>
      <c r="D48" s="529">
        <v>5000</v>
      </c>
      <c r="E48" s="528" t="s">
        <v>704</v>
      </c>
      <c r="F48" s="529">
        <f t="shared" si="1"/>
        <v>5000</v>
      </c>
      <c r="G48" s="528" t="s">
        <v>357</v>
      </c>
      <c r="H48" s="528" t="s">
        <v>343</v>
      </c>
      <c r="I48" s="529">
        <v>5000</v>
      </c>
      <c r="J48" s="654" t="s">
        <v>565</v>
      </c>
      <c r="K48" s="13"/>
      <c r="L48" s="9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s="544" customFormat="1" ht="26.4" x14ac:dyDescent="0.25">
      <c r="A49" s="517"/>
      <c r="B49" s="653" t="s">
        <v>779</v>
      </c>
      <c r="C49" s="617" t="s">
        <v>358</v>
      </c>
      <c r="D49" s="529">
        <v>5000</v>
      </c>
      <c r="E49" s="528" t="s">
        <v>705</v>
      </c>
      <c r="F49" s="529">
        <f t="shared" si="1"/>
        <v>5000</v>
      </c>
      <c r="G49" s="528" t="s">
        <v>359</v>
      </c>
      <c r="H49" s="528" t="s">
        <v>343</v>
      </c>
      <c r="I49" s="529">
        <v>5000</v>
      </c>
      <c r="J49" s="654" t="s">
        <v>558</v>
      </c>
      <c r="K49" s="13"/>
      <c r="L49" s="9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s="544" customFormat="1" ht="23.25" customHeight="1" x14ac:dyDescent="0.25">
      <c r="A50" s="517"/>
      <c r="B50" s="653" t="s">
        <v>779</v>
      </c>
      <c r="C50" s="617" t="s">
        <v>360</v>
      </c>
      <c r="D50" s="529">
        <v>5000</v>
      </c>
      <c r="E50" s="528" t="s">
        <v>706</v>
      </c>
      <c r="F50" s="529">
        <f t="shared" si="1"/>
        <v>5000</v>
      </c>
      <c r="G50" s="528" t="s">
        <v>361</v>
      </c>
      <c r="H50" s="528" t="s">
        <v>343</v>
      </c>
      <c r="I50" s="529">
        <v>5000</v>
      </c>
      <c r="J50" s="654" t="s">
        <v>559</v>
      </c>
      <c r="K50" s="13"/>
      <c r="L50" s="9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30.75" customHeight="1" x14ac:dyDescent="0.25">
      <c r="A51" s="517"/>
      <c r="B51" s="653" t="s">
        <v>779</v>
      </c>
      <c r="C51" s="617" t="s">
        <v>362</v>
      </c>
      <c r="D51" s="529">
        <v>5000</v>
      </c>
      <c r="E51" s="528" t="s">
        <v>707</v>
      </c>
      <c r="F51" s="529">
        <f t="shared" si="1"/>
        <v>5000</v>
      </c>
      <c r="G51" s="528" t="s">
        <v>363</v>
      </c>
      <c r="H51" s="528" t="s">
        <v>346</v>
      </c>
      <c r="I51" s="529">
        <v>5000</v>
      </c>
      <c r="J51" s="654" t="s">
        <v>566</v>
      </c>
      <c r="K51" s="13"/>
      <c r="L51" s="9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26.4" x14ac:dyDescent="0.25">
      <c r="A52" s="517"/>
      <c r="B52" s="653" t="s">
        <v>779</v>
      </c>
      <c r="C52" s="596" t="s">
        <v>409</v>
      </c>
      <c r="D52" s="534">
        <v>5000</v>
      </c>
      <c r="E52" s="528" t="s">
        <v>708</v>
      </c>
      <c r="F52" s="529">
        <f t="shared" si="1"/>
        <v>5000</v>
      </c>
      <c r="G52" s="528" t="s">
        <v>410</v>
      </c>
      <c r="H52" s="528" t="s">
        <v>343</v>
      </c>
      <c r="I52" s="529">
        <v>5000</v>
      </c>
      <c r="J52" s="654" t="s">
        <v>492</v>
      </c>
      <c r="K52" s="13"/>
      <c r="L52" s="9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26.4" x14ac:dyDescent="0.25">
      <c r="A53" s="517"/>
      <c r="B53" s="653" t="s">
        <v>779</v>
      </c>
      <c r="C53" s="596" t="s">
        <v>411</v>
      </c>
      <c r="D53" s="534">
        <v>5000</v>
      </c>
      <c r="E53" s="528" t="s">
        <v>709</v>
      </c>
      <c r="F53" s="529">
        <f t="shared" si="1"/>
        <v>5000</v>
      </c>
      <c r="G53" s="528" t="s">
        <v>413</v>
      </c>
      <c r="H53" s="528" t="s">
        <v>343</v>
      </c>
      <c r="I53" s="529">
        <v>5000</v>
      </c>
      <c r="J53" s="654" t="s">
        <v>412</v>
      </c>
      <c r="K53" s="13"/>
      <c r="L53" s="9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26.4" x14ac:dyDescent="0.25">
      <c r="A54" s="517"/>
      <c r="B54" s="653" t="s">
        <v>779</v>
      </c>
      <c r="C54" s="596" t="s">
        <v>415</v>
      </c>
      <c r="D54" s="534">
        <v>1500</v>
      </c>
      <c r="E54" s="528" t="s">
        <v>710</v>
      </c>
      <c r="F54" s="529">
        <v>1500</v>
      </c>
      <c r="G54" s="528" t="s">
        <v>414</v>
      </c>
      <c r="H54" s="528" t="s">
        <v>343</v>
      </c>
      <c r="I54" s="529">
        <v>1500</v>
      </c>
      <c r="J54" s="654" t="s">
        <v>416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26.4" x14ac:dyDescent="0.25">
      <c r="A55" s="517"/>
      <c r="B55" s="653" t="s">
        <v>779</v>
      </c>
      <c r="C55" s="596" t="s">
        <v>417</v>
      </c>
      <c r="D55" s="534">
        <v>5000</v>
      </c>
      <c r="E55" s="528" t="s">
        <v>711</v>
      </c>
      <c r="F55" s="529">
        <v>5000</v>
      </c>
      <c r="G55" s="528" t="s">
        <v>418</v>
      </c>
      <c r="H55" s="528" t="s">
        <v>343</v>
      </c>
      <c r="I55" s="529">
        <v>5000</v>
      </c>
      <c r="J55" s="654" t="s">
        <v>419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24" customHeight="1" x14ac:dyDescent="0.25">
      <c r="A56" s="517"/>
      <c r="B56" s="653" t="s">
        <v>779</v>
      </c>
      <c r="C56" s="596" t="s">
        <v>420</v>
      </c>
      <c r="D56" s="534">
        <v>5000</v>
      </c>
      <c r="E56" s="535" t="s">
        <v>712</v>
      </c>
      <c r="F56" s="529">
        <v>5000</v>
      </c>
      <c r="G56" s="528" t="s">
        <v>421</v>
      </c>
      <c r="H56" s="528" t="s">
        <v>343</v>
      </c>
      <c r="I56" s="529">
        <v>5000</v>
      </c>
      <c r="J56" s="654" t="s">
        <v>422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26.4" x14ac:dyDescent="0.25">
      <c r="A57" s="517"/>
      <c r="B57" s="653" t="s">
        <v>779</v>
      </c>
      <c r="C57" s="596" t="s">
        <v>423</v>
      </c>
      <c r="D57" s="534">
        <v>5000</v>
      </c>
      <c r="E57" s="528" t="s">
        <v>713</v>
      </c>
      <c r="F57" s="529">
        <v>5000</v>
      </c>
      <c r="G57" s="528" t="s">
        <v>424</v>
      </c>
      <c r="H57" s="528" t="s">
        <v>343</v>
      </c>
      <c r="I57" s="529">
        <v>5000</v>
      </c>
      <c r="J57" s="654" t="s">
        <v>557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43.5" customHeight="1" x14ac:dyDescent="0.25">
      <c r="A58" s="517"/>
      <c r="B58" s="653" t="s">
        <v>779</v>
      </c>
      <c r="C58" s="596" t="s">
        <v>425</v>
      </c>
      <c r="D58" s="534">
        <v>5000</v>
      </c>
      <c r="E58" s="528" t="s">
        <v>714</v>
      </c>
      <c r="F58" s="529">
        <v>5000</v>
      </c>
      <c r="G58" s="528" t="s">
        <v>427</v>
      </c>
      <c r="H58" s="528" t="s">
        <v>343</v>
      </c>
      <c r="I58" s="529">
        <v>5000</v>
      </c>
      <c r="J58" s="654" t="s">
        <v>426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23.25" customHeight="1" x14ac:dyDescent="0.25">
      <c r="A59" s="517"/>
      <c r="B59" s="653" t="s">
        <v>779</v>
      </c>
      <c r="C59" s="618" t="s">
        <v>430</v>
      </c>
      <c r="D59" s="534">
        <v>5000</v>
      </c>
      <c r="E59" s="508" t="s">
        <v>715</v>
      </c>
      <c r="F59" s="507">
        <f t="shared" si="1"/>
        <v>5000</v>
      </c>
      <c r="G59" s="508" t="s">
        <v>431</v>
      </c>
      <c r="H59" s="508" t="s">
        <v>343</v>
      </c>
      <c r="I59" s="529">
        <v>5000</v>
      </c>
      <c r="J59" s="654" t="s">
        <v>432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35.25" customHeight="1" x14ac:dyDescent="0.25">
      <c r="A60" s="517"/>
      <c r="B60" s="653" t="s">
        <v>779</v>
      </c>
      <c r="C60" s="596" t="s">
        <v>433</v>
      </c>
      <c r="D60" s="534">
        <v>5000</v>
      </c>
      <c r="E60" s="508" t="s">
        <v>716</v>
      </c>
      <c r="F60" s="507">
        <v>5000</v>
      </c>
      <c r="G60" s="508" t="s">
        <v>494</v>
      </c>
      <c r="H60" s="508" t="s">
        <v>343</v>
      </c>
      <c r="I60" s="529">
        <v>5000</v>
      </c>
      <c r="J60" s="661" t="s">
        <v>684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27" customHeight="1" x14ac:dyDescent="0.25">
      <c r="A61" s="517"/>
      <c r="B61" s="653" t="s">
        <v>779</v>
      </c>
      <c r="C61" s="618" t="s">
        <v>434</v>
      </c>
      <c r="D61" s="534">
        <v>5000</v>
      </c>
      <c r="E61" s="508" t="s">
        <v>717</v>
      </c>
      <c r="F61" s="507">
        <v>5000</v>
      </c>
      <c r="G61" s="508" t="s">
        <v>435</v>
      </c>
      <c r="H61" s="508" t="s">
        <v>343</v>
      </c>
      <c r="I61" s="529">
        <v>5000</v>
      </c>
      <c r="J61" s="654" t="s">
        <v>437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30.75" customHeight="1" x14ac:dyDescent="0.25">
      <c r="A62" s="517"/>
      <c r="B62" s="653" t="s">
        <v>779</v>
      </c>
      <c r="C62" s="618" t="s">
        <v>436</v>
      </c>
      <c r="D62" s="534">
        <f>D60</f>
        <v>5000</v>
      </c>
      <c r="E62" s="508" t="s">
        <v>718</v>
      </c>
      <c r="F62" s="507">
        <v>5000</v>
      </c>
      <c r="G62" s="508" t="s">
        <v>439</v>
      </c>
      <c r="H62" s="508" t="s">
        <v>343</v>
      </c>
      <c r="I62" s="529">
        <v>5000</v>
      </c>
      <c r="J62" s="654" t="s">
        <v>448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26.25" customHeight="1" x14ac:dyDescent="0.25">
      <c r="A63" s="517"/>
      <c r="B63" s="653" t="s">
        <v>779</v>
      </c>
      <c r="C63" s="618" t="s">
        <v>438</v>
      </c>
      <c r="D63" s="534">
        <f t="shared" ref="D63:D64" si="3">D62</f>
        <v>5000</v>
      </c>
      <c r="E63" s="508" t="s">
        <v>719</v>
      </c>
      <c r="F63" s="507">
        <v>5000</v>
      </c>
      <c r="G63" s="508" t="s">
        <v>440</v>
      </c>
      <c r="H63" s="508" t="s">
        <v>343</v>
      </c>
      <c r="I63" s="591">
        <v>5000</v>
      </c>
      <c r="J63" s="654" t="s">
        <v>447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s="500" customFormat="1" ht="27" customHeight="1" x14ac:dyDescent="0.25">
      <c r="A64" s="517"/>
      <c r="B64" s="653" t="s">
        <v>779</v>
      </c>
      <c r="C64" s="618" t="s">
        <v>441</v>
      </c>
      <c r="D64" s="534">
        <f t="shared" si="3"/>
        <v>5000</v>
      </c>
      <c r="E64" s="508" t="s">
        <v>720</v>
      </c>
      <c r="F64" s="507">
        <v>5000</v>
      </c>
      <c r="G64" s="528" t="s">
        <v>442</v>
      </c>
      <c r="H64" s="590" t="s">
        <v>343</v>
      </c>
      <c r="I64" s="592">
        <v>5000</v>
      </c>
      <c r="J64" s="662" t="s">
        <v>446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5" s="500" customFormat="1" ht="58.5" customHeight="1" x14ac:dyDescent="0.25">
      <c r="A65" s="517"/>
      <c r="B65" s="653" t="s">
        <v>779</v>
      </c>
      <c r="C65" s="618" t="s">
        <v>498</v>
      </c>
      <c r="D65" s="534">
        <v>4976.46</v>
      </c>
      <c r="E65" s="600" t="s">
        <v>837</v>
      </c>
      <c r="F65" s="507">
        <f t="shared" si="1"/>
        <v>4976.46</v>
      </c>
      <c r="G65" s="528" t="s">
        <v>499</v>
      </c>
      <c r="H65" s="590" t="s">
        <v>685</v>
      </c>
      <c r="I65" s="636">
        <v>4976.46</v>
      </c>
      <c r="J65" s="663" t="s">
        <v>676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5" s="500" customFormat="1" ht="55.5" customHeight="1" x14ac:dyDescent="0.25">
      <c r="A66" s="517"/>
      <c r="B66" s="653" t="s">
        <v>779</v>
      </c>
      <c r="C66" s="618" t="s">
        <v>452</v>
      </c>
      <c r="D66" s="534">
        <v>4976.46</v>
      </c>
      <c r="E66" s="508" t="s">
        <v>836</v>
      </c>
      <c r="F66" s="507">
        <f t="shared" si="1"/>
        <v>4976.46</v>
      </c>
      <c r="G66" s="528" t="s">
        <v>453</v>
      </c>
      <c r="H66" s="590" t="s">
        <v>686</v>
      </c>
      <c r="I66" s="636">
        <v>4976.46</v>
      </c>
      <c r="J66" s="663" t="s">
        <v>454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5" s="500" customFormat="1" ht="51.75" customHeight="1" x14ac:dyDescent="0.25">
      <c r="A67" s="517"/>
      <c r="B67" s="653" t="s">
        <v>779</v>
      </c>
      <c r="C67" s="618" t="s">
        <v>449</v>
      </c>
      <c r="D67" s="534">
        <v>4976.46</v>
      </c>
      <c r="E67" s="508" t="s">
        <v>835</v>
      </c>
      <c r="F67" s="507">
        <f t="shared" si="1"/>
        <v>4976.46</v>
      </c>
      <c r="G67" s="508" t="s">
        <v>450</v>
      </c>
      <c r="H67" s="590" t="s">
        <v>686</v>
      </c>
      <c r="I67" s="636">
        <v>4976.46</v>
      </c>
      <c r="J67" s="663" t="s">
        <v>451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5" s="500" customFormat="1" ht="29.25" customHeight="1" x14ac:dyDescent="0.25">
      <c r="A68" s="517"/>
      <c r="B68" s="653" t="s">
        <v>779</v>
      </c>
      <c r="C68" s="618" t="s">
        <v>443</v>
      </c>
      <c r="D68" s="534">
        <v>4976.46</v>
      </c>
      <c r="E68" s="536" t="s">
        <v>838</v>
      </c>
      <c r="F68" s="507">
        <f t="shared" si="1"/>
        <v>4976.46</v>
      </c>
      <c r="G68" s="508" t="s">
        <v>444</v>
      </c>
      <c r="H68" s="590" t="s">
        <v>343</v>
      </c>
      <c r="I68" s="636">
        <v>4976.46</v>
      </c>
      <c r="J68" s="663" t="s">
        <v>445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5" s="500" customFormat="1" ht="26.25" customHeight="1" x14ac:dyDescent="0.25">
      <c r="A69" s="517"/>
      <c r="B69" s="653" t="s">
        <v>779</v>
      </c>
      <c r="C69" s="596" t="s">
        <v>455</v>
      </c>
      <c r="D69" s="534">
        <v>4976.46</v>
      </c>
      <c r="E69" s="528" t="s">
        <v>839</v>
      </c>
      <c r="F69" s="529">
        <f t="shared" si="1"/>
        <v>4976.46</v>
      </c>
      <c r="G69" s="528" t="s">
        <v>456</v>
      </c>
      <c r="H69" s="590" t="s">
        <v>343</v>
      </c>
      <c r="I69" s="637">
        <v>4976.46</v>
      </c>
      <c r="J69" s="664" t="s">
        <v>457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5" ht="30.75" customHeight="1" x14ac:dyDescent="0.25">
      <c r="A70" s="517"/>
      <c r="B70" s="653" t="s">
        <v>780</v>
      </c>
      <c r="C70" s="617" t="s">
        <v>281</v>
      </c>
      <c r="D70" s="529">
        <v>23000</v>
      </c>
      <c r="E70" s="528" t="s">
        <v>490</v>
      </c>
      <c r="F70" s="529">
        <f t="shared" si="1"/>
        <v>23000</v>
      </c>
      <c r="G70" s="528" t="s">
        <v>491</v>
      </c>
      <c r="H70" s="528" t="s">
        <v>336</v>
      </c>
      <c r="I70" s="594">
        <v>23000</v>
      </c>
      <c r="J70" s="665" t="s">
        <v>590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5" ht="34.5" customHeight="1" x14ac:dyDescent="0.25">
      <c r="A71" s="517"/>
      <c r="B71" s="660" t="s">
        <v>781</v>
      </c>
      <c r="C71" s="619" t="s">
        <v>545</v>
      </c>
      <c r="D71" s="585">
        <v>34500</v>
      </c>
      <c r="E71" s="595" t="s">
        <v>546</v>
      </c>
      <c r="F71" s="529">
        <v>34500</v>
      </c>
      <c r="G71" s="585" t="s">
        <v>547</v>
      </c>
      <c r="H71" s="528" t="s">
        <v>343</v>
      </c>
      <c r="I71" s="529">
        <v>34500</v>
      </c>
      <c r="J71" s="666" t="s">
        <v>560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5" ht="48" customHeight="1" x14ac:dyDescent="0.25">
      <c r="A72" s="517"/>
      <c r="B72" s="650" t="s">
        <v>782</v>
      </c>
      <c r="C72" s="620" t="s">
        <v>369</v>
      </c>
      <c r="D72" s="585">
        <v>1500</v>
      </c>
      <c r="E72" s="585" t="s">
        <v>375</v>
      </c>
      <c r="F72" s="529">
        <f t="shared" si="1"/>
        <v>1500</v>
      </c>
      <c r="G72" s="585" t="s">
        <v>376</v>
      </c>
      <c r="H72" s="528" t="s">
        <v>687</v>
      </c>
      <c r="I72" s="585">
        <v>1500</v>
      </c>
      <c r="J72" s="667" t="s">
        <v>580</v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5" ht="58.5" customHeight="1" x14ac:dyDescent="0.25">
      <c r="A73" s="517"/>
      <c r="B73" s="650" t="s">
        <v>782</v>
      </c>
      <c r="C73" s="539" t="s">
        <v>370</v>
      </c>
      <c r="D73" s="585">
        <v>5000</v>
      </c>
      <c r="E73" s="585" t="s">
        <v>378</v>
      </c>
      <c r="F73" s="529">
        <f t="shared" si="1"/>
        <v>5000</v>
      </c>
      <c r="G73" s="585" t="s">
        <v>379</v>
      </c>
      <c r="H73" s="528" t="s">
        <v>688</v>
      </c>
      <c r="I73" s="585">
        <v>5000</v>
      </c>
      <c r="J73" s="667" t="s">
        <v>380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5" ht="42.75" customHeight="1" x14ac:dyDescent="0.25">
      <c r="A74" s="517"/>
      <c r="B74" s="650" t="s">
        <v>782</v>
      </c>
      <c r="C74" s="540" t="s">
        <v>387</v>
      </c>
      <c r="D74" s="585">
        <v>3000</v>
      </c>
      <c r="E74" s="585" t="s">
        <v>388</v>
      </c>
      <c r="F74" s="529">
        <f t="shared" si="1"/>
        <v>3000</v>
      </c>
      <c r="G74" s="585" t="s">
        <v>389</v>
      </c>
      <c r="H74" s="528" t="s">
        <v>336</v>
      </c>
      <c r="I74" s="585">
        <v>3000</v>
      </c>
      <c r="J74" s="667" t="s">
        <v>390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5" s="500" customFormat="1" ht="33" customHeight="1" x14ac:dyDescent="0.25">
      <c r="A75" s="517"/>
      <c r="B75" s="650" t="s">
        <v>782</v>
      </c>
      <c r="C75" s="541" t="s">
        <v>608</v>
      </c>
      <c r="D75" s="586">
        <v>1870</v>
      </c>
      <c r="E75" s="542" t="s">
        <v>609</v>
      </c>
      <c r="F75" s="587">
        <v>1870</v>
      </c>
      <c r="G75" s="585" t="s">
        <v>610</v>
      </c>
      <c r="H75" s="528" t="s">
        <v>639</v>
      </c>
      <c r="I75" s="585">
        <v>1870</v>
      </c>
      <c r="J75" s="667" t="s">
        <v>611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s="500" customFormat="1" ht="46.5" customHeight="1" x14ac:dyDescent="0.25">
      <c r="A76" s="517"/>
      <c r="B76" s="668" t="s">
        <v>782</v>
      </c>
      <c r="C76" s="629" t="s">
        <v>428</v>
      </c>
      <c r="D76" s="630">
        <v>12500</v>
      </c>
      <c r="E76" s="631" t="s">
        <v>721</v>
      </c>
      <c r="F76" s="580">
        <f t="shared" ref="F76" si="4">D76</f>
        <v>12500</v>
      </c>
      <c r="G76" s="631" t="s">
        <v>429</v>
      </c>
      <c r="H76" s="579" t="s">
        <v>493</v>
      </c>
      <c r="I76" s="580">
        <v>12500</v>
      </c>
      <c r="J76" s="669" t="s">
        <v>562</v>
      </c>
      <c r="K76" s="9">
        <v>33940.28</v>
      </c>
      <c r="L76" s="9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s="607" customFormat="1" ht="46.5" customHeight="1" x14ac:dyDescent="0.25">
      <c r="A77" s="628"/>
      <c r="B77" s="670"/>
      <c r="C77" s="620"/>
      <c r="D77" s="534"/>
      <c r="E77" s="538" t="s">
        <v>690</v>
      </c>
      <c r="F77" s="538"/>
      <c r="G77" s="538"/>
      <c r="H77" s="533" t="s">
        <v>689</v>
      </c>
      <c r="I77" s="592">
        <v>2611.27</v>
      </c>
      <c r="J77" s="671" t="s">
        <v>692</v>
      </c>
      <c r="K77" s="627"/>
      <c r="L77" s="627"/>
      <c r="M77" s="606"/>
      <c r="N77" s="606"/>
      <c r="O77" s="606"/>
      <c r="P77" s="606"/>
      <c r="Q77" s="606"/>
      <c r="R77" s="606"/>
      <c r="S77" s="606"/>
      <c r="T77" s="606"/>
      <c r="U77" s="606"/>
      <c r="V77" s="606"/>
      <c r="W77" s="606"/>
      <c r="X77" s="606"/>
      <c r="Y77" s="606"/>
    </row>
    <row r="78" spans="1:25" s="607" customFormat="1" ht="46.5" customHeight="1" x14ac:dyDescent="0.25">
      <c r="A78" s="628"/>
      <c r="B78" s="670"/>
      <c r="C78" s="620"/>
      <c r="D78" s="534"/>
      <c r="E78" s="538" t="s">
        <v>691</v>
      </c>
      <c r="F78" s="538"/>
      <c r="G78" s="538"/>
      <c r="H78" s="533" t="s">
        <v>689</v>
      </c>
      <c r="I78" s="592">
        <v>31329.01</v>
      </c>
      <c r="J78" s="671" t="s">
        <v>693</v>
      </c>
      <c r="K78" s="627"/>
      <c r="L78" s="627"/>
      <c r="M78" s="606"/>
      <c r="N78" s="606"/>
      <c r="O78" s="606"/>
      <c r="P78" s="606"/>
      <c r="Q78" s="606"/>
      <c r="R78" s="606"/>
      <c r="S78" s="606"/>
      <c r="T78" s="606"/>
      <c r="U78" s="606"/>
      <c r="V78" s="606"/>
      <c r="W78" s="606"/>
      <c r="X78" s="606"/>
      <c r="Y78" s="606"/>
    </row>
    <row r="79" spans="1:25" s="607" customFormat="1" ht="314.25" customHeight="1" x14ac:dyDescent="0.25">
      <c r="A79" s="628"/>
      <c r="B79" s="672" t="s">
        <v>117</v>
      </c>
      <c r="C79" s="602" t="s">
        <v>118</v>
      </c>
      <c r="D79" s="603">
        <v>227898</v>
      </c>
      <c r="E79" s="604" t="s">
        <v>689</v>
      </c>
      <c r="F79" s="594">
        <f t="shared" si="1"/>
        <v>227898</v>
      </c>
      <c r="G79" s="605" t="s">
        <v>689</v>
      </c>
      <c r="H79" s="605" t="s">
        <v>689</v>
      </c>
      <c r="I79" s="638">
        <v>227898</v>
      </c>
      <c r="J79" s="673" t="s">
        <v>664</v>
      </c>
      <c r="K79" s="606"/>
      <c r="L79" s="606"/>
      <c r="M79" s="606"/>
      <c r="N79" s="606"/>
      <c r="O79" s="606"/>
      <c r="P79" s="606"/>
      <c r="Q79" s="606"/>
      <c r="R79" s="606"/>
      <c r="S79" s="606"/>
      <c r="T79" s="606"/>
      <c r="U79" s="606"/>
      <c r="V79" s="606"/>
      <c r="W79" s="606"/>
      <c r="X79" s="606"/>
      <c r="Y79" s="606"/>
    </row>
    <row r="80" spans="1:25" s="526" customFormat="1" ht="66.75" customHeight="1" x14ac:dyDescent="0.25">
      <c r="A80" s="517"/>
      <c r="B80" s="674" t="s">
        <v>756</v>
      </c>
      <c r="C80" s="522" t="s">
        <v>503</v>
      </c>
      <c r="D80" s="520">
        <v>43500</v>
      </c>
      <c r="E80" s="525" t="s">
        <v>722</v>
      </c>
      <c r="F80" s="507">
        <f t="shared" ref="F80:F129" si="5">D80</f>
        <v>43500</v>
      </c>
      <c r="G80" s="511" t="s">
        <v>543</v>
      </c>
      <c r="H80" s="508" t="s">
        <v>694</v>
      </c>
      <c r="I80" s="520">
        <f>24000+19500</f>
        <v>43500</v>
      </c>
      <c r="J80" s="675" t="s">
        <v>548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s="527" customFormat="1" ht="36" customHeight="1" x14ac:dyDescent="0.25">
      <c r="A81" s="517"/>
      <c r="B81" s="676" t="s">
        <v>757</v>
      </c>
      <c r="C81" s="608" t="s">
        <v>178</v>
      </c>
      <c r="D81" s="520">
        <v>8677</v>
      </c>
      <c r="E81" s="521" t="s">
        <v>755</v>
      </c>
      <c r="F81" s="507">
        <v>8677</v>
      </c>
      <c r="G81" s="511" t="s">
        <v>524</v>
      </c>
      <c r="H81" s="508" t="s">
        <v>525</v>
      </c>
      <c r="I81" s="520">
        <v>8677</v>
      </c>
      <c r="J81" s="677" t="s">
        <v>526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s="527" customFormat="1" ht="36" customHeight="1" x14ac:dyDescent="0.25">
      <c r="A82" s="517"/>
      <c r="B82" s="676" t="s">
        <v>783</v>
      </c>
      <c r="C82" s="608" t="s">
        <v>178</v>
      </c>
      <c r="D82" s="520">
        <v>1819</v>
      </c>
      <c r="E82" s="521" t="s">
        <v>755</v>
      </c>
      <c r="F82" s="507">
        <v>1819</v>
      </c>
      <c r="G82" s="511" t="s">
        <v>641</v>
      </c>
      <c r="H82" s="528" t="s">
        <v>671</v>
      </c>
      <c r="I82" s="520">
        <v>1819</v>
      </c>
      <c r="J82" s="677" t="s">
        <v>642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ht="25.5" customHeight="1" x14ac:dyDescent="0.25">
      <c r="A83" s="517"/>
      <c r="B83" s="674" t="s">
        <v>784</v>
      </c>
      <c r="C83" s="522" t="s">
        <v>301</v>
      </c>
      <c r="D83" s="520">
        <v>7029</v>
      </c>
      <c r="E83" s="521" t="s">
        <v>751</v>
      </c>
      <c r="F83" s="507">
        <v>7029</v>
      </c>
      <c r="G83" s="511" t="s">
        <v>527</v>
      </c>
      <c r="H83" s="508" t="s">
        <v>529</v>
      </c>
      <c r="I83" s="520">
        <v>7029</v>
      </c>
      <c r="J83" s="677" t="s">
        <v>528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ht="30" customHeight="1" x14ac:dyDescent="0.25">
      <c r="A84" s="517"/>
      <c r="B84" s="674" t="s">
        <v>785</v>
      </c>
      <c r="C84" s="522" t="s">
        <v>504</v>
      </c>
      <c r="D84" s="520">
        <v>5890</v>
      </c>
      <c r="E84" s="524" t="s">
        <v>723</v>
      </c>
      <c r="F84" s="507">
        <v>5890</v>
      </c>
      <c r="G84" s="511" t="s">
        <v>521</v>
      </c>
      <c r="H84" s="508" t="s">
        <v>522</v>
      </c>
      <c r="I84" s="520">
        <v>5890</v>
      </c>
      <c r="J84" s="678" t="s">
        <v>523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ht="26.4" x14ac:dyDescent="0.25">
      <c r="A85" s="517"/>
      <c r="B85" s="674" t="s">
        <v>786</v>
      </c>
      <c r="C85" s="522" t="s">
        <v>304</v>
      </c>
      <c r="D85" s="520">
        <v>10456</v>
      </c>
      <c r="E85" s="524" t="s">
        <v>724</v>
      </c>
      <c r="F85" s="507">
        <v>10456</v>
      </c>
      <c r="G85" s="511" t="s">
        <v>530</v>
      </c>
      <c r="H85" s="508" t="s">
        <v>532</v>
      </c>
      <c r="I85" s="520">
        <v>10456</v>
      </c>
      <c r="J85" s="677" t="s">
        <v>531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25" ht="55.5" customHeight="1" x14ac:dyDescent="0.25">
      <c r="A86" s="517"/>
      <c r="B86" s="674" t="s">
        <v>787</v>
      </c>
      <c r="C86" s="522" t="s">
        <v>305</v>
      </c>
      <c r="D86" s="520">
        <v>528</v>
      </c>
      <c r="E86" s="521" t="s">
        <v>752</v>
      </c>
      <c r="F86" s="507">
        <v>528</v>
      </c>
      <c r="G86" s="511" t="s">
        <v>533</v>
      </c>
      <c r="H86" s="508" t="s">
        <v>534</v>
      </c>
      <c r="I86" s="520">
        <v>528</v>
      </c>
      <c r="J86" s="677" t="s">
        <v>535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ht="26.4" x14ac:dyDescent="0.25">
      <c r="A87" s="517"/>
      <c r="B87" s="674" t="s">
        <v>788</v>
      </c>
      <c r="C87" s="522" t="s">
        <v>306</v>
      </c>
      <c r="D87" s="520">
        <v>6400</v>
      </c>
      <c r="E87" s="521" t="s">
        <v>754</v>
      </c>
      <c r="F87" s="507">
        <v>6400</v>
      </c>
      <c r="G87" s="511" t="s">
        <v>537</v>
      </c>
      <c r="H87" s="508" t="s">
        <v>538</v>
      </c>
      <c r="I87" s="520">
        <v>6400</v>
      </c>
      <c r="J87" s="677" t="s">
        <v>539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ht="35.25" customHeight="1" x14ac:dyDescent="0.25">
      <c r="A88" s="517"/>
      <c r="B88" s="674" t="s">
        <v>789</v>
      </c>
      <c r="C88" s="522" t="s">
        <v>307</v>
      </c>
      <c r="D88" s="520">
        <v>234</v>
      </c>
      <c r="E88" s="521" t="s">
        <v>752</v>
      </c>
      <c r="F88" s="507">
        <v>234</v>
      </c>
      <c r="G88" s="511" t="s">
        <v>533</v>
      </c>
      <c r="H88" s="508" t="s">
        <v>534</v>
      </c>
      <c r="I88" s="520">
        <v>234</v>
      </c>
      <c r="J88" s="677" t="s">
        <v>535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s="516" customFormat="1" ht="33.75" customHeight="1" x14ac:dyDescent="0.25">
      <c r="A89" s="517"/>
      <c r="B89" s="674" t="s">
        <v>790</v>
      </c>
      <c r="C89" s="522" t="s">
        <v>309</v>
      </c>
      <c r="D89" s="520">
        <v>49.59</v>
      </c>
      <c r="E89" s="521" t="s">
        <v>753</v>
      </c>
      <c r="F89" s="507">
        <v>49.59</v>
      </c>
      <c r="G89" s="511" t="s">
        <v>533</v>
      </c>
      <c r="H89" s="508" t="s">
        <v>534</v>
      </c>
      <c r="I89" s="520">
        <f>F89</f>
        <v>49.59</v>
      </c>
      <c r="J89" s="677" t="s">
        <v>535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s="516" customFormat="1" ht="31.5" customHeight="1" x14ac:dyDescent="0.25">
      <c r="A90" s="517"/>
      <c r="B90" s="674" t="s">
        <v>791</v>
      </c>
      <c r="C90" s="522" t="s">
        <v>311</v>
      </c>
      <c r="D90" s="520">
        <v>549</v>
      </c>
      <c r="E90" s="521" t="s">
        <v>753</v>
      </c>
      <c r="F90" s="507">
        <v>549</v>
      </c>
      <c r="G90" s="511" t="s">
        <v>533</v>
      </c>
      <c r="H90" s="508" t="s">
        <v>534</v>
      </c>
      <c r="I90" s="520">
        <v>549</v>
      </c>
      <c r="J90" s="677" t="s">
        <v>535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s="516" customFormat="1" ht="29.25" customHeight="1" x14ac:dyDescent="0.25">
      <c r="A91" s="517"/>
      <c r="B91" s="674" t="s">
        <v>792</v>
      </c>
      <c r="C91" s="522" t="s">
        <v>312</v>
      </c>
      <c r="D91" s="520">
        <v>249.73</v>
      </c>
      <c r="E91" s="521" t="s">
        <v>753</v>
      </c>
      <c r="F91" s="507">
        <v>249.73</v>
      </c>
      <c r="G91" s="511" t="s">
        <v>533</v>
      </c>
      <c r="H91" s="508" t="s">
        <v>534</v>
      </c>
      <c r="I91" s="520">
        <v>249.73</v>
      </c>
      <c r="J91" s="677" t="s">
        <v>535</v>
      </c>
      <c r="K91" s="9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s="516" customFormat="1" ht="33" customHeight="1" x14ac:dyDescent="0.25">
      <c r="A92" s="517"/>
      <c r="B92" s="676" t="s">
        <v>793</v>
      </c>
      <c r="C92" s="522" t="s">
        <v>314</v>
      </c>
      <c r="D92" s="520">
        <v>22000</v>
      </c>
      <c r="E92" s="524" t="s">
        <v>725</v>
      </c>
      <c r="F92" s="507">
        <v>22000</v>
      </c>
      <c r="G92" s="511" t="s">
        <v>619</v>
      </c>
      <c r="H92" s="508" t="s">
        <v>670</v>
      </c>
      <c r="I92" s="520">
        <v>20000</v>
      </c>
      <c r="J92" s="677" t="s">
        <v>620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s="516" customFormat="1" ht="32.25" customHeight="1" x14ac:dyDescent="0.25">
      <c r="A93" s="517"/>
      <c r="B93" s="674" t="s">
        <v>794</v>
      </c>
      <c r="C93" s="523" t="s">
        <v>505</v>
      </c>
      <c r="D93" s="520">
        <v>109200</v>
      </c>
      <c r="E93" s="524" t="s">
        <v>726</v>
      </c>
      <c r="F93" s="507">
        <v>109200</v>
      </c>
      <c r="G93" s="511" t="s">
        <v>643</v>
      </c>
      <c r="H93" s="508" t="s">
        <v>840</v>
      </c>
      <c r="I93" s="520">
        <v>70000</v>
      </c>
      <c r="J93" s="677" t="s">
        <v>644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s="516" customFormat="1" ht="33.75" customHeight="1" x14ac:dyDescent="0.25">
      <c r="A94" s="517"/>
      <c r="B94" s="674" t="s">
        <v>795</v>
      </c>
      <c r="C94" s="523" t="s">
        <v>318</v>
      </c>
      <c r="D94" s="520">
        <v>15000</v>
      </c>
      <c r="E94" s="524" t="s">
        <v>823</v>
      </c>
      <c r="F94" s="520">
        <v>15000</v>
      </c>
      <c r="G94" s="511" t="s">
        <v>601</v>
      </c>
      <c r="H94" s="508" t="s">
        <v>629</v>
      </c>
      <c r="I94" s="520">
        <v>15000</v>
      </c>
      <c r="J94" s="677" t="s">
        <v>616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s="516" customFormat="1" ht="37.200000000000003" customHeight="1" x14ac:dyDescent="0.25">
      <c r="A95" s="517"/>
      <c r="B95" s="674" t="s">
        <v>796</v>
      </c>
      <c r="C95" s="523" t="s">
        <v>319</v>
      </c>
      <c r="D95" s="520">
        <v>70000</v>
      </c>
      <c r="E95" s="524" t="s">
        <v>727</v>
      </c>
      <c r="F95" s="520">
        <v>70000</v>
      </c>
      <c r="G95" s="511" t="s">
        <v>510</v>
      </c>
      <c r="H95" s="508" t="s">
        <v>336</v>
      </c>
      <c r="I95" s="520">
        <f>28000+14000+28000</f>
        <v>70000</v>
      </c>
      <c r="J95" s="675" t="s">
        <v>645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s="516" customFormat="1" ht="30.75" customHeight="1" x14ac:dyDescent="0.25">
      <c r="A96" s="517"/>
      <c r="B96" s="674" t="s">
        <v>796</v>
      </c>
      <c r="C96" s="523" t="s">
        <v>319</v>
      </c>
      <c r="D96" s="520">
        <v>2000</v>
      </c>
      <c r="E96" s="524" t="s">
        <v>728</v>
      </c>
      <c r="F96" s="520">
        <v>2000</v>
      </c>
      <c r="G96" s="511" t="s">
        <v>513</v>
      </c>
      <c r="H96" s="508" t="str">
        <f>H100</f>
        <v>Акт від 12.10.20</v>
      </c>
      <c r="I96" s="520">
        <v>2000</v>
      </c>
      <c r="J96" s="675" t="s">
        <v>598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s="516" customFormat="1" ht="33" customHeight="1" x14ac:dyDescent="0.25">
      <c r="A97" s="517"/>
      <c r="B97" s="674" t="s">
        <v>797</v>
      </c>
      <c r="C97" s="523" t="s">
        <v>320</v>
      </c>
      <c r="D97" s="520">
        <v>11000</v>
      </c>
      <c r="E97" s="524" t="s">
        <v>729</v>
      </c>
      <c r="F97" s="520">
        <v>11000</v>
      </c>
      <c r="G97" s="511" t="s">
        <v>833</v>
      </c>
      <c r="H97" s="508" t="s">
        <v>834</v>
      </c>
      <c r="I97" s="520">
        <v>11000</v>
      </c>
      <c r="J97" s="677" t="s">
        <v>572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s="516" customFormat="1" ht="30" customHeight="1" x14ac:dyDescent="0.25">
      <c r="A98" s="517"/>
      <c r="B98" s="674" t="s">
        <v>797</v>
      </c>
      <c r="C98" s="523" t="s">
        <v>320</v>
      </c>
      <c r="D98" s="520">
        <v>7000</v>
      </c>
      <c r="E98" s="524" t="s">
        <v>730</v>
      </c>
      <c r="F98" s="520">
        <v>7000</v>
      </c>
      <c r="G98" s="511" t="s">
        <v>646</v>
      </c>
      <c r="H98" s="528" t="s">
        <v>621</v>
      </c>
      <c r="I98" s="520">
        <v>7000</v>
      </c>
      <c r="J98" s="677" t="s">
        <v>595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s="526" customFormat="1" ht="30" customHeight="1" x14ac:dyDescent="0.25">
      <c r="A99" s="517"/>
      <c r="B99" s="674" t="s">
        <v>797</v>
      </c>
      <c r="C99" s="523" t="s">
        <v>320</v>
      </c>
      <c r="D99" s="520">
        <v>67560</v>
      </c>
      <c r="E99" s="524" t="s">
        <v>731</v>
      </c>
      <c r="F99" s="520">
        <v>67560</v>
      </c>
      <c r="G99" s="511" t="s">
        <v>511</v>
      </c>
      <c r="H99" s="508" t="s">
        <v>336</v>
      </c>
      <c r="I99" s="520">
        <v>25000</v>
      </c>
      <c r="J99" s="675" t="s">
        <v>512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s="516" customFormat="1" ht="30" customHeight="1" x14ac:dyDescent="0.25">
      <c r="A100" s="517"/>
      <c r="B100" s="674" t="s">
        <v>798</v>
      </c>
      <c r="C100" s="621" t="s">
        <v>321</v>
      </c>
      <c r="D100" s="520">
        <v>9870</v>
      </c>
      <c r="E100" s="524" t="s">
        <v>732</v>
      </c>
      <c r="F100" s="520">
        <f>D100</f>
        <v>9870</v>
      </c>
      <c r="G100" s="511" t="s">
        <v>513</v>
      </c>
      <c r="H100" s="508" t="s">
        <v>514</v>
      </c>
      <c r="I100" s="520">
        <f>9870</f>
        <v>9870</v>
      </c>
      <c r="J100" s="677" t="s">
        <v>597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s="526" customFormat="1" ht="30" customHeight="1" x14ac:dyDescent="0.25">
      <c r="A101" s="517"/>
      <c r="B101" s="674" t="s">
        <v>798</v>
      </c>
      <c r="C101" s="621" t="s">
        <v>321</v>
      </c>
      <c r="D101" s="520">
        <v>14900</v>
      </c>
      <c r="E101" s="524" t="str">
        <f>E94</f>
        <v>ФОП "Мандзик Вячеслав Володимирович" 3531208657</v>
      </c>
      <c r="F101" s="520">
        <v>14900</v>
      </c>
      <c r="G101" s="511" t="s">
        <v>601</v>
      </c>
      <c r="H101" s="508" t="s">
        <v>630</v>
      </c>
      <c r="I101" s="520">
        <v>14900</v>
      </c>
      <c r="J101" s="677" t="s">
        <v>616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s="516" customFormat="1" ht="30" customHeight="1" x14ac:dyDescent="0.25">
      <c r="A102" s="517"/>
      <c r="B102" s="674" t="s">
        <v>186</v>
      </c>
      <c r="C102" s="523" t="s">
        <v>322</v>
      </c>
      <c r="D102" s="520">
        <v>9500</v>
      </c>
      <c r="E102" s="601" t="s">
        <v>733</v>
      </c>
      <c r="F102" s="520">
        <v>9500</v>
      </c>
      <c r="G102" s="511" t="s">
        <v>540</v>
      </c>
      <c r="H102" s="508" t="s">
        <v>541</v>
      </c>
      <c r="I102" s="520">
        <v>9500</v>
      </c>
      <c r="J102" s="677" t="s">
        <v>542</v>
      </c>
      <c r="K102" s="9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s="526" customFormat="1" ht="33.75" customHeight="1" x14ac:dyDescent="0.25">
      <c r="A103" s="517"/>
      <c r="B103" s="676" t="s">
        <v>799</v>
      </c>
      <c r="C103" s="608" t="s">
        <v>197</v>
      </c>
      <c r="D103" s="520">
        <v>90000</v>
      </c>
      <c r="E103" s="525" t="s">
        <v>734</v>
      </c>
      <c r="F103" s="507">
        <f t="shared" si="5"/>
        <v>90000</v>
      </c>
      <c r="G103" s="511" t="s">
        <v>536</v>
      </c>
      <c r="H103" s="508" t="s">
        <v>336</v>
      </c>
      <c r="I103" s="520">
        <f>22500+45000+22500</f>
        <v>90000</v>
      </c>
      <c r="J103" s="675" t="s">
        <v>571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s="516" customFormat="1" ht="72.599999999999994" customHeight="1" x14ac:dyDescent="0.25">
      <c r="A104" s="517"/>
      <c r="B104" s="676" t="s">
        <v>800</v>
      </c>
      <c r="C104" s="608" t="s">
        <v>212</v>
      </c>
      <c r="D104" s="520">
        <v>85000</v>
      </c>
      <c r="E104" s="525" t="s">
        <v>735</v>
      </c>
      <c r="F104" s="507">
        <f t="shared" si="5"/>
        <v>85000</v>
      </c>
      <c r="G104" s="639" t="s">
        <v>824</v>
      </c>
      <c r="H104" s="528" t="s">
        <v>632</v>
      </c>
      <c r="I104" s="520">
        <f>10000+10000+10000+10000</f>
        <v>40000</v>
      </c>
      <c r="J104" s="675" t="s">
        <v>647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s="516" customFormat="1" ht="107.25" customHeight="1" x14ac:dyDescent="0.25">
      <c r="A105" s="517"/>
      <c r="B105" s="676" t="s">
        <v>801</v>
      </c>
      <c r="C105" s="608" t="s">
        <v>214</v>
      </c>
      <c r="D105" s="520">
        <v>70000</v>
      </c>
      <c r="E105" s="525" t="s">
        <v>747</v>
      </c>
      <c r="F105" s="507">
        <f t="shared" si="5"/>
        <v>70000</v>
      </c>
      <c r="G105" s="639" t="s">
        <v>696</v>
      </c>
      <c r="H105" s="511" t="s">
        <v>695</v>
      </c>
      <c r="I105" s="520">
        <v>0</v>
      </c>
      <c r="J105" s="677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s="516" customFormat="1" ht="121.5" customHeight="1" x14ac:dyDescent="0.25">
      <c r="A106" s="517"/>
      <c r="B106" s="676" t="s">
        <v>802</v>
      </c>
      <c r="C106" s="608" t="s">
        <v>215</v>
      </c>
      <c r="D106" s="520">
        <v>52000</v>
      </c>
      <c r="E106" s="518" t="s">
        <v>748</v>
      </c>
      <c r="F106" s="507">
        <f t="shared" si="5"/>
        <v>52000</v>
      </c>
      <c r="G106" s="639" t="s">
        <v>697</v>
      </c>
      <c r="H106" s="511" t="s">
        <v>698</v>
      </c>
      <c r="I106" s="520">
        <v>30000</v>
      </c>
      <c r="J106" s="677" t="s">
        <v>596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s="516" customFormat="1" ht="62.25" customHeight="1" x14ac:dyDescent="0.25">
      <c r="A107" s="517"/>
      <c r="B107" s="674" t="s">
        <v>803</v>
      </c>
      <c r="C107" s="608" t="s">
        <v>506</v>
      </c>
      <c r="D107" s="520">
        <v>9800</v>
      </c>
      <c r="E107" s="525" t="s">
        <v>736</v>
      </c>
      <c r="F107" s="507">
        <f t="shared" si="5"/>
        <v>9800</v>
      </c>
      <c r="G107" s="511" t="s">
        <v>603</v>
      </c>
      <c r="H107" s="511" t="s">
        <v>699</v>
      </c>
      <c r="I107" s="511"/>
      <c r="J107" s="656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s="516" customFormat="1" ht="30" customHeight="1" x14ac:dyDescent="0.25">
      <c r="A108" s="517"/>
      <c r="B108" s="676" t="s">
        <v>805</v>
      </c>
      <c r="C108" s="522" t="s">
        <v>323</v>
      </c>
      <c r="D108" s="520">
        <v>29000</v>
      </c>
      <c r="E108" s="525" t="s">
        <v>737</v>
      </c>
      <c r="F108" s="529">
        <v>29000</v>
      </c>
      <c r="G108" s="511" t="s">
        <v>515</v>
      </c>
      <c r="H108" s="508" t="s">
        <v>496</v>
      </c>
      <c r="I108" s="511">
        <v>29000</v>
      </c>
      <c r="J108" s="677" t="s">
        <v>516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s="516" customFormat="1" ht="30" customHeight="1" x14ac:dyDescent="0.25">
      <c r="A109" s="517"/>
      <c r="B109" s="676" t="s">
        <v>806</v>
      </c>
      <c r="C109" s="522" t="s">
        <v>323</v>
      </c>
      <c r="D109" s="520">
        <v>22600</v>
      </c>
      <c r="E109" s="525" t="s">
        <v>738</v>
      </c>
      <c r="F109" s="529">
        <v>22600</v>
      </c>
      <c r="G109" s="511" t="s">
        <v>517</v>
      </c>
      <c r="H109" s="528" t="s">
        <v>343</v>
      </c>
      <c r="I109" s="511">
        <f>22600</f>
        <v>22600</v>
      </c>
      <c r="J109" s="677" t="s">
        <v>518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s="516" customFormat="1" ht="38.25" customHeight="1" x14ac:dyDescent="0.25">
      <c r="A110" s="517"/>
      <c r="B110" s="676" t="s">
        <v>807</v>
      </c>
      <c r="C110" s="522" t="s">
        <v>323</v>
      </c>
      <c r="D110" s="520">
        <v>29400</v>
      </c>
      <c r="E110" s="525" t="s">
        <v>739</v>
      </c>
      <c r="F110" s="529">
        <v>29400</v>
      </c>
      <c r="G110" s="511" t="s">
        <v>519</v>
      </c>
      <c r="H110" s="528" t="s">
        <v>496</v>
      </c>
      <c r="I110" s="511">
        <v>29400</v>
      </c>
      <c r="J110" s="677" t="s">
        <v>520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s="516" customFormat="1" ht="38.25" customHeight="1" x14ac:dyDescent="0.25">
      <c r="A111" s="517"/>
      <c r="B111" s="676" t="s">
        <v>808</v>
      </c>
      <c r="C111" s="522" t="s">
        <v>324</v>
      </c>
      <c r="D111" s="520">
        <v>21000</v>
      </c>
      <c r="E111" s="525" t="s">
        <v>563</v>
      </c>
      <c r="F111" s="507">
        <v>21000</v>
      </c>
      <c r="G111" s="511" t="s">
        <v>564</v>
      </c>
      <c r="H111" s="508" t="s">
        <v>336</v>
      </c>
      <c r="I111" s="511">
        <f>11000+3000+7000</f>
        <v>21000</v>
      </c>
      <c r="J111" s="675" t="s">
        <v>589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s="516" customFormat="1" ht="57" customHeight="1" x14ac:dyDescent="0.25">
      <c r="A112" s="517"/>
      <c r="B112" s="674" t="s">
        <v>809</v>
      </c>
      <c r="C112" s="522" t="s">
        <v>507</v>
      </c>
      <c r="D112" s="520">
        <v>29500</v>
      </c>
      <c r="E112" s="525" t="s">
        <v>740</v>
      </c>
      <c r="F112" s="507">
        <v>29500</v>
      </c>
      <c r="G112" s="511" t="s">
        <v>602</v>
      </c>
      <c r="H112" s="508" t="s">
        <v>336</v>
      </c>
      <c r="I112" s="511">
        <v>29500</v>
      </c>
      <c r="J112" s="677" t="s">
        <v>622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s="516" customFormat="1" ht="38.25" customHeight="1" x14ac:dyDescent="0.25">
      <c r="A113" s="517"/>
      <c r="B113" s="674" t="s">
        <v>810</v>
      </c>
      <c r="C113" s="522" t="s">
        <v>507</v>
      </c>
      <c r="D113" s="520">
        <v>1100</v>
      </c>
      <c r="E113" s="525" t="s">
        <v>741</v>
      </c>
      <c r="F113" s="507">
        <v>1100</v>
      </c>
      <c r="G113" s="511" t="s">
        <v>617</v>
      </c>
      <c r="H113" s="508" t="s">
        <v>343</v>
      </c>
      <c r="I113" s="511">
        <v>1100</v>
      </c>
      <c r="J113" s="677" t="s">
        <v>618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s="516" customFormat="1" ht="41.25" customHeight="1" x14ac:dyDescent="0.25">
      <c r="A114" s="517"/>
      <c r="B114" s="674" t="s">
        <v>811</v>
      </c>
      <c r="C114" s="522" t="s">
        <v>326</v>
      </c>
      <c r="D114" s="520">
        <v>29900</v>
      </c>
      <c r="E114" s="525" t="s">
        <v>742</v>
      </c>
      <c r="F114" s="507">
        <f t="shared" si="5"/>
        <v>29900</v>
      </c>
      <c r="G114" s="511" t="s">
        <v>600</v>
      </c>
      <c r="H114" s="508" t="s">
        <v>336</v>
      </c>
      <c r="I114" s="511">
        <v>29900</v>
      </c>
      <c r="J114" s="677" t="s">
        <v>607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s="516" customFormat="1" ht="38.4" customHeight="1" x14ac:dyDescent="0.25">
      <c r="A115" s="517"/>
      <c r="B115" s="674" t="s">
        <v>812</v>
      </c>
      <c r="C115" s="522" t="s">
        <v>327</v>
      </c>
      <c r="D115" s="520">
        <v>2000</v>
      </c>
      <c r="E115" s="525" t="s">
        <v>743</v>
      </c>
      <c r="F115" s="507">
        <f t="shared" si="5"/>
        <v>2000</v>
      </c>
      <c r="G115" s="511" t="s">
        <v>669</v>
      </c>
      <c r="H115" s="528" t="s">
        <v>336</v>
      </c>
      <c r="I115" s="511"/>
      <c r="J115" s="679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s="516" customFormat="1" ht="48.6" customHeight="1" x14ac:dyDescent="0.25">
      <c r="A116" s="517"/>
      <c r="B116" s="676" t="s">
        <v>804</v>
      </c>
      <c r="C116" s="522" t="s">
        <v>328</v>
      </c>
      <c r="D116" s="549">
        <f>F116</f>
        <v>45750</v>
      </c>
      <c r="E116" s="525" t="s">
        <v>744</v>
      </c>
      <c r="F116" s="507">
        <f>14648+27133+2000+1969</f>
        <v>45750</v>
      </c>
      <c r="G116" s="511" t="s">
        <v>556</v>
      </c>
      <c r="H116" s="528" t="s">
        <v>668</v>
      </c>
      <c r="I116" s="511">
        <f>14648+27133+2000+1969</f>
        <v>45750</v>
      </c>
      <c r="J116" s="675" t="s">
        <v>665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s="516" customFormat="1" ht="39" customHeight="1" x14ac:dyDescent="0.25">
      <c r="A117" s="517"/>
      <c r="B117" s="676" t="s">
        <v>813</v>
      </c>
      <c r="C117" s="522" t="s">
        <v>328</v>
      </c>
      <c r="D117" s="549">
        <f t="shared" ref="D117:D123" si="6">F117</f>
        <v>2000</v>
      </c>
      <c r="E117" s="525" t="s">
        <v>749</v>
      </c>
      <c r="F117" s="507">
        <v>2000</v>
      </c>
      <c r="G117" s="511" t="s">
        <v>567</v>
      </c>
      <c r="H117" s="508" t="s">
        <v>497</v>
      </c>
      <c r="I117" s="511">
        <v>2000</v>
      </c>
      <c r="J117" s="677" t="s">
        <v>568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ht="15.6" customHeight="1" x14ac:dyDescent="0.25">
      <c r="A118" s="517"/>
      <c r="B118" s="676" t="s">
        <v>804</v>
      </c>
      <c r="C118" s="522" t="s">
        <v>328</v>
      </c>
      <c r="D118" s="549">
        <f t="shared" si="6"/>
        <v>10150</v>
      </c>
      <c r="E118" s="525" t="s">
        <v>832</v>
      </c>
      <c r="F118" s="507">
        <v>10150</v>
      </c>
      <c r="G118" s="511" t="s">
        <v>599</v>
      </c>
      <c r="H118" s="508" t="s">
        <v>623</v>
      </c>
      <c r="I118" s="511">
        <f>5075</f>
        <v>5075</v>
      </c>
      <c r="J118" s="677" t="s">
        <v>624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ht="32.25" customHeight="1" x14ac:dyDescent="0.25">
      <c r="A119" s="517"/>
      <c r="B119" s="676" t="s">
        <v>804</v>
      </c>
      <c r="C119" s="522" t="s">
        <v>328</v>
      </c>
      <c r="D119" s="549">
        <f t="shared" si="6"/>
        <v>500</v>
      </c>
      <c r="E119" s="525" t="s">
        <v>831</v>
      </c>
      <c r="F119" s="507">
        <v>500</v>
      </c>
      <c r="G119" s="511" t="s">
        <v>569</v>
      </c>
      <c r="H119" s="508" t="s">
        <v>631</v>
      </c>
      <c r="I119" s="511">
        <v>500</v>
      </c>
      <c r="J119" s="677" t="s">
        <v>570</v>
      </c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s="526" customFormat="1" ht="32.25" customHeight="1" x14ac:dyDescent="0.25">
      <c r="A120" s="517"/>
      <c r="B120" s="676" t="s">
        <v>804</v>
      </c>
      <c r="C120" s="522" t="s">
        <v>328</v>
      </c>
      <c r="D120" s="549">
        <f t="shared" si="6"/>
        <v>15600</v>
      </c>
      <c r="E120" s="525" t="s">
        <v>830</v>
      </c>
      <c r="F120" s="507">
        <v>15600</v>
      </c>
      <c r="G120" s="511" t="s">
        <v>648</v>
      </c>
      <c r="H120" s="508" t="s">
        <v>632</v>
      </c>
      <c r="I120" s="511">
        <v>10000</v>
      </c>
      <c r="J120" s="677" t="s">
        <v>649</v>
      </c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s="526" customFormat="1" ht="32.25" customHeight="1" x14ac:dyDescent="0.25">
      <c r="A121" s="517"/>
      <c r="B121" s="676" t="s">
        <v>804</v>
      </c>
      <c r="C121" s="522" t="s">
        <v>328</v>
      </c>
      <c r="D121" s="549">
        <f t="shared" si="6"/>
        <v>3000</v>
      </c>
      <c r="E121" s="525" t="s">
        <v>750</v>
      </c>
      <c r="F121" s="507">
        <v>3000</v>
      </c>
      <c r="G121" s="511" t="s">
        <v>650</v>
      </c>
      <c r="H121" s="508" t="s">
        <v>651</v>
      </c>
      <c r="I121" s="511">
        <v>3000</v>
      </c>
      <c r="J121" s="677" t="s">
        <v>652</v>
      </c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s="577" customFormat="1" ht="32.25" customHeight="1" x14ac:dyDescent="0.25">
      <c r="A122" s="517"/>
      <c r="B122" s="676" t="s">
        <v>804</v>
      </c>
      <c r="C122" s="522" t="s">
        <v>328</v>
      </c>
      <c r="D122" s="549">
        <f t="shared" si="6"/>
        <v>13000</v>
      </c>
      <c r="E122" s="525" t="s">
        <v>745</v>
      </c>
      <c r="F122" s="507">
        <v>13000</v>
      </c>
      <c r="G122" s="511" t="s">
        <v>667</v>
      </c>
      <c r="H122" s="508" t="s">
        <v>632</v>
      </c>
      <c r="I122" s="511">
        <v>13000</v>
      </c>
      <c r="J122" s="677" t="s">
        <v>666</v>
      </c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s="526" customFormat="1" ht="32.25" customHeight="1" x14ac:dyDescent="0.25">
      <c r="A123" s="517"/>
      <c r="B123" s="676" t="s">
        <v>804</v>
      </c>
      <c r="C123" s="522" t="s">
        <v>328</v>
      </c>
      <c r="D123" s="549">
        <f t="shared" si="6"/>
        <v>2000</v>
      </c>
      <c r="E123" s="525" t="s">
        <v>653</v>
      </c>
      <c r="F123" s="507">
        <v>2000</v>
      </c>
      <c r="G123" s="511" t="s">
        <v>654</v>
      </c>
      <c r="H123" s="508" t="s">
        <v>336</v>
      </c>
      <c r="I123" s="511"/>
      <c r="J123" s="677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ht="94.5" customHeight="1" x14ac:dyDescent="0.25">
      <c r="A124" s="517"/>
      <c r="B124" s="676" t="s">
        <v>814</v>
      </c>
      <c r="C124" s="608" t="s">
        <v>329</v>
      </c>
      <c r="D124" s="520">
        <v>135000</v>
      </c>
      <c r="E124" s="518" t="s">
        <v>746</v>
      </c>
      <c r="F124" s="507">
        <f t="shared" si="5"/>
        <v>135000</v>
      </c>
      <c r="G124" s="511" t="s">
        <v>701</v>
      </c>
      <c r="H124" s="508" t="s">
        <v>702</v>
      </c>
      <c r="I124" s="511">
        <v>62600</v>
      </c>
      <c r="J124" s="677" t="s">
        <v>700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ht="46.5" customHeight="1" x14ac:dyDescent="0.25">
      <c r="A125" s="517"/>
      <c r="B125" s="676" t="s">
        <v>815</v>
      </c>
      <c r="C125" s="522" t="s">
        <v>330</v>
      </c>
      <c r="D125" s="549">
        <v>75000</v>
      </c>
      <c r="E125" s="525" t="s">
        <v>549</v>
      </c>
      <c r="F125" s="507">
        <f t="shared" si="5"/>
        <v>75000</v>
      </c>
      <c r="G125" s="511" t="str">
        <f>H125</f>
        <v>Акт наданих кураторських послуг  від 20.11.2020р</v>
      </c>
      <c r="H125" s="528" t="s">
        <v>825</v>
      </c>
      <c r="I125" s="511">
        <f>5000+10000+10000+10000</f>
        <v>35000</v>
      </c>
      <c r="J125" s="675" t="s">
        <v>655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ht="32.25" customHeight="1" x14ac:dyDescent="0.25">
      <c r="A126" s="517"/>
      <c r="B126" s="676" t="s">
        <v>816</v>
      </c>
      <c r="C126" s="522" t="s">
        <v>508</v>
      </c>
      <c r="D126" s="549">
        <v>64000</v>
      </c>
      <c r="E126" s="518" t="s">
        <v>550</v>
      </c>
      <c r="F126" s="507">
        <f t="shared" si="5"/>
        <v>64000</v>
      </c>
      <c r="G126" s="511" t="s">
        <v>551</v>
      </c>
      <c r="H126" s="508" t="s">
        <v>336</v>
      </c>
      <c r="I126" s="511">
        <f>15000+10000</f>
        <v>25000</v>
      </c>
      <c r="J126" s="677" t="s">
        <v>656</v>
      </c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ht="30.75" customHeight="1" x14ac:dyDescent="0.25">
      <c r="A127" s="517"/>
      <c r="B127" s="674" t="s">
        <v>817</v>
      </c>
      <c r="C127" s="608" t="s">
        <v>233</v>
      </c>
      <c r="D127" s="549">
        <v>8169.69</v>
      </c>
      <c r="E127" s="518" t="s">
        <v>703</v>
      </c>
      <c r="F127" s="507">
        <f t="shared" si="5"/>
        <v>8169.69</v>
      </c>
      <c r="G127" s="518" t="s">
        <v>703</v>
      </c>
      <c r="H127" s="518" t="s">
        <v>703</v>
      </c>
      <c r="I127" s="511">
        <f>D127</f>
        <v>8169.69</v>
      </c>
      <c r="J127" s="677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ht="30" customHeight="1" x14ac:dyDescent="0.25">
      <c r="A128" s="517"/>
      <c r="B128" s="674" t="s">
        <v>818</v>
      </c>
      <c r="C128" s="522" t="s">
        <v>509</v>
      </c>
      <c r="D128" s="549">
        <v>19000</v>
      </c>
      <c r="E128" s="525" t="s">
        <v>552</v>
      </c>
      <c r="F128" s="507">
        <f t="shared" si="5"/>
        <v>19000</v>
      </c>
      <c r="G128" s="511" t="s">
        <v>553</v>
      </c>
      <c r="H128" s="508" t="s">
        <v>336</v>
      </c>
      <c r="I128" s="511">
        <v>10000</v>
      </c>
      <c r="J128" s="677" t="s">
        <v>554</v>
      </c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 ht="56.25" customHeight="1" x14ac:dyDescent="0.25">
      <c r="A129" s="517"/>
      <c r="B129" s="674" t="s">
        <v>819</v>
      </c>
      <c r="C129" s="522" t="s">
        <v>333</v>
      </c>
      <c r="D129" s="549">
        <v>20000</v>
      </c>
      <c r="E129" s="525" t="s">
        <v>826</v>
      </c>
      <c r="F129" s="507">
        <f t="shared" si="5"/>
        <v>20000</v>
      </c>
      <c r="G129" s="511" t="s">
        <v>841</v>
      </c>
      <c r="H129" s="508" t="s">
        <v>699</v>
      </c>
      <c r="I129" s="511"/>
      <c r="J129" s="677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 ht="19.2" customHeight="1" thickBot="1" x14ac:dyDescent="0.3">
      <c r="A130" s="641" t="s">
        <v>244</v>
      </c>
      <c r="B130" s="737" t="s">
        <v>253</v>
      </c>
      <c r="C130" s="738"/>
      <c r="D130" s="680">
        <f>SUM(D10:D129)</f>
        <v>2571679.0099999998</v>
      </c>
      <c r="E130" s="680">
        <f>SUM(E10:E129)</f>
        <v>0</v>
      </c>
      <c r="F130" s="680">
        <f>SUM(F10:F129)</f>
        <v>2571679.0099999998</v>
      </c>
      <c r="G130" s="680"/>
      <c r="H130" s="680"/>
      <c r="I130" s="680">
        <f>SUM(I10:I129)</f>
        <v>2005934.2899999998</v>
      </c>
      <c r="J130" s="681"/>
      <c r="K130" s="597"/>
      <c r="L130" s="501"/>
      <c r="M130" s="501"/>
      <c r="N130" s="501"/>
      <c r="O130" s="501"/>
      <c r="P130" s="501"/>
      <c r="Q130" s="501"/>
      <c r="R130" s="501"/>
      <c r="S130" s="501"/>
      <c r="T130" s="501"/>
      <c r="U130" s="501"/>
      <c r="V130" s="501"/>
      <c r="W130" s="501"/>
      <c r="X130" s="501"/>
    </row>
    <row r="131" spans="1:25" ht="15.75" customHeight="1" x14ac:dyDescent="0.25">
      <c r="A131" s="504"/>
      <c r="B131" s="496"/>
      <c r="C131" s="496"/>
      <c r="E131" s="512"/>
      <c r="H131" s="510"/>
      <c r="J131" s="550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5" ht="15.75" customHeight="1" x14ac:dyDescent="0.25">
      <c r="A132" s="504"/>
      <c r="B132" s="726" t="s">
        <v>254</v>
      </c>
      <c r="C132" s="725"/>
      <c r="D132" s="727"/>
      <c r="E132" s="728" t="s">
        <v>243</v>
      </c>
      <c r="F132" s="729"/>
      <c r="G132" s="729"/>
      <c r="H132" s="729"/>
      <c r="I132" s="729"/>
      <c r="J132" s="730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5" ht="39" customHeight="1" x14ac:dyDescent="0.25">
      <c r="A133" s="504"/>
      <c r="B133" s="502" t="s">
        <v>245</v>
      </c>
      <c r="C133" s="502" t="s">
        <v>46</v>
      </c>
      <c r="D133" s="503" t="s">
        <v>246</v>
      </c>
      <c r="E133" s="513" t="s">
        <v>247</v>
      </c>
      <c r="F133" s="503" t="s">
        <v>246</v>
      </c>
      <c r="G133" s="502" t="s">
        <v>248</v>
      </c>
      <c r="H133" s="502" t="s">
        <v>249</v>
      </c>
      <c r="I133" s="624" t="s">
        <v>250</v>
      </c>
      <c r="J133" s="502" t="s">
        <v>251</v>
      </c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5" ht="15.75" customHeight="1" x14ac:dyDescent="0.25">
      <c r="A134" s="504"/>
      <c r="B134" s="622" t="s">
        <v>103</v>
      </c>
      <c r="C134" s="505"/>
      <c r="D134" s="507"/>
      <c r="E134" s="514"/>
      <c r="F134" s="507"/>
      <c r="G134" s="508"/>
      <c r="H134" s="508"/>
      <c r="I134" s="625"/>
      <c r="J134" s="505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5" ht="15.75" customHeight="1" x14ac:dyDescent="0.25">
      <c r="A135" s="504"/>
      <c r="B135" s="622" t="s">
        <v>117</v>
      </c>
      <c r="C135" s="505"/>
      <c r="D135" s="507"/>
      <c r="E135" s="514"/>
      <c r="F135" s="507"/>
      <c r="G135" s="508"/>
      <c r="H135" s="508"/>
      <c r="I135" s="625"/>
      <c r="J135" s="505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5" ht="15.75" customHeight="1" x14ac:dyDescent="0.25">
      <c r="A136" s="504"/>
      <c r="B136" s="622" t="s">
        <v>252</v>
      </c>
      <c r="C136" s="505"/>
      <c r="D136" s="507"/>
      <c r="E136" s="514"/>
      <c r="F136" s="507"/>
      <c r="G136" s="508"/>
      <c r="H136" s="508"/>
      <c r="I136" s="625"/>
      <c r="J136" s="505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5" ht="15" customHeight="1" x14ac:dyDescent="0.25">
      <c r="A137" s="48"/>
      <c r="B137" s="622" t="s">
        <v>122</v>
      </c>
      <c r="C137" s="505"/>
      <c r="D137" s="507"/>
      <c r="E137" s="514"/>
      <c r="F137" s="507"/>
      <c r="G137" s="508"/>
      <c r="H137" s="508"/>
      <c r="I137" s="625"/>
      <c r="J137" s="505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5" ht="15.75" customHeight="1" x14ac:dyDescent="0.25">
      <c r="A138" s="377"/>
      <c r="B138" s="622" t="s">
        <v>135</v>
      </c>
      <c r="C138" s="505"/>
      <c r="D138" s="507"/>
      <c r="E138" s="514"/>
      <c r="F138" s="507"/>
      <c r="G138" s="508"/>
      <c r="H138" s="508"/>
      <c r="I138" s="625"/>
      <c r="J138" s="505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5" ht="15.75" customHeight="1" x14ac:dyDescent="0.25">
      <c r="A139" s="495"/>
      <c r="B139" s="622"/>
      <c r="C139" s="505"/>
      <c r="D139" s="507"/>
      <c r="E139" s="514"/>
      <c r="F139" s="507"/>
      <c r="G139" s="508"/>
      <c r="H139" s="508"/>
      <c r="I139" s="625"/>
      <c r="J139" s="505"/>
      <c r="K139" s="495"/>
      <c r="L139" s="495"/>
      <c r="M139" s="495"/>
      <c r="N139" s="495"/>
      <c r="O139" s="495"/>
      <c r="P139" s="495"/>
      <c r="Q139" s="495"/>
      <c r="R139" s="495"/>
      <c r="S139" s="495"/>
      <c r="T139" s="495"/>
      <c r="U139" s="495"/>
      <c r="V139" s="495"/>
      <c r="W139" s="495"/>
      <c r="X139" s="495"/>
    </row>
    <row r="140" spans="1:25" ht="15.75" customHeight="1" x14ac:dyDescent="0.25">
      <c r="A140" s="377"/>
      <c r="B140" s="724" t="s">
        <v>253</v>
      </c>
      <c r="C140" s="725"/>
      <c r="D140" s="503"/>
      <c r="E140" s="513"/>
      <c r="F140" s="503"/>
      <c r="G140" s="502"/>
      <c r="H140" s="502"/>
      <c r="I140" s="626"/>
      <c r="J140" s="506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5" ht="15.75" customHeight="1" x14ac:dyDescent="0.25">
      <c r="A141" s="377"/>
      <c r="B141" s="496"/>
      <c r="C141" s="496"/>
      <c r="E141" s="512"/>
      <c r="H141" s="510"/>
      <c r="J141" s="550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5" ht="15.75" customHeight="1" x14ac:dyDescent="0.25">
      <c r="A142" s="377"/>
      <c r="B142" s="726" t="s">
        <v>255</v>
      </c>
      <c r="C142" s="725"/>
      <c r="D142" s="727"/>
      <c r="E142" s="728" t="s">
        <v>243</v>
      </c>
      <c r="F142" s="729"/>
      <c r="G142" s="729"/>
      <c r="H142" s="729"/>
      <c r="I142" s="729"/>
      <c r="J142" s="730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5" ht="28.2" customHeight="1" x14ac:dyDescent="0.25">
      <c r="A143" s="377"/>
      <c r="B143" s="502" t="s">
        <v>245</v>
      </c>
      <c r="C143" s="502" t="s">
        <v>46</v>
      </c>
      <c r="D143" s="503" t="s">
        <v>246</v>
      </c>
      <c r="E143" s="513" t="s">
        <v>247</v>
      </c>
      <c r="F143" s="503" t="s">
        <v>246</v>
      </c>
      <c r="G143" s="502" t="s">
        <v>248</v>
      </c>
      <c r="H143" s="502" t="s">
        <v>249</v>
      </c>
      <c r="I143" s="624" t="s">
        <v>250</v>
      </c>
      <c r="J143" s="502" t="s">
        <v>251</v>
      </c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5" ht="15.75" customHeight="1" x14ac:dyDescent="0.25">
      <c r="A144" s="377"/>
      <c r="B144" s="622" t="s">
        <v>103</v>
      </c>
      <c r="C144" s="505"/>
      <c r="D144" s="507"/>
      <c r="E144" s="514"/>
      <c r="F144" s="507"/>
      <c r="G144" s="508"/>
      <c r="H144" s="508"/>
      <c r="I144" s="625"/>
      <c r="J144" s="505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5.75" customHeight="1" x14ac:dyDescent="0.25">
      <c r="A145" s="377"/>
      <c r="B145" s="622" t="s">
        <v>117</v>
      </c>
      <c r="C145" s="505"/>
      <c r="D145" s="507"/>
      <c r="E145" s="514"/>
      <c r="F145" s="507"/>
      <c r="G145" s="508"/>
      <c r="H145" s="508"/>
      <c r="I145" s="625"/>
      <c r="J145" s="505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5.75" customHeight="1" x14ac:dyDescent="0.25">
      <c r="A146" s="377"/>
      <c r="B146" s="622" t="s">
        <v>252</v>
      </c>
      <c r="C146" s="505"/>
      <c r="D146" s="507"/>
      <c r="E146" s="514"/>
      <c r="F146" s="507"/>
      <c r="G146" s="508"/>
      <c r="H146" s="508"/>
      <c r="I146" s="625"/>
      <c r="J146" s="505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5.75" customHeight="1" x14ac:dyDescent="0.25">
      <c r="A147" s="377"/>
      <c r="B147" s="622" t="s">
        <v>122</v>
      </c>
      <c r="C147" s="505"/>
      <c r="D147" s="507"/>
      <c r="E147" s="514"/>
      <c r="F147" s="507"/>
      <c r="G147" s="508"/>
      <c r="H147" s="508"/>
      <c r="I147" s="625"/>
      <c r="J147" s="505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5.75" customHeight="1" x14ac:dyDescent="0.25">
      <c r="A148" s="377"/>
      <c r="B148" s="622" t="s">
        <v>135</v>
      </c>
      <c r="C148" s="505"/>
      <c r="D148" s="507"/>
      <c r="E148" s="514"/>
      <c r="F148" s="507"/>
      <c r="G148" s="508"/>
      <c r="H148" s="508"/>
      <c r="I148" s="625"/>
      <c r="J148" s="505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5.75" customHeight="1" x14ac:dyDescent="0.25">
      <c r="A149" s="377"/>
      <c r="B149" s="622"/>
      <c r="C149" s="505"/>
      <c r="D149" s="507"/>
      <c r="E149" s="514"/>
      <c r="F149" s="507"/>
      <c r="G149" s="508"/>
      <c r="H149" s="508"/>
      <c r="I149" s="625"/>
      <c r="J149" s="505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5.75" customHeight="1" x14ac:dyDescent="0.25">
      <c r="A150" s="377"/>
      <c r="B150" s="724" t="s">
        <v>253</v>
      </c>
      <c r="C150" s="725"/>
      <c r="D150" s="503"/>
      <c r="E150" s="513"/>
      <c r="F150" s="503"/>
      <c r="G150" s="502"/>
      <c r="H150" s="502"/>
      <c r="I150" s="626"/>
      <c r="J150" s="506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5.75" customHeight="1" x14ac:dyDescent="0.25">
      <c r="A151" s="377"/>
      <c r="B151" s="496"/>
      <c r="C151" s="496"/>
      <c r="E151" s="512"/>
      <c r="H151" s="496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5.75" customHeight="1" x14ac:dyDescent="0.25">
      <c r="A152" s="377"/>
      <c r="B152" s="723" t="s">
        <v>829</v>
      </c>
      <c r="C152" s="723"/>
      <c r="D152" s="723"/>
      <c r="E152" s="512"/>
      <c r="H152" s="496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5.75" customHeight="1" x14ac:dyDescent="0.25">
      <c r="A153" s="377"/>
      <c r="B153" s="496"/>
      <c r="C153" s="496"/>
      <c r="E153" s="512"/>
      <c r="H153" s="496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5.75" customHeight="1" x14ac:dyDescent="0.25">
      <c r="A154" s="377"/>
      <c r="B154" s="496"/>
      <c r="C154" s="496"/>
      <c r="E154" s="512"/>
      <c r="H154" s="496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5.75" customHeight="1" x14ac:dyDescent="0.25">
      <c r="A155" s="377"/>
      <c r="B155" s="496"/>
      <c r="C155" s="496"/>
      <c r="E155" s="512"/>
      <c r="H155" s="496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5.75" customHeight="1" x14ac:dyDescent="0.25">
      <c r="A156" s="377"/>
      <c r="B156" s="496"/>
      <c r="C156" s="496"/>
      <c r="E156" s="512"/>
      <c r="H156" s="496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5.75" customHeight="1" x14ac:dyDescent="0.25">
      <c r="A157" s="377"/>
      <c r="B157" s="496"/>
      <c r="C157" s="496"/>
      <c r="E157" s="512"/>
      <c r="H157" s="496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5.75" customHeight="1" x14ac:dyDescent="0.25">
      <c r="A158" s="377"/>
      <c r="B158" s="496"/>
      <c r="C158" s="496"/>
      <c r="E158" s="512"/>
      <c r="H158" s="496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5.75" customHeight="1" x14ac:dyDescent="0.25">
      <c r="A159" s="377"/>
      <c r="B159" s="496"/>
      <c r="C159" s="496"/>
      <c r="E159" s="512"/>
      <c r="H159" s="496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5.75" customHeight="1" x14ac:dyDescent="0.25">
      <c r="A160" s="377"/>
      <c r="B160" s="496"/>
      <c r="C160" s="496"/>
      <c r="E160" s="512"/>
      <c r="H160" s="496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5.75" customHeight="1" x14ac:dyDescent="0.25">
      <c r="A161" s="377"/>
      <c r="B161" s="496"/>
      <c r="C161" s="496"/>
      <c r="E161" s="512"/>
      <c r="H161" s="496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5.75" customHeight="1" x14ac:dyDescent="0.25">
      <c r="A162" s="377"/>
      <c r="B162" s="496"/>
      <c r="C162" s="496"/>
      <c r="E162" s="512"/>
      <c r="H162" s="496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5.75" customHeight="1" x14ac:dyDescent="0.25">
      <c r="A163" s="377"/>
      <c r="B163" s="496"/>
      <c r="C163" s="496"/>
      <c r="E163" s="512"/>
      <c r="H163" s="496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5.75" customHeight="1" x14ac:dyDescent="0.25">
      <c r="A164" s="377"/>
      <c r="B164" s="496"/>
      <c r="C164" s="496"/>
      <c r="E164" s="512"/>
      <c r="H164" s="496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5.75" customHeight="1" x14ac:dyDescent="0.25">
      <c r="A165" s="377"/>
      <c r="B165" s="496"/>
      <c r="C165" s="496"/>
      <c r="E165" s="512"/>
      <c r="H165" s="496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5.75" customHeight="1" x14ac:dyDescent="0.25">
      <c r="A166" s="377"/>
      <c r="B166" s="496"/>
      <c r="C166" s="496"/>
      <c r="E166" s="512"/>
      <c r="H166" s="496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5.75" customHeight="1" x14ac:dyDescent="0.25">
      <c r="A167" s="377"/>
      <c r="B167" s="496"/>
      <c r="C167" s="496"/>
      <c r="E167" s="512"/>
      <c r="H167" s="496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5.75" customHeight="1" x14ac:dyDescent="0.25">
      <c r="A168" s="377"/>
      <c r="B168" s="496"/>
      <c r="C168" s="496"/>
      <c r="E168" s="512"/>
      <c r="H168" s="496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5.75" customHeight="1" x14ac:dyDescent="0.25">
      <c r="A169" s="377"/>
      <c r="B169" s="496"/>
      <c r="C169" s="496"/>
      <c r="E169" s="512"/>
      <c r="H169" s="496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5.75" customHeight="1" x14ac:dyDescent="0.25">
      <c r="A170" s="377"/>
      <c r="B170" s="496"/>
      <c r="C170" s="496"/>
      <c r="E170" s="512"/>
      <c r="H170" s="496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5.75" customHeight="1" x14ac:dyDescent="0.25">
      <c r="A171" s="377"/>
      <c r="B171" s="496"/>
      <c r="C171" s="496"/>
      <c r="E171" s="512"/>
      <c r="H171" s="496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5.75" customHeight="1" x14ac:dyDescent="0.25">
      <c r="A172" s="377"/>
      <c r="B172" s="496"/>
      <c r="C172" s="496"/>
      <c r="E172" s="512"/>
      <c r="H172" s="496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5.75" customHeight="1" x14ac:dyDescent="0.25">
      <c r="A173" s="377"/>
      <c r="B173" s="496"/>
      <c r="C173" s="496"/>
      <c r="E173" s="512"/>
      <c r="H173" s="496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5.75" customHeight="1" x14ac:dyDescent="0.25">
      <c r="A174" s="377"/>
      <c r="B174" s="496"/>
      <c r="C174" s="496"/>
      <c r="E174" s="512"/>
      <c r="H174" s="496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5.75" customHeight="1" x14ac:dyDescent="0.25">
      <c r="A175" s="377"/>
      <c r="B175" s="496"/>
      <c r="C175" s="496"/>
      <c r="E175" s="512"/>
      <c r="H175" s="496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5.75" customHeight="1" x14ac:dyDescent="0.25">
      <c r="A176" s="377"/>
      <c r="B176" s="496"/>
      <c r="C176" s="496"/>
      <c r="E176" s="512"/>
      <c r="H176" s="496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5.75" customHeight="1" x14ac:dyDescent="0.25">
      <c r="A177" s="377"/>
      <c r="B177" s="496"/>
      <c r="C177" s="496"/>
      <c r="E177" s="512"/>
      <c r="H177" s="496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5.75" customHeight="1" x14ac:dyDescent="0.25">
      <c r="A178" s="377"/>
      <c r="B178" s="496"/>
      <c r="C178" s="496"/>
      <c r="E178" s="512"/>
      <c r="H178" s="496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5.75" customHeight="1" x14ac:dyDescent="0.25">
      <c r="A179" s="377"/>
      <c r="B179" s="496"/>
      <c r="C179" s="496"/>
      <c r="E179" s="512"/>
      <c r="H179" s="496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5.75" customHeight="1" x14ac:dyDescent="0.25">
      <c r="A180" s="377"/>
      <c r="B180" s="496"/>
      <c r="C180" s="496"/>
      <c r="E180" s="512"/>
      <c r="H180" s="496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5.75" customHeight="1" x14ac:dyDescent="0.25">
      <c r="A181" s="377"/>
      <c r="B181" s="496"/>
      <c r="C181" s="496"/>
      <c r="E181" s="512"/>
      <c r="H181" s="496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5.75" customHeight="1" x14ac:dyDescent="0.25">
      <c r="A182" s="377"/>
      <c r="B182" s="496"/>
      <c r="C182" s="496"/>
      <c r="E182" s="512"/>
      <c r="H182" s="496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5.75" customHeight="1" x14ac:dyDescent="0.25">
      <c r="A183" s="377"/>
      <c r="B183" s="496"/>
      <c r="C183" s="496"/>
      <c r="E183" s="512"/>
      <c r="H183" s="496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5.75" customHeight="1" x14ac:dyDescent="0.25">
      <c r="A184" s="377"/>
      <c r="B184" s="496"/>
      <c r="C184" s="496"/>
      <c r="E184" s="512"/>
      <c r="H184" s="496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5.75" customHeight="1" x14ac:dyDescent="0.25">
      <c r="A185" s="377"/>
      <c r="B185" s="496"/>
      <c r="C185" s="496"/>
      <c r="E185" s="512"/>
      <c r="H185" s="496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5.75" customHeight="1" x14ac:dyDescent="0.25">
      <c r="A186" s="377"/>
      <c r="B186" s="496"/>
      <c r="C186" s="496"/>
      <c r="E186" s="512"/>
      <c r="H186" s="496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5.75" customHeight="1" x14ac:dyDescent="0.25">
      <c r="A187" s="377"/>
      <c r="B187" s="496"/>
      <c r="C187" s="496"/>
      <c r="E187" s="512"/>
      <c r="H187" s="496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5.75" customHeight="1" x14ac:dyDescent="0.25">
      <c r="A188" s="377"/>
      <c r="B188" s="496"/>
      <c r="C188" s="496"/>
      <c r="E188" s="512"/>
      <c r="H188" s="496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5.75" customHeight="1" x14ac:dyDescent="0.25">
      <c r="A189" s="377"/>
      <c r="B189" s="496"/>
      <c r="C189" s="496"/>
      <c r="E189" s="512"/>
      <c r="H189" s="496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5.75" customHeight="1" x14ac:dyDescent="0.25">
      <c r="A190" s="377"/>
      <c r="B190" s="496"/>
      <c r="C190" s="496"/>
      <c r="E190" s="512"/>
      <c r="H190" s="496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5.75" customHeight="1" x14ac:dyDescent="0.25">
      <c r="A191" s="377"/>
      <c r="B191" s="496"/>
      <c r="C191" s="496"/>
      <c r="E191" s="512"/>
      <c r="H191" s="496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5.75" customHeight="1" x14ac:dyDescent="0.25">
      <c r="A192" s="377"/>
      <c r="B192" s="496"/>
      <c r="C192" s="496"/>
      <c r="E192" s="512"/>
      <c r="H192" s="496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5.75" customHeight="1" x14ac:dyDescent="0.25">
      <c r="A193" s="377"/>
      <c r="B193" s="496"/>
      <c r="C193" s="496"/>
      <c r="E193" s="512"/>
      <c r="H193" s="496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5.75" customHeight="1" x14ac:dyDescent="0.25">
      <c r="A194" s="377"/>
      <c r="B194" s="496"/>
      <c r="C194" s="496"/>
      <c r="E194" s="512"/>
      <c r="H194" s="496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5.75" customHeight="1" x14ac:dyDescent="0.25">
      <c r="A195" s="377"/>
      <c r="B195" s="496"/>
      <c r="C195" s="496"/>
      <c r="E195" s="512"/>
      <c r="H195" s="496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5.75" customHeight="1" x14ac:dyDescent="0.25">
      <c r="A196" s="377"/>
      <c r="B196" s="496"/>
      <c r="C196" s="496"/>
      <c r="E196" s="512"/>
      <c r="H196" s="496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5.75" customHeight="1" x14ac:dyDescent="0.25">
      <c r="A197" s="377"/>
      <c r="B197" s="496"/>
      <c r="C197" s="496"/>
      <c r="E197" s="512"/>
      <c r="H197" s="496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5.75" customHeight="1" x14ac:dyDescent="0.25">
      <c r="A198" s="377"/>
      <c r="B198" s="496"/>
      <c r="C198" s="496"/>
      <c r="E198" s="512"/>
      <c r="H198" s="496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5.75" customHeight="1" x14ac:dyDescent="0.25">
      <c r="A199" s="377"/>
      <c r="B199" s="496"/>
      <c r="C199" s="496"/>
      <c r="E199" s="512"/>
      <c r="H199" s="496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5.75" customHeight="1" x14ac:dyDescent="0.25">
      <c r="A200" s="377"/>
      <c r="B200" s="496"/>
      <c r="C200" s="496"/>
      <c r="E200" s="512"/>
      <c r="H200" s="496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5.75" customHeight="1" x14ac:dyDescent="0.25">
      <c r="A201" s="377"/>
      <c r="B201" s="496"/>
      <c r="C201" s="496"/>
      <c r="E201" s="512"/>
      <c r="H201" s="496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5.75" customHeight="1" x14ac:dyDescent="0.25">
      <c r="A202" s="377"/>
      <c r="B202" s="496"/>
      <c r="C202" s="496"/>
      <c r="E202" s="512"/>
      <c r="H202" s="496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5.75" customHeight="1" x14ac:dyDescent="0.25">
      <c r="A203" s="377"/>
      <c r="B203" s="496"/>
      <c r="C203" s="496"/>
      <c r="E203" s="512"/>
      <c r="H203" s="496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5.75" customHeight="1" x14ac:dyDescent="0.25">
      <c r="A204" s="377"/>
      <c r="B204" s="496"/>
      <c r="C204" s="496"/>
      <c r="E204" s="512"/>
      <c r="H204" s="496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5.75" customHeight="1" x14ac:dyDescent="0.25">
      <c r="A205" s="377"/>
      <c r="B205" s="496"/>
      <c r="C205" s="496"/>
      <c r="E205" s="512"/>
      <c r="H205" s="496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5.75" customHeight="1" x14ac:dyDescent="0.25">
      <c r="A206" s="377"/>
      <c r="B206" s="496"/>
      <c r="C206" s="496"/>
      <c r="E206" s="512"/>
      <c r="H206" s="496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5.75" customHeight="1" x14ac:dyDescent="0.25">
      <c r="A207" s="377"/>
      <c r="B207" s="496"/>
      <c r="C207" s="496"/>
      <c r="E207" s="512"/>
      <c r="H207" s="496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5.75" customHeight="1" x14ac:dyDescent="0.25">
      <c r="A208" s="377"/>
      <c r="B208" s="496"/>
      <c r="C208" s="496"/>
      <c r="E208" s="512"/>
      <c r="H208" s="496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5.75" customHeight="1" x14ac:dyDescent="0.25">
      <c r="A209" s="377"/>
      <c r="B209" s="496"/>
      <c r="C209" s="496"/>
      <c r="E209" s="512"/>
      <c r="H209" s="496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15.75" customHeight="1" x14ac:dyDescent="0.25">
      <c r="A210" s="377"/>
      <c r="B210" s="496"/>
      <c r="C210" s="496"/>
      <c r="E210" s="512"/>
      <c r="H210" s="496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5.75" customHeight="1" x14ac:dyDescent="0.25">
      <c r="A211" s="377"/>
      <c r="B211" s="496"/>
      <c r="C211" s="496"/>
      <c r="E211" s="512"/>
      <c r="H211" s="496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5.75" customHeight="1" x14ac:dyDescent="0.25">
      <c r="A212" s="377"/>
      <c r="B212" s="496"/>
      <c r="C212" s="496"/>
      <c r="E212" s="512"/>
      <c r="H212" s="496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15.75" customHeight="1" x14ac:dyDescent="0.25">
      <c r="A213" s="377"/>
      <c r="B213" s="496"/>
      <c r="C213" s="496"/>
      <c r="E213" s="512"/>
      <c r="H213" s="496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 ht="15.75" customHeight="1" x14ac:dyDescent="0.25">
      <c r="A214" s="377"/>
      <c r="B214" s="496"/>
      <c r="C214" s="496"/>
      <c r="E214" s="512"/>
      <c r="H214" s="496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ht="15.75" customHeight="1" x14ac:dyDescent="0.25">
      <c r="A215" s="377"/>
      <c r="B215" s="496"/>
      <c r="C215" s="496"/>
      <c r="E215" s="512"/>
      <c r="H215" s="496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15.75" customHeight="1" x14ac:dyDescent="0.25">
      <c r="A216" s="377"/>
      <c r="B216" s="496"/>
      <c r="C216" s="496"/>
      <c r="E216" s="512"/>
      <c r="H216" s="496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15.75" customHeight="1" x14ac:dyDescent="0.25">
      <c r="A217" s="377"/>
      <c r="B217" s="496"/>
      <c r="C217" s="496"/>
      <c r="E217" s="512"/>
      <c r="H217" s="496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5.75" customHeight="1" x14ac:dyDescent="0.25">
      <c r="A218" s="377"/>
      <c r="B218" s="496"/>
      <c r="C218" s="496"/>
      <c r="E218" s="512"/>
      <c r="H218" s="496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ht="15.75" customHeight="1" x14ac:dyDescent="0.25">
      <c r="A219" s="377"/>
      <c r="B219" s="496"/>
      <c r="C219" s="496"/>
      <c r="E219" s="512"/>
      <c r="H219" s="496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ht="15.75" customHeight="1" x14ac:dyDescent="0.25">
      <c r="A220" s="377"/>
      <c r="B220" s="496"/>
      <c r="C220" s="496"/>
      <c r="E220" s="512"/>
      <c r="H220" s="496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ht="15.75" customHeight="1" x14ac:dyDescent="0.25">
      <c r="A221" s="377"/>
      <c r="B221" s="496"/>
      <c r="C221" s="496"/>
      <c r="E221" s="512"/>
      <c r="H221" s="496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ht="15.75" customHeight="1" x14ac:dyDescent="0.25">
      <c r="A222" s="377"/>
      <c r="B222" s="496"/>
      <c r="C222" s="496"/>
      <c r="E222" s="512"/>
      <c r="H222" s="496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ht="15.75" customHeight="1" x14ac:dyDescent="0.25">
      <c r="A223" s="377"/>
      <c r="B223" s="496"/>
      <c r="C223" s="496"/>
      <c r="E223" s="512"/>
      <c r="H223" s="496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ht="15.75" customHeight="1" x14ac:dyDescent="0.25">
      <c r="A224" s="377"/>
      <c r="B224" s="496"/>
      <c r="C224" s="496"/>
      <c r="E224" s="512"/>
      <c r="H224" s="496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 ht="15.75" customHeight="1" x14ac:dyDescent="0.25">
      <c r="A225" s="377"/>
      <c r="B225" s="496"/>
      <c r="C225" s="496"/>
      <c r="E225" s="512"/>
      <c r="H225" s="496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 ht="15.75" customHeight="1" x14ac:dyDescent="0.25">
      <c r="A226" s="377"/>
      <c r="B226" s="496"/>
      <c r="C226" s="496"/>
      <c r="E226" s="512"/>
      <c r="H226" s="496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 ht="15.75" customHeight="1" x14ac:dyDescent="0.25">
      <c r="A227" s="377"/>
      <c r="B227" s="496"/>
      <c r="C227" s="496"/>
      <c r="E227" s="512"/>
      <c r="H227" s="496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 ht="15.75" customHeight="1" x14ac:dyDescent="0.25">
      <c r="A228" s="377"/>
      <c r="B228" s="496"/>
      <c r="C228" s="496"/>
      <c r="E228" s="512"/>
      <c r="H228" s="496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 ht="15.75" customHeight="1" x14ac:dyDescent="0.25">
      <c r="A229" s="377"/>
      <c r="B229" s="496"/>
      <c r="C229" s="496"/>
      <c r="E229" s="512"/>
      <c r="H229" s="496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ht="15.75" customHeight="1" x14ac:dyDescent="0.25">
      <c r="A230" s="377"/>
      <c r="B230" s="496"/>
      <c r="C230" s="496"/>
      <c r="E230" s="512"/>
      <c r="H230" s="496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15.75" customHeight="1" x14ac:dyDescent="0.25">
      <c r="A231" s="377"/>
      <c r="B231" s="496"/>
      <c r="C231" s="496"/>
      <c r="E231" s="512"/>
      <c r="H231" s="496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15.75" customHeight="1" x14ac:dyDescent="0.25">
      <c r="A232" s="377"/>
      <c r="B232" s="496"/>
      <c r="C232" s="496"/>
      <c r="E232" s="512"/>
      <c r="H232" s="496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ht="15.75" customHeight="1" x14ac:dyDescent="0.25">
      <c r="A233" s="377"/>
      <c r="B233" s="496"/>
      <c r="C233" s="496"/>
      <c r="E233" s="512"/>
      <c r="H233" s="496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ht="15.75" customHeight="1" x14ac:dyDescent="0.25">
      <c r="A234" s="377"/>
      <c r="B234" s="496"/>
      <c r="C234" s="496"/>
      <c r="E234" s="512"/>
      <c r="H234" s="496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ht="15.75" customHeight="1" x14ac:dyDescent="0.25">
      <c r="A235" s="377"/>
      <c r="B235" s="496"/>
      <c r="C235" s="496"/>
      <c r="E235" s="512"/>
      <c r="H235" s="496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ht="15.75" customHeight="1" x14ac:dyDescent="0.25">
      <c r="A236" s="377"/>
      <c r="B236" s="496"/>
      <c r="C236" s="496"/>
      <c r="E236" s="512"/>
      <c r="H236" s="496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ht="15.75" customHeight="1" x14ac:dyDescent="0.25">
      <c r="A237" s="377"/>
      <c r="B237" s="496"/>
      <c r="C237" s="496"/>
      <c r="E237" s="512"/>
      <c r="H237" s="496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ht="15.75" customHeight="1" x14ac:dyDescent="0.25">
      <c r="A238" s="377"/>
      <c r="B238" s="496"/>
      <c r="C238" s="496"/>
      <c r="E238" s="512"/>
      <c r="H238" s="496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ht="15.75" customHeight="1" x14ac:dyDescent="0.25">
      <c r="A239" s="377"/>
      <c r="B239" s="496"/>
      <c r="C239" s="496"/>
      <c r="E239" s="512"/>
      <c r="H239" s="496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ht="15.75" customHeight="1" x14ac:dyDescent="0.25">
      <c r="A240" s="377"/>
      <c r="B240" s="496"/>
      <c r="C240" s="496"/>
      <c r="E240" s="512"/>
      <c r="H240" s="496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ht="15.75" customHeight="1" x14ac:dyDescent="0.25">
      <c r="A241" s="377"/>
      <c r="B241" s="496"/>
      <c r="C241" s="496"/>
      <c r="E241" s="512"/>
      <c r="H241" s="496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ht="15.75" customHeight="1" x14ac:dyDescent="0.25">
      <c r="A242" s="377"/>
      <c r="B242" s="496"/>
      <c r="C242" s="496"/>
      <c r="E242" s="512"/>
      <c r="H242" s="496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ht="15.75" customHeight="1" x14ac:dyDescent="0.25">
      <c r="A243" s="377"/>
      <c r="B243" s="496"/>
      <c r="C243" s="496"/>
      <c r="E243" s="512"/>
      <c r="H243" s="496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 ht="15.75" customHeight="1" x14ac:dyDescent="0.25">
      <c r="A244" s="377"/>
      <c r="B244" s="496"/>
      <c r="C244" s="496"/>
      <c r="E244" s="512"/>
      <c r="H244" s="496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ht="15.75" customHeight="1" x14ac:dyDescent="0.25">
      <c r="A245" s="377"/>
      <c r="B245" s="496"/>
      <c r="C245" s="496"/>
      <c r="E245" s="512"/>
      <c r="H245" s="496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ht="15.75" customHeight="1" x14ac:dyDescent="0.25">
      <c r="A246" s="377"/>
      <c r="B246" s="496"/>
      <c r="C246" s="496"/>
      <c r="E246" s="512"/>
      <c r="H246" s="496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 ht="15.75" customHeight="1" x14ac:dyDescent="0.25">
      <c r="A247" s="377"/>
      <c r="B247" s="496"/>
      <c r="C247" s="496"/>
      <c r="E247" s="512"/>
      <c r="H247" s="496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 ht="15.75" customHeight="1" x14ac:dyDescent="0.25">
      <c r="A248" s="377"/>
      <c r="B248" s="496"/>
      <c r="C248" s="496"/>
      <c r="E248" s="512"/>
      <c r="H248" s="496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ht="15.75" customHeight="1" x14ac:dyDescent="0.25">
      <c r="A249" s="377"/>
      <c r="B249" s="496"/>
      <c r="C249" s="496"/>
      <c r="E249" s="512"/>
      <c r="H249" s="496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ht="15.75" customHeight="1" x14ac:dyDescent="0.25">
      <c r="A250" s="377"/>
      <c r="B250" s="496"/>
      <c r="C250" s="496"/>
      <c r="E250" s="512"/>
      <c r="H250" s="496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ht="15.75" customHeight="1" x14ac:dyDescent="0.25">
      <c r="A251" s="377"/>
      <c r="B251" s="496"/>
      <c r="C251" s="496"/>
      <c r="E251" s="512"/>
      <c r="H251" s="496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 ht="15.75" customHeight="1" x14ac:dyDescent="0.25">
      <c r="A252" s="377"/>
      <c r="B252" s="496"/>
      <c r="C252" s="496"/>
      <c r="E252" s="512"/>
      <c r="H252" s="496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 ht="15.75" customHeight="1" x14ac:dyDescent="0.25">
      <c r="A253" s="377"/>
      <c r="B253" s="496"/>
      <c r="C253" s="496"/>
      <c r="E253" s="512"/>
      <c r="H253" s="496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ht="15.75" customHeight="1" x14ac:dyDescent="0.25">
      <c r="A254" s="377"/>
      <c r="B254" s="496"/>
      <c r="C254" s="496"/>
      <c r="E254" s="512"/>
      <c r="H254" s="496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 ht="15.75" customHeight="1" x14ac:dyDescent="0.25">
      <c r="A255" s="377"/>
      <c r="B255" s="496"/>
      <c r="C255" s="496"/>
      <c r="E255" s="512"/>
      <c r="H255" s="496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 ht="15.75" customHeight="1" x14ac:dyDescent="0.25">
      <c r="A256" s="377"/>
      <c r="B256" s="496"/>
      <c r="C256" s="496"/>
      <c r="E256" s="512"/>
      <c r="H256" s="496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 ht="15.75" customHeight="1" x14ac:dyDescent="0.25">
      <c r="A257" s="377"/>
      <c r="B257" s="496"/>
      <c r="C257" s="496"/>
      <c r="E257" s="512"/>
      <c r="H257" s="496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 ht="15.75" customHeight="1" x14ac:dyDescent="0.25">
      <c r="A258" s="377"/>
      <c r="B258" s="496"/>
      <c r="C258" s="496"/>
      <c r="E258" s="512"/>
      <c r="H258" s="496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 ht="15.75" customHeight="1" x14ac:dyDescent="0.25">
      <c r="A259" s="377"/>
      <c r="B259" s="496"/>
      <c r="C259" s="496"/>
      <c r="E259" s="512"/>
      <c r="H259" s="496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ht="15.75" customHeight="1" x14ac:dyDescent="0.25">
      <c r="A260" s="377"/>
      <c r="B260" s="496"/>
      <c r="C260" s="496"/>
      <c r="E260" s="512"/>
      <c r="H260" s="496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 ht="15.75" customHeight="1" x14ac:dyDescent="0.25">
      <c r="A261" s="377"/>
      <c r="B261" s="496"/>
      <c r="C261" s="496"/>
      <c r="E261" s="512"/>
      <c r="H261" s="496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 ht="15.75" customHeight="1" x14ac:dyDescent="0.25">
      <c r="A262" s="377"/>
      <c r="B262" s="496"/>
      <c r="C262" s="496"/>
      <c r="E262" s="512"/>
      <c r="H262" s="496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ht="15.75" customHeight="1" x14ac:dyDescent="0.25">
      <c r="A263" s="377"/>
      <c r="B263" s="496"/>
      <c r="C263" s="496"/>
      <c r="E263" s="512"/>
      <c r="H263" s="496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ht="15.75" customHeight="1" x14ac:dyDescent="0.25">
      <c r="A264" s="377"/>
      <c r="B264" s="496"/>
      <c r="C264" s="496"/>
      <c r="E264" s="512"/>
      <c r="H264" s="496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ht="15.75" customHeight="1" x14ac:dyDescent="0.25">
      <c r="A265" s="377"/>
      <c r="B265" s="496"/>
      <c r="C265" s="496"/>
      <c r="E265" s="512"/>
      <c r="H265" s="496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ht="15.75" customHeight="1" x14ac:dyDescent="0.25">
      <c r="A266" s="377"/>
      <c r="B266" s="496"/>
      <c r="C266" s="496"/>
      <c r="E266" s="512"/>
      <c r="H266" s="496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ht="15.75" customHeight="1" x14ac:dyDescent="0.25">
      <c r="A267" s="377"/>
      <c r="B267" s="496"/>
      <c r="C267" s="496"/>
      <c r="E267" s="512"/>
      <c r="H267" s="496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ht="15.75" customHeight="1" x14ac:dyDescent="0.25">
      <c r="A268" s="377"/>
      <c r="B268" s="496"/>
      <c r="C268" s="496"/>
      <c r="E268" s="512"/>
      <c r="H268" s="496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ht="15.75" customHeight="1" x14ac:dyDescent="0.25">
      <c r="A269" s="377"/>
      <c r="B269" s="496"/>
      <c r="C269" s="496"/>
      <c r="E269" s="512"/>
      <c r="H269" s="496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ht="15.75" customHeight="1" x14ac:dyDescent="0.25">
      <c r="A270" s="377"/>
      <c r="B270" s="496"/>
      <c r="C270" s="496"/>
      <c r="E270" s="512"/>
      <c r="H270" s="496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ht="15.75" customHeight="1" x14ac:dyDescent="0.25">
      <c r="A271" s="377"/>
      <c r="B271" s="496"/>
      <c r="C271" s="496"/>
      <c r="E271" s="512"/>
      <c r="H271" s="496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ht="15.75" customHeight="1" x14ac:dyDescent="0.25">
      <c r="A272" s="377"/>
      <c r="B272" s="496"/>
      <c r="C272" s="496"/>
      <c r="E272" s="512"/>
      <c r="H272" s="496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ht="15.75" customHeight="1" x14ac:dyDescent="0.25">
      <c r="A273" s="377"/>
      <c r="B273" s="496"/>
      <c r="C273" s="496"/>
      <c r="E273" s="512"/>
      <c r="H273" s="496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ht="15.75" customHeight="1" x14ac:dyDescent="0.25">
      <c r="A274" s="377"/>
      <c r="B274" s="496"/>
      <c r="C274" s="496"/>
      <c r="E274" s="512"/>
      <c r="H274" s="496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ht="15.75" customHeight="1" x14ac:dyDescent="0.25">
      <c r="A275" s="377"/>
      <c r="B275" s="496"/>
      <c r="C275" s="496"/>
      <c r="E275" s="512"/>
      <c r="H275" s="496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ht="15.75" customHeight="1" x14ac:dyDescent="0.25">
      <c r="A276" s="377"/>
      <c r="B276" s="496"/>
      <c r="C276" s="496"/>
      <c r="E276" s="512"/>
      <c r="H276" s="496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ht="15.75" customHeight="1" x14ac:dyDescent="0.25">
      <c r="A277" s="377"/>
      <c r="B277" s="496"/>
      <c r="C277" s="496"/>
      <c r="E277" s="512"/>
      <c r="H277" s="496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 ht="15.75" customHeight="1" x14ac:dyDescent="0.25">
      <c r="A278" s="377"/>
      <c r="B278" s="496"/>
      <c r="C278" s="496"/>
      <c r="E278" s="512"/>
      <c r="H278" s="496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 ht="15.75" customHeight="1" x14ac:dyDescent="0.25">
      <c r="A279" s="377"/>
      <c r="B279" s="496"/>
      <c r="C279" s="496"/>
      <c r="E279" s="512"/>
      <c r="H279" s="496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 ht="15.75" customHeight="1" x14ac:dyDescent="0.25">
      <c r="A280" s="377"/>
      <c r="B280" s="496"/>
      <c r="C280" s="496"/>
      <c r="E280" s="512"/>
      <c r="H280" s="496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ht="15.75" customHeight="1" x14ac:dyDescent="0.25">
      <c r="A281" s="377"/>
      <c r="B281" s="496"/>
      <c r="C281" s="496"/>
      <c r="E281" s="512"/>
      <c r="H281" s="496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ht="15.75" customHeight="1" x14ac:dyDescent="0.25">
      <c r="A282" s="377"/>
      <c r="B282" s="496"/>
      <c r="C282" s="496"/>
      <c r="E282" s="512"/>
      <c r="H282" s="496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ht="15.75" customHeight="1" x14ac:dyDescent="0.25">
      <c r="A283" s="377"/>
      <c r="B283" s="496"/>
      <c r="C283" s="496"/>
      <c r="E283" s="512"/>
      <c r="H283" s="496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ht="15.75" customHeight="1" x14ac:dyDescent="0.25">
      <c r="A284" s="377"/>
      <c r="B284" s="496"/>
      <c r="C284" s="496"/>
      <c r="E284" s="512"/>
      <c r="H284" s="496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ht="15.75" customHeight="1" x14ac:dyDescent="0.25">
      <c r="A285" s="377"/>
      <c r="B285" s="496"/>
      <c r="C285" s="496"/>
      <c r="E285" s="512"/>
      <c r="H285" s="496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ht="15.75" customHeight="1" x14ac:dyDescent="0.25">
      <c r="A286" s="377"/>
      <c r="B286" s="496"/>
      <c r="C286" s="496"/>
      <c r="E286" s="512"/>
      <c r="H286" s="496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ht="15.75" customHeight="1" x14ac:dyDescent="0.25">
      <c r="A287" s="377"/>
      <c r="B287" s="496"/>
      <c r="C287" s="496"/>
      <c r="E287" s="512"/>
      <c r="H287" s="496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ht="15.75" customHeight="1" x14ac:dyDescent="0.25">
      <c r="A288" s="377"/>
      <c r="B288" s="496"/>
      <c r="C288" s="496"/>
      <c r="E288" s="512"/>
      <c r="H288" s="496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 ht="15.75" customHeight="1" x14ac:dyDescent="0.25">
      <c r="A289" s="377"/>
      <c r="B289" s="496"/>
      <c r="C289" s="496"/>
      <c r="E289" s="512"/>
      <c r="H289" s="496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 ht="15.75" customHeight="1" x14ac:dyDescent="0.25">
      <c r="A290" s="377"/>
      <c r="B290" s="496"/>
      <c r="C290" s="496"/>
      <c r="E290" s="512"/>
      <c r="H290" s="496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 ht="15.75" customHeight="1" x14ac:dyDescent="0.25">
      <c r="A291" s="377"/>
      <c r="B291" s="496"/>
      <c r="C291" s="496"/>
      <c r="E291" s="512"/>
      <c r="H291" s="496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 ht="15.75" customHeight="1" x14ac:dyDescent="0.25">
      <c r="A292" s="377"/>
      <c r="B292" s="496"/>
      <c r="C292" s="496"/>
      <c r="E292" s="512"/>
      <c r="H292" s="496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ht="15.75" customHeight="1" x14ac:dyDescent="0.25">
      <c r="A293" s="377"/>
      <c r="B293" s="496"/>
      <c r="C293" s="496"/>
      <c r="E293" s="512"/>
      <c r="H293" s="496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ht="15.75" customHeight="1" x14ac:dyDescent="0.25">
      <c r="A294" s="377"/>
      <c r="B294" s="496"/>
      <c r="C294" s="496"/>
      <c r="E294" s="512"/>
      <c r="H294" s="496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 ht="15.75" customHeight="1" x14ac:dyDescent="0.25">
      <c r="A295" s="377"/>
      <c r="B295" s="496"/>
      <c r="C295" s="496"/>
      <c r="E295" s="512"/>
      <c r="H295" s="496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ht="15.75" customHeight="1" x14ac:dyDescent="0.25">
      <c r="A296" s="377"/>
      <c r="B296" s="496"/>
      <c r="C296" s="496"/>
      <c r="E296" s="512"/>
      <c r="H296" s="496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ht="15.75" customHeight="1" x14ac:dyDescent="0.25">
      <c r="A297" s="377"/>
      <c r="B297" s="496"/>
      <c r="C297" s="496"/>
      <c r="E297" s="512"/>
      <c r="H297" s="496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15.75" customHeight="1" x14ac:dyDescent="0.25">
      <c r="A298" s="377"/>
      <c r="B298" s="496"/>
      <c r="C298" s="496"/>
      <c r="E298" s="512"/>
      <c r="H298" s="496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ht="15.75" customHeight="1" x14ac:dyDescent="0.25">
      <c r="A299" s="377"/>
      <c r="B299" s="496"/>
      <c r="C299" s="496"/>
      <c r="E299" s="512"/>
      <c r="H299" s="496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ht="15.75" customHeight="1" x14ac:dyDescent="0.25">
      <c r="A300" s="377"/>
      <c r="B300" s="496"/>
      <c r="C300" s="496"/>
      <c r="E300" s="512"/>
      <c r="H300" s="496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ht="15.75" customHeight="1" x14ac:dyDescent="0.25">
      <c r="A301" s="377"/>
      <c r="B301" s="496"/>
      <c r="C301" s="496"/>
      <c r="E301" s="512"/>
      <c r="H301" s="496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ht="15.75" customHeight="1" x14ac:dyDescent="0.25">
      <c r="A302" s="377"/>
      <c r="B302" s="496"/>
      <c r="C302" s="496"/>
      <c r="E302" s="512"/>
      <c r="H302" s="496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ht="15.75" customHeight="1" x14ac:dyDescent="0.25">
      <c r="A303" s="377"/>
      <c r="B303" s="496"/>
      <c r="C303" s="496"/>
      <c r="E303" s="512"/>
      <c r="H303" s="496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ht="15.75" customHeight="1" x14ac:dyDescent="0.25">
      <c r="A304" s="377"/>
      <c r="B304" s="496"/>
      <c r="C304" s="496"/>
      <c r="E304" s="512"/>
      <c r="H304" s="496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ht="15.75" customHeight="1" x14ac:dyDescent="0.25">
      <c r="A305" s="377"/>
      <c r="B305" s="496"/>
      <c r="C305" s="496"/>
      <c r="E305" s="512"/>
      <c r="H305" s="496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ht="15.75" customHeight="1" x14ac:dyDescent="0.25">
      <c r="A306" s="377"/>
      <c r="B306" s="496"/>
      <c r="C306" s="496"/>
      <c r="E306" s="512"/>
      <c r="H306" s="496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ht="15.75" customHeight="1" x14ac:dyDescent="0.25">
      <c r="A307" s="377"/>
      <c r="B307" s="496"/>
      <c r="C307" s="496"/>
      <c r="E307" s="512"/>
      <c r="H307" s="496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ht="15.75" customHeight="1" x14ac:dyDescent="0.25">
      <c r="A308" s="377"/>
      <c r="B308" s="496"/>
      <c r="C308" s="496"/>
      <c r="E308" s="512"/>
      <c r="H308" s="496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ht="15.75" customHeight="1" x14ac:dyDescent="0.25">
      <c r="A309" s="377"/>
      <c r="B309" s="496"/>
      <c r="C309" s="496"/>
      <c r="E309" s="512"/>
      <c r="H309" s="496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ht="15.75" customHeight="1" x14ac:dyDescent="0.25">
      <c r="A310" s="377"/>
      <c r="B310" s="496"/>
      <c r="C310" s="496"/>
      <c r="E310" s="512"/>
      <c r="H310" s="496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ht="15.75" customHeight="1" x14ac:dyDescent="0.25">
      <c r="A311" s="377"/>
      <c r="B311" s="496"/>
      <c r="C311" s="496"/>
      <c r="E311" s="512"/>
      <c r="H311" s="496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 ht="15.75" customHeight="1" x14ac:dyDescent="0.25">
      <c r="A312" s="377"/>
      <c r="B312" s="496"/>
      <c r="C312" s="496"/>
      <c r="E312" s="512"/>
      <c r="H312" s="496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ht="15.75" customHeight="1" x14ac:dyDescent="0.25">
      <c r="A313" s="377"/>
      <c r="B313" s="496"/>
      <c r="C313" s="496"/>
      <c r="E313" s="512"/>
      <c r="H313" s="496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 ht="15.75" customHeight="1" x14ac:dyDescent="0.25">
      <c r="A314" s="377"/>
      <c r="B314" s="496"/>
      <c r="C314" s="496"/>
      <c r="E314" s="512"/>
      <c r="H314" s="496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 ht="15.75" customHeight="1" x14ac:dyDescent="0.25">
      <c r="A315" s="377"/>
      <c r="B315" s="496"/>
      <c r="C315" s="496"/>
      <c r="E315" s="512"/>
      <c r="H315" s="496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 ht="15.75" customHeight="1" x14ac:dyDescent="0.25">
      <c r="A316" s="377"/>
      <c r="B316" s="496"/>
      <c r="C316" s="496"/>
      <c r="E316" s="512"/>
      <c r="H316" s="496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 ht="15.75" customHeight="1" x14ac:dyDescent="0.25">
      <c r="A317" s="377"/>
      <c r="B317" s="496"/>
      <c r="C317" s="496"/>
      <c r="E317" s="512"/>
      <c r="H317" s="496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 ht="15.75" customHeight="1" x14ac:dyDescent="0.25">
      <c r="A318" s="377"/>
      <c r="B318" s="496"/>
      <c r="C318" s="496"/>
      <c r="E318" s="512"/>
      <c r="H318" s="496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 ht="15.75" customHeight="1" x14ac:dyDescent="0.25">
      <c r="A319" s="377"/>
      <c r="B319" s="496"/>
      <c r="C319" s="496"/>
      <c r="E319" s="512"/>
      <c r="H319" s="496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ht="15.75" customHeight="1" x14ac:dyDescent="0.25">
      <c r="A320" s="377"/>
      <c r="B320" s="496"/>
      <c r="C320" s="496"/>
      <c r="E320" s="512"/>
      <c r="H320" s="496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 ht="15.75" customHeight="1" x14ac:dyDescent="0.25">
      <c r="A321" s="377"/>
      <c r="B321" s="496"/>
      <c r="C321" s="496"/>
      <c r="E321" s="512"/>
      <c r="H321" s="496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ht="15.75" customHeight="1" x14ac:dyDescent="0.25">
      <c r="A322" s="377"/>
      <c r="B322" s="496"/>
      <c r="C322" s="496"/>
      <c r="E322" s="512"/>
      <c r="H322" s="496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ht="15.75" customHeight="1" x14ac:dyDescent="0.25">
      <c r="A323" s="377"/>
      <c r="B323" s="496"/>
      <c r="C323" s="496"/>
      <c r="E323" s="512"/>
      <c r="H323" s="496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 ht="15.75" customHeight="1" x14ac:dyDescent="0.25">
      <c r="A324" s="377"/>
      <c r="B324" s="496"/>
      <c r="C324" s="496"/>
      <c r="E324" s="512"/>
      <c r="H324" s="496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ht="15.75" customHeight="1" x14ac:dyDescent="0.25">
      <c r="A325" s="377"/>
      <c r="B325" s="496"/>
      <c r="C325" s="496"/>
      <c r="E325" s="512"/>
      <c r="H325" s="496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ht="15.75" customHeight="1" x14ac:dyDescent="0.25">
      <c r="A326" s="377"/>
      <c r="B326" s="496"/>
      <c r="C326" s="496"/>
      <c r="E326" s="512"/>
      <c r="H326" s="496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 ht="15.75" customHeight="1" x14ac:dyDescent="0.25">
      <c r="A327" s="377"/>
      <c r="B327" s="496"/>
      <c r="C327" s="496"/>
      <c r="E327" s="512"/>
      <c r="H327" s="496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ht="15.75" customHeight="1" x14ac:dyDescent="0.25">
      <c r="A328" s="377"/>
      <c r="B328" s="496"/>
      <c r="C328" s="496"/>
      <c r="E328" s="512"/>
      <c r="H328" s="496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ht="15.75" customHeight="1" x14ac:dyDescent="0.25">
      <c r="A329" s="377"/>
      <c r="B329" s="496"/>
      <c r="C329" s="496"/>
      <c r="E329" s="512"/>
      <c r="H329" s="496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ht="15.75" customHeight="1" x14ac:dyDescent="0.25">
      <c r="A330" s="377"/>
      <c r="B330" s="496"/>
      <c r="C330" s="496"/>
      <c r="E330" s="512"/>
      <c r="H330" s="496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ht="15.75" customHeight="1" x14ac:dyDescent="0.25">
      <c r="A331" s="377"/>
      <c r="B331" s="496"/>
      <c r="C331" s="496"/>
      <c r="E331" s="512"/>
      <c r="H331" s="496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15.75" customHeight="1" x14ac:dyDescent="0.25">
      <c r="A332" s="377"/>
      <c r="B332" s="496"/>
      <c r="C332" s="496"/>
      <c r="E332" s="512"/>
      <c r="H332" s="496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ht="15.75" customHeight="1" x14ac:dyDescent="0.25">
      <c r="A333" s="377"/>
      <c r="B333" s="496"/>
      <c r="C333" s="496"/>
      <c r="E333" s="512"/>
      <c r="H333" s="496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ht="15.75" customHeight="1" x14ac:dyDescent="0.25">
      <c r="A334" s="377"/>
      <c r="B334" s="496"/>
      <c r="C334" s="496"/>
      <c r="E334" s="512"/>
      <c r="H334" s="496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ht="15.75" customHeight="1" x14ac:dyDescent="0.25">
      <c r="A335" s="377"/>
      <c r="B335" s="496"/>
      <c r="C335" s="496"/>
      <c r="E335" s="512"/>
      <c r="H335" s="496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ht="15.75" customHeight="1" x14ac:dyDescent="0.25">
      <c r="A336" s="377"/>
      <c r="B336" s="496"/>
      <c r="C336" s="496"/>
      <c r="E336" s="512"/>
      <c r="H336" s="496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ht="15.75" customHeight="1" x14ac:dyDescent="0.25">
      <c r="A337" s="377"/>
      <c r="B337" s="496"/>
      <c r="C337" s="496"/>
      <c r="E337" s="512"/>
      <c r="H337" s="496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ht="15.75" customHeight="1" x14ac:dyDescent="0.25">
      <c r="A338" s="377"/>
      <c r="B338" s="496"/>
      <c r="C338" s="496"/>
      <c r="E338" s="512"/>
      <c r="H338" s="496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ht="15.75" customHeight="1" x14ac:dyDescent="0.25">
      <c r="A339" s="377"/>
      <c r="B339" s="496"/>
      <c r="C339" s="496"/>
      <c r="E339" s="512"/>
      <c r="H339" s="496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ht="15.75" customHeight="1" x14ac:dyDescent="0.25">
      <c r="A340" s="377"/>
      <c r="B340" s="496"/>
      <c r="C340" s="496"/>
      <c r="E340" s="512"/>
      <c r="H340" s="496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ht="15.75" customHeight="1" x14ac:dyDescent="0.25">
      <c r="A341" s="377"/>
      <c r="B341" s="496"/>
      <c r="C341" s="496"/>
      <c r="E341" s="512"/>
      <c r="H341" s="496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ht="15.75" customHeight="1" x14ac:dyDescent="0.25">
      <c r="A342" s="377"/>
      <c r="B342" s="496"/>
      <c r="C342" s="496"/>
      <c r="E342" s="512"/>
      <c r="H342" s="496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15.75" customHeight="1" x14ac:dyDescent="0.25">
      <c r="A343" s="377"/>
      <c r="B343" s="496"/>
      <c r="C343" s="496"/>
      <c r="E343" s="512"/>
      <c r="H343" s="496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 ht="15.75" customHeight="1" x14ac:dyDescent="0.25">
      <c r="A344" s="377"/>
      <c r="B344" s="496"/>
      <c r="C344" s="496"/>
      <c r="E344" s="512"/>
      <c r="H344" s="496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ht="15.75" customHeight="1" x14ac:dyDescent="0.25">
      <c r="A345" s="377"/>
      <c r="B345" s="496"/>
      <c r="C345" s="496"/>
      <c r="E345" s="512"/>
      <c r="H345" s="496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ht="15.75" customHeight="1" x14ac:dyDescent="0.25">
      <c r="A346" s="377"/>
      <c r="B346" s="496"/>
      <c r="C346" s="496"/>
      <c r="E346" s="512"/>
      <c r="H346" s="496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 ht="15.75" customHeight="1" x14ac:dyDescent="0.25">
      <c r="A347" s="377"/>
      <c r="B347" s="496"/>
      <c r="C347" s="496"/>
      <c r="E347" s="512"/>
      <c r="H347" s="496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 ht="15.75" customHeight="1" x14ac:dyDescent="0.25">
      <c r="A348" s="377"/>
      <c r="B348" s="496"/>
      <c r="C348" s="496"/>
      <c r="E348" s="512"/>
      <c r="H348" s="496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 ht="15.75" customHeight="1" x14ac:dyDescent="0.25">
      <c r="A349" s="377"/>
      <c r="B349" s="496"/>
      <c r="C349" s="496"/>
      <c r="E349" s="512"/>
      <c r="H349" s="496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 ht="15.75" customHeight="1" x14ac:dyDescent="0.25">
      <c r="A350" s="377"/>
      <c r="B350" s="496"/>
      <c r="C350" s="496"/>
      <c r="E350" s="512"/>
      <c r="H350" s="496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ht="15.75" customHeight="1" x14ac:dyDescent="0.25">
      <c r="A351" s="377"/>
      <c r="B351" s="496"/>
      <c r="C351" s="496"/>
      <c r="E351" s="512"/>
      <c r="H351" s="496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 ht="15.75" customHeight="1" x14ac:dyDescent="0.25">
      <c r="A352" s="377"/>
      <c r="B352" s="496"/>
      <c r="C352" s="496"/>
      <c r="E352" s="512"/>
      <c r="H352" s="496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 ht="15.75" customHeight="1" x14ac:dyDescent="0.25">
      <c r="A353" s="377"/>
      <c r="B353" s="496"/>
      <c r="C353" s="496"/>
      <c r="E353" s="512"/>
      <c r="H353" s="496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 ht="15.75" customHeight="1" x14ac:dyDescent="0.25">
      <c r="A354" s="377"/>
      <c r="B354" s="496"/>
      <c r="C354" s="496"/>
      <c r="E354" s="512"/>
      <c r="H354" s="496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 ht="15.75" customHeight="1" x14ac:dyDescent="0.25">
      <c r="A355" s="377"/>
      <c r="B355" s="496"/>
      <c r="C355" s="496"/>
      <c r="E355" s="512"/>
      <c r="H355" s="496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ht="15.75" customHeight="1" x14ac:dyDescent="0.25">
      <c r="A356" s="377"/>
      <c r="B356" s="496"/>
      <c r="C356" s="496"/>
      <c r="E356" s="512"/>
      <c r="H356" s="496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 ht="15.75" customHeight="1" x14ac:dyDescent="0.25">
      <c r="A357" s="377"/>
      <c r="B357" s="496"/>
      <c r="C357" s="496"/>
      <c r="E357" s="512"/>
      <c r="H357" s="496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ht="15.75" customHeight="1" x14ac:dyDescent="0.25">
      <c r="A358" s="377"/>
      <c r="B358" s="496"/>
      <c r="C358" s="496"/>
      <c r="E358" s="512"/>
      <c r="H358" s="496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 ht="15.75" customHeight="1" x14ac:dyDescent="0.25">
      <c r="A359" s="377"/>
      <c r="B359" s="496"/>
      <c r="C359" s="496"/>
      <c r="E359" s="512"/>
      <c r="H359" s="496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ht="15.75" customHeight="1" x14ac:dyDescent="0.25">
      <c r="A360" s="377"/>
      <c r="B360" s="496"/>
      <c r="C360" s="496"/>
      <c r="E360" s="512"/>
      <c r="H360" s="496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 ht="15.75" customHeight="1" x14ac:dyDescent="0.25">
      <c r="A361" s="377"/>
      <c r="B361" s="496"/>
      <c r="C361" s="496"/>
      <c r="E361" s="512"/>
      <c r="H361" s="496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ht="15.75" customHeight="1" x14ac:dyDescent="0.25">
      <c r="A362" s="377"/>
      <c r="B362" s="496"/>
      <c r="C362" s="496"/>
      <c r="E362" s="512"/>
      <c r="H362" s="496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ht="15.75" customHeight="1" x14ac:dyDescent="0.25">
      <c r="A363" s="377"/>
      <c r="B363" s="496"/>
      <c r="C363" s="496"/>
      <c r="E363" s="512"/>
      <c r="H363" s="496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ht="15.75" customHeight="1" x14ac:dyDescent="0.25">
      <c r="A364" s="377"/>
      <c r="B364" s="496"/>
      <c r="C364" s="496"/>
      <c r="E364" s="512"/>
      <c r="H364" s="496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 ht="15.75" customHeight="1" x14ac:dyDescent="0.25">
      <c r="A365" s="377"/>
      <c r="B365" s="496"/>
      <c r="C365" s="496"/>
      <c r="E365" s="512"/>
      <c r="H365" s="496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 ht="15.75" customHeight="1" x14ac:dyDescent="0.25">
      <c r="A366" s="377"/>
      <c r="B366" s="496"/>
      <c r="C366" s="496"/>
      <c r="E366" s="512"/>
      <c r="H366" s="496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 ht="15.75" customHeight="1" x14ac:dyDescent="0.25">
      <c r="A367" s="377"/>
      <c r="B367" s="496"/>
      <c r="C367" s="496"/>
      <c r="E367" s="512"/>
      <c r="H367" s="496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 ht="15.75" customHeight="1" x14ac:dyDescent="0.25">
      <c r="A368" s="377"/>
      <c r="B368" s="496"/>
      <c r="C368" s="496"/>
      <c r="E368" s="512"/>
      <c r="H368" s="496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 ht="15.75" customHeight="1" x14ac:dyDescent="0.25">
      <c r="A369" s="377"/>
      <c r="B369" s="496"/>
      <c r="C369" s="496"/>
      <c r="E369" s="512"/>
      <c r="H369" s="496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 ht="15.75" customHeight="1" x14ac:dyDescent="0.25">
      <c r="A370" s="377"/>
      <c r="B370" s="496"/>
      <c r="C370" s="496"/>
      <c r="E370" s="512"/>
      <c r="H370" s="496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 ht="15.75" customHeight="1" x14ac:dyDescent="0.25">
      <c r="A371" s="377"/>
      <c r="B371" s="496"/>
      <c r="C371" s="496"/>
      <c r="E371" s="512"/>
      <c r="H371" s="496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ht="15.75" customHeight="1" x14ac:dyDescent="0.25">
      <c r="A372" s="377"/>
      <c r="B372" s="496"/>
      <c r="C372" s="496"/>
      <c r="E372" s="512"/>
      <c r="H372" s="496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ht="15.75" customHeight="1" x14ac:dyDescent="0.25">
      <c r="A373" s="377"/>
      <c r="B373" s="496"/>
      <c r="C373" s="496"/>
      <c r="E373" s="512"/>
      <c r="H373" s="496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 ht="15.75" customHeight="1" x14ac:dyDescent="0.25">
      <c r="A374" s="377"/>
      <c r="B374" s="496"/>
      <c r="C374" s="496"/>
      <c r="E374" s="512"/>
      <c r="H374" s="496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ht="15.75" customHeight="1" x14ac:dyDescent="0.25">
      <c r="A375" s="377"/>
      <c r="B375" s="496"/>
      <c r="C375" s="496"/>
      <c r="E375" s="512"/>
      <c r="H375" s="496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 ht="15.75" customHeight="1" x14ac:dyDescent="0.25">
      <c r="A376" s="377"/>
      <c r="B376" s="496"/>
      <c r="C376" s="496"/>
      <c r="E376" s="512"/>
      <c r="H376" s="496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 ht="15.75" customHeight="1" x14ac:dyDescent="0.25">
      <c r="A377" s="377"/>
      <c r="B377" s="496"/>
      <c r="C377" s="496"/>
      <c r="E377" s="512"/>
      <c r="H377" s="496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ht="15.75" customHeight="1" x14ac:dyDescent="0.25">
      <c r="A378" s="377"/>
      <c r="B378" s="496"/>
      <c r="C378" s="496"/>
      <c r="E378" s="512"/>
      <c r="H378" s="496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ht="15.75" customHeight="1" x14ac:dyDescent="0.25">
      <c r="A379" s="377"/>
      <c r="B379" s="496"/>
      <c r="C379" s="496"/>
      <c r="E379" s="512"/>
      <c r="H379" s="496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 ht="15.75" customHeight="1" x14ac:dyDescent="0.25">
      <c r="A380" s="377"/>
      <c r="B380" s="496"/>
      <c r="C380" s="496"/>
      <c r="E380" s="512"/>
      <c r="H380" s="496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 ht="15.75" customHeight="1" x14ac:dyDescent="0.25">
      <c r="A381" s="377"/>
      <c r="B381" s="496"/>
      <c r="C381" s="496"/>
      <c r="E381" s="512"/>
      <c r="H381" s="496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 ht="15.75" customHeight="1" x14ac:dyDescent="0.25">
      <c r="A382" s="377"/>
      <c r="B382" s="496"/>
      <c r="C382" s="496"/>
      <c r="E382" s="512"/>
      <c r="H382" s="496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 ht="15.75" customHeight="1" x14ac:dyDescent="0.25">
      <c r="A383" s="377"/>
      <c r="B383" s="496"/>
      <c r="C383" s="496"/>
      <c r="E383" s="512"/>
      <c r="H383" s="496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 ht="15.75" customHeight="1" x14ac:dyDescent="0.25">
      <c r="A384" s="377"/>
      <c r="B384" s="496"/>
      <c r="C384" s="496"/>
      <c r="E384" s="512"/>
      <c r="H384" s="496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ht="15.75" customHeight="1" x14ac:dyDescent="0.25">
      <c r="A385" s="377"/>
      <c r="B385" s="496"/>
      <c r="C385" s="496"/>
      <c r="E385" s="512"/>
      <c r="H385" s="496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ht="15.75" customHeight="1" x14ac:dyDescent="0.25">
      <c r="A386" s="377"/>
      <c r="B386" s="496"/>
      <c r="C386" s="496"/>
      <c r="E386" s="512"/>
      <c r="H386" s="496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 ht="15.75" customHeight="1" x14ac:dyDescent="0.25">
      <c r="A387" s="377"/>
      <c r="B387" s="496"/>
      <c r="C387" s="496"/>
      <c r="E387" s="512"/>
      <c r="H387" s="496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 ht="15.75" customHeight="1" x14ac:dyDescent="0.25">
      <c r="A388" s="377"/>
      <c r="B388" s="496"/>
      <c r="C388" s="496"/>
      <c r="E388" s="512"/>
      <c r="H388" s="496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 ht="15.75" customHeight="1" x14ac:dyDescent="0.25">
      <c r="A389" s="377"/>
      <c r="B389" s="496"/>
      <c r="C389" s="496"/>
      <c r="E389" s="512"/>
      <c r="H389" s="496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 ht="15.75" customHeight="1" x14ac:dyDescent="0.25">
      <c r="A390" s="377"/>
      <c r="B390" s="496"/>
      <c r="C390" s="496"/>
      <c r="E390" s="512"/>
      <c r="H390" s="496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 ht="15.75" customHeight="1" x14ac:dyDescent="0.25">
      <c r="A391" s="377"/>
      <c r="B391" s="496"/>
      <c r="C391" s="496"/>
      <c r="E391" s="512"/>
      <c r="H391" s="496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 ht="15.75" customHeight="1" x14ac:dyDescent="0.25">
      <c r="A392" s="377"/>
      <c r="B392" s="496"/>
      <c r="C392" s="496"/>
      <c r="E392" s="512"/>
      <c r="H392" s="496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ht="15.75" customHeight="1" x14ac:dyDescent="0.25">
      <c r="A393" s="377"/>
      <c r="B393" s="496"/>
      <c r="C393" s="496"/>
      <c r="E393" s="512"/>
      <c r="H393" s="496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 ht="15.75" customHeight="1" x14ac:dyDescent="0.25">
      <c r="A394" s="377"/>
      <c r="B394" s="496"/>
      <c r="C394" s="496"/>
      <c r="E394" s="512"/>
      <c r="H394" s="496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ht="15.75" customHeight="1" x14ac:dyDescent="0.25">
      <c r="A395" s="377"/>
      <c r="B395" s="496"/>
      <c r="C395" s="496"/>
      <c r="E395" s="512"/>
      <c r="H395" s="496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 ht="15.75" customHeight="1" x14ac:dyDescent="0.25">
      <c r="A396" s="377"/>
      <c r="B396" s="496"/>
      <c r="C396" s="496"/>
      <c r="E396" s="512"/>
      <c r="H396" s="496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 ht="15.75" customHeight="1" x14ac:dyDescent="0.25">
      <c r="A397" s="377"/>
      <c r="B397" s="496"/>
      <c r="C397" s="496"/>
      <c r="E397" s="512"/>
      <c r="H397" s="496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 ht="15.75" customHeight="1" x14ac:dyDescent="0.25">
      <c r="A398" s="377"/>
      <c r="B398" s="496"/>
      <c r="C398" s="496"/>
      <c r="E398" s="512"/>
      <c r="H398" s="496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 ht="15.75" customHeight="1" x14ac:dyDescent="0.25">
      <c r="A399" s="377"/>
      <c r="B399" s="496"/>
      <c r="C399" s="496"/>
      <c r="E399" s="512"/>
      <c r="H399" s="496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 ht="15.75" customHeight="1" x14ac:dyDescent="0.25">
      <c r="A400" s="377"/>
      <c r="B400" s="496"/>
      <c r="C400" s="496"/>
      <c r="E400" s="512"/>
      <c r="H400" s="496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 ht="15.75" customHeight="1" x14ac:dyDescent="0.25">
      <c r="A401" s="377"/>
      <c r="B401" s="496"/>
      <c r="C401" s="496"/>
      <c r="E401" s="512"/>
      <c r="H401" s="496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 ht="15.75" customHeight="1" x14ac:dyDescent="0.25">
      <c r="A402" s="377"/>
      <c r="B402" s="496"/>
      <c r="C402" s="496"/>
      <c r="E402" s="512"/>
      <c r="H402" s="496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 ht="15.75" customHeight="1" x14ac:dyDescent="0.25">
      <c r="A403" s="377"/>
      <c r="B403" s="496"/>
      <c r="C403" s="496"/>
      <c r="E403" s="512"/>
      <c r="H403" s="496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 ht="15.75" customHeight="1" x14ac:dyDescent="0.25">
      <c r="A404" s="377"/>
      <c r="B404" s="496"/>
      <c r="C404" s="496"/>
      <c r="E404" s="512"/>
      <c r="H404" s="496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 ht="15.75" customHeight="1" x14ac:dyDescent="0.25">
      <c r="A405" s="377"/>
      <c r="B405" s="496"/>
      <c r="C405" s="496"/>
      <c r="E405" s="512"/>
      <c r="H405" s="496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 ht="15.75" customHeight="1" x14ac:dyDescent="0.25">
      <c r="A406" s="377"/>
      <c r="B406" s="496"/>
      <c r="C406" s="496"/>
      <c r="E406" s="512"/>
      <c r="H406" s="496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 ht="15.75" customHeight="1" x14ac:dyDescent="0.25">
      <c r="A407" s="377"/>
      <c r="B407" s="496"/>
      <c r="C407" s="496"/>
      <c r="E407" s="512"/>
      <c r="H407" s="496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 ht="15.75" customHeight="1" x14ac:dyDescent="0.25">
      <c r="A408" s="377"/>
      <c r="B408" s="496"/>
      <c r="C408" s="496"/>
      <c r="E408" s="512"/>
      <c r="H408" s="496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 ht="15.75" customHeight="1" x14ac:dyDescent="0.25">
      <c r="A409" s="377"/>
      <c r="B409" s="496"/>
      <c r="C409" s="496"/>
      <c r="E409" s="512"/>
      <c r="H409" s="496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 ht="15.75" customHeight="1" x14ac:dyDescent="0.25">
      <c r="A410" s="377"/>
      <c r="B410" s="496"/>
      <c r="C410" s="496"/>
      <c r="E410" s="512"/>
      <c r="H410" s="496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 ht="15.75" customHeight="1" x14ac:dyDescent="0.25">
      <c r="A411" s="377"/>
      <c r="B411" s="496"/>
      <c r="C411" s="496"/>
      <c r="E411" s="512"/>
      <c r="H411" s="496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 ht="15.75" customHeight="1" x14ac:dyDescent="0.25">
      <c r="A412" s="377"/>
      <c r="B412" s="496"/>
      <c r="C412" s="496"/>
      <c r="E412" s="512"/>
      <c r="H412" s="496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 ht="15.75" customHeight="1" x14ac:dyDescent="0.25">
      <c r="A413" s="377"/>
      <c r="B413" s="496"/>
      <c r="C413" s="496"/>
      <c r="E413" s="512"/>
      <c r="H413" s="496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 ht="15.75" customHeight="1" x14ac:dyDescent="0.25">
      <c r="A414" s="377"/>
      <c r="B414" s="496"/>
      <c r="C414" s="496"/>
      <c r="E414" s="512"/>
      <c r="H414" s="496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 ht="15.75" customHeight="1" x14ac:dyDescent="0.25">
      <c r="A415" s="377"/>
      <c r="B415" s="496"/>
      <c r="C415" s="496"/>
      <c r="E415" s="512"/>
      <c r="H415" s="496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 ht="15.75" customHeight="1" x14ac:dyDescent="0.25">
      <c r="A416" s="377"/>
      <c r="B416" s="496"/>
      <c r="C416" s="496"/>
      <c r="E416" s="512"/>
      <c r="H416" s="496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 ht="15.75" customHeight="1" x14ac:dyDescent="0.25">
      <c r="A417" s="377"/>
      <c r="B417" s="496"/>
      <c r="C417" s="496"/>
      <c r="E417" s="512"/>
      <c r="H417" s="496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 ht="15.75" customHeight="1" x14ac:dyDescent="0.25">
      <c r="A418" s="377"/>
      <c r="B418" s="496"/>
      <c r="C418" s="496"/>
      <c r="E418" s="512"/>
      <c r="H418" s="496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 ht="15.75" customHeight="1" x14ac:dyDescent="0.25">
      <c r="A419" s="377"/>
      <c r="B419" s="496"/>
      <c r="C419" s="496"/>
      <c r="E419" s="512"/>
      <c r="H419" s="496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 ht="15.75" customHeight="1" x14ac:dyDescent="0.25">
      <c r="A420" s="377"/>
      <c r="B420" s="496"/>
      <c r="C420" s="496"/>
      <c r="E420" s="512"/>
      <c r="H420" s="496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15.75" customHeight="1" x14ac:dyDescent="0.25">
      <c r="A421" s="377"/>
      <c r="B421" s="496"/>
      <c r="C421" s="496"/>
      <c r="E421" s="512"/>
      <c r="H421" s="496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15.75" customHeight="1" x14ac:dyDescent="0.25">
      <c r="A422" s="377"/>
      <c r="B422" s="496"/>
      <c r="C422" s="496"/>
      <c r="E422" s="512"/>
      <c r="H422" s="496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 ht="15.75" customHeight="1" x14ac:dyDescent="0.25">
      <c r="A423" s="377"/>
      <c r="B423" s="496"/>
      <c r="C423" s="496"/>
      <c r="E423" s="512"/>
      <c r="H423" s="496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 ht="15.75" customHeight="1" x14ac:dyDescent="0.25">
      <c r="A424" s="377"/>
      <c r="B424" s="496"/>
      <c r="C424" s="496"/>
      <c r="E424" s="512"/>
      <c r="H424" s="496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 ht="15.75" customHeight="1" x14ac:dyDescent="0.25">
      <c r="A425" s="377"/>
      <c r="B425" s="496"/>
      <c r="C425" s="496"/>
      <c r="E425" s="512"/>
      <c r="H425" s="496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 ht="15.75" customHeight="1" x14ac:dyDescent="0.25">
      <c r="A426" s="377"/>
      <c r="B426" s="496"/>
      <c r="C426" s="496"/>
      <c r="E426" s="512"/>
      <c r="H426" s="496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 ht="15.75" customHeight="1" x14ac:dyDescent="0.25">
      <c r="A427" s="377"/>
      <c r="B427" s="496"/>
      <c r="C427" s="496"/>
      <c r="E427" s="512"/>
      <c r="H427" s="496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 ht="15.75" customHeight="1" x14ac:dyDescent="0.25">
      <c r="A428" s="377"/>
      <c r="B428" s="496"/>
      <c r="C428" s="496"/>
      <c r="E428" s="512"/>
      <c r="H428" s="496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 ht="15.75" customHeight="1" x14ac:dyDescent="0.25">
      <c r="A429" s="377"/>
      <c r="B429" s="496"/>
      <c r="C429" s="496"/>
      <c r="E429" s="512"/>
      <c r="H429" s="496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 ht="15.75" customHeight="1" x14ac:dyDescent="0.25">
      <c r="A430" s="377"/>
      <c r="B430" s="496"/>
      <c r="C430" s="496"/>
      <c r="E430" s="512"/>
      <c r="H430" s="496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 ht="15.75" customHeight="1" x14ac:dyDescent="0.25">
      <c r="A431" s="377"/>
      <c r="B431" s="496"/>
      <c r="C431" s="496"/>
      <c r="E431" s="512"/>
      <c r="H431" s="496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 ht="15.75" customHeight="1" x14ac:dyDescent="0.25">
      <c r="A432" s="377"/>
      <c r="B432" s="496"/>
      <c r="C432" s="496"/>
      <c r="E432" s="512"/>
      <c r="H432" s="496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 ht="15.75" customHeight="1" x14ac:dyDescent="0.25">
      <c r="A433" s="377"/>
      <c r="B433" s="496"/>
      <c r="C433" s="496"/>
      <c r="E433" s="512"/>
      <c r="H433" s="496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 ht="15.75" customHeight="1" x14ac:dyDescent="0.25">
      <c r="A434" s="377"/>
      <c r="B434" s="496"/>
      <c r="C434" s="496"/>
      <c r="E434" s="512"/>
      <c r="H434" s="496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 ht="15.75" customHeight="1" x14ac:dyDescent="0.25">
      <c r="A435" s="377"/>
      <c r="B435" s="496"/>
      <c r="C435" s="496"/>
      <c r="E435" s="512"/>
      <c r="H435" s="496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 ht="15.75" customHeight="1" x14ac:dyDescent="0.25">
      <c r="A436" s="377"/>
      <c r="B436" s="496"/>
      <c r="C436" s="496"/>
      <c r="E436" s="512"/>
      <c r="H436" s="496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 ht="15.75" customHeight="1" x14ac:dyDescent="0.25">
      <c r="A437" s="377"/>
      <c r="B437" s="496"/>
      <c r="C437" s="496"/>
      <c r="E437" s="512"/>
      <c r="H437" s="496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 ht="15.75" customHeight="1" x14ac:dyDescent="0.25">
      <c r="A438" s="377"/>
      <c r="B438" s="496"/>
      <c r="C438" s="496"/>
      <c r="E438" s="512"/>
      <c r="H438" s="496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 ht="15.75" customHeight="1" x14ac:dyDescent="0.25">
      <c r="A439" s="377"/>
      <c r="B439" s="496"/>
      <c r="C439" s="496"/>
      <c r="E439" s="512"/>
      <c r="H439" s="496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 ht="15.75" customHeight="1" x14ac:dyDescent="0.25">
      <c r="A440" s="377"/>
      <c r="B440" s="496"/>
      <c r="C440" s="496"/>
      <c r="E440" s="512"/>
      <c r="H440" s="496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 ht="15.75" customHeight="1" x14ac:dyDescent="0.25">
      <c r="A441" s="377"/>
      <c r="B441" s="496"/>
      <c r="C441" s="496"/>
      <c r="E441" s="512"/>
      <c r="H441" s="496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 ht="15.75" customHeight="1" x14ac:dyDescent="0.25">
      <c r="A442" s="377"/>
      <c r="B442" s="496"/>
      <c r="C442" s="496"/>
      <c r="E442" s="512"/>
      <c r="H442" s="496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 ht="15.75" customHeight="1" x14ac:dyDescent="0.25">
      <c r="A443" s="377"/>
      <c r="B443" s="496"/>
      <c r="C443" s="496"/>
      <c r="E443" s="512"/>
      <c r="H443" s="496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 ht="15.75" customHeight="1" x14ac:dyDescent="0.25">
      <c r="A444" s="377"/>
      <c r="B444" s="496"/>
      <c r="C444" s="496"/>
      <c r="E444" s="512"/>
      <c r="H444" s="496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 ht="15.75" customHeight="1" x14ac:dyDescent="0.25">
      <c r="A445" s="377"/>
      <c r="B445" s="496"/>
      <c r="C445" s="496"/>
      <c r="E445" s="512"/>
      <c r="H445" s="496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 ht="15.75" customHeight="1" x14ac:dyDescent="0.25">
      <c r="A446" s="377"/>
      <c r="B446" s="496"/>
      <c r="C446" s="496"/>
      <c r="E446" s="512"/>
      <c r="H446" s="496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 ht="15.75" customHeight="1" x14ac:dyDescent="0.25">
      <c r="A447" s="377"/>
      <c r="B447" s="496"/>
      <c r="C447" s="496"/>
      <c r="E447" s="512"/>
      <c r="H447" s="496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 ht="15.75" customHeight="1" x14ac:dyDescent="0.25">
      <c r="A448" s="377"/>
      <c r="B448" s="496"/>
      <c r="C448" s="496"/>
      <c r="E448" s="512"/>
      <c r="H448" s="496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 ht="15.75" customHeight="1" x14ac:dyDescent="0.25">
      <c r="A449" s="377"/>
      <c r="B449" s="496"/>
      <c r="C449" s="496"/>
      <c r="E449" s="512"/>
      <c r="H449" s="496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 ht="15.75" customHeight="1" x14ac:dyDescent="0.25">
      <c r="A450" s="377"/>
      <c r="B450" s="496"/>
      <c r="C450" s="496"/>
      <c r="E450" s="512"/>
      <c r="H450" s="496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 ht="15.75" customHeight="1" x14ac:dyDescent="0.25">
      <c r="A451" s="377"/>
      <c r="B451" s="496"/>
      <c r="C451" s="496"/>
      <c r="E451" s="512"/>
      <c r="H451" s="496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 ht="15.75" customHeight="1" x14ac:dyDescent="0.25">
      <c r="A452" s="377"/>
      <c r="B452" s="496"/>
      <c r="C452" s="496"/>
      <c r="E452" s="512"/>
      <c r="H452" s="496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 ht="15.75" customHeight="1" x14ac:dyDescent="0.25">
      <c r="A453" s="377"/>
      <c r="B453" s="496"/>
      <c r="C453" s="496"/>
      <c r="E453" s="512"/>
      <c r="H453" s="496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 ht="15.75" customHeight="1" x14ac:dyDescent="0.25">
      <c r="A454" s="377"/>
      <c r="B454" s="496"/>
      <c r="C454" s="496"/>
      <c r="E454" s="512"/>
      <c r="H454" s="496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 ht="15.75" customHeight="1" x14ac:dyDescent="0.25">
      <c r="A455" s="377"/>
      <c r="B455" s="496"/>
      <c r="C455" s="496"/>
      <c r="E455" s="512"/>
      <c r="H455" s="496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 ht="15.75" customHeight="1" x14ac:dyDescent="0.25">
      <c r="A456" s="377"/>
      <c r="B456" s="496"/>
      <c r="C456" s="496"/>
      <c r="E456" s="512"/>
      <c r="H456" s="496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 ht="15.75" customHeight="1" x14ac:dyDescent="0.25">
      <c r="A457" s="377"/>
      <c r="B457" s="496"/>
      <c r="C457" s="496"/>
      <c r="E457" s="512"/>
      <c r="H457" s="496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 ht="15.75" customHeight="1" x14ac:dyDescent="0.25">
      <c r="A458" s="377"/>
      <c r="B458" s="496"/>
      <c r="C458" s="496"/>
      <c r="E458" s="512"/>
      <c r="H458" s="496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 ht="15.75" customHeight="1" x14ac:dyDescent="0.25">
      <c r="A459" s="377"/>
      <c r="B459" s="496"/>
      <c r="C459" s="496"/>
      <c r="E459" s="512"/>
      <c r="H459" s="496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 ht="15.75" customHeight="1" x14ac:dyDescent="0.25">
      <c r="A460" s="377"/>
      <c r="B460" s="496"/>
      <c r="C460" s="496"/>
      <c r="E460" s="512"/>
      <c r="H460" s="496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 ht="15.75" customHeight="1" x14ac:dyDescent="0.25">
      <c r="A461" s="377"/>
      <c r="B461" s="496"/>
      <c r="C461" s="496"/>
      <c r="E461" s="512"/>
      <c r="H461" s="496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 ht="15.75" customHeight="1" x14ac:dyDescent="0.25">
      <c r="A462" s="377"/>
      <c r="B462" s="496"/>
      <c r="C462" s="496"/>
      <c r="E462" s="512"/>
      <c r="H462" s="496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 ht="15.75" customHeight="1" x14ac:dyDescent="0.25">
      <c r="A463" s="377"/>
      <c r="B463" s="496"/>
      <c r="C463" s="496"/>
      <c r="E463" s="512"/>
      <c r="H463" s="496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 ht="15.75" customHeight="1" x14ac:dyDescent="0.25">
      <c r="A464" s="377"/>
      <c r="B464" s="496"/>
      <c r="C464" s="496"/>
      <c r="E464" s="512"/>
      <c r="H464" s="496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 ht="15.75" customHeight="1" x14ac:dyDescent="0.25">
      <c r="A465" s="377"/>
      <c r="B465" s="496"/>
      <c r="C465" s="496"/>
      <c r="E465" s="512"/>
      <c r="H465" s="496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 ht="15.75" customHeight="1" x14ac:dyDescent="0.25">
      <c r="A466" s="377"/>
      <c r="B466" s="496"/>
      <c r="C466" s="496"/>
      <c r="E466" s="512"/>
      <c r="H466" s="496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 ht="15.75" customHeight="1" x14ac:dyDescent="0.25">
      <c r="A467" s="377"/>
      <c r="B467" s="496"/>
      <c r="C467" s="496"/>
      <c r="E467" s="512"/>
      <c r="H467" s="496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 ht="15.75" customHeight="1" x14ac:dyDescent="0.25">
      <c r="A468" s="377"/>
      <c r="B468" s="496"/>
      <c r="C468" s="496"/>
      <c r="E468" s="512"/>
      <c r="H468" s="496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 ht="15.75" customHeight="1" x14ac:dyDescent="0.25">
      <c r="A469" s="377"/>
      <c r="B469" s="496"/>
      <c r="C469" s="496"/>
      <c r="E469" s="512"/>
      <c r="H469" s="496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 ht="15.75" customHeight="1" x14ac:dyDescent="0.25">
      <c r="A470" s="377"/>
      <c r="B470" s="496"/>
      <c r="C470" s="496"/>
      <c r="E470" s="512"/>
      <c r="H470" s="496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 ht="15.75" customHeight="1" x14ac:dyDescent="0.25">
      <c r="A471" s="377"/>
      <c r="B471" s="496"/>
      <c r="C471" s="496"/>
      <c r="E471" s="512"/>
      <c r="H471" s="496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 ht="15.75" customHeight="1" x14ac:dyDescent="0.25">
      <c r="A472" s="377"/>
      <c r="B472" s="496"/>
      <c r="C472" s="496"/>
      <c r="E472" s="512"/>
      <c r="H472" s="496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 ht="15.75" customHeight="1" x14ac:dyDescent="0.25">
      <c r="A473" s="377"/>
      <c r="B473" s="496"/>
      <c r="C473" s="496"/>
      <c r="E473" s="512"/>
      <c r="H473" s="496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 ht="15.75" customHeight="1" x14ac:dyDescent="0.25">
      <c r="A474" s="377"/>
      <c r="B474" s="496"/>
      <c r="C474" s="496"/>
      <c r="E474" s="512"/>
      <c r="H474" s="496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 ht="15.75" customHeight="1" x14ac:dyDescent="0.25">
      <c r="A475" s="377"/>
      <c r="B475" s="496"/>
      <c r="C475" s="496"/>
      <c r="E475" s="512"/>
      <c r="H475" s="496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 ht="15.75" customHeight="1" x14ac:dyDescent="0.25">
      <c r="A476" s="377"/>
      <c r="B476" s="496"/>
      <c r="C476" s="496"/>
      <c r="E476" s="512"/>
      <c r="H476" s="496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 ht="15.75" customHeight="1" x14ac:dyDescent="0.25">
      <c r="A477" s="377"/>
      <c r="B477" s="496"/>
      <c r="C477" s="496"/>
      <c r="E477" s="512"/>
      <c r="H477" s="496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 ht="15.75" customHeight="1" x14ac:dyDescent="0.25">
      <c r="A478" s="377"/>
      <c r="B478" s="496"/>
      <c r="C478" s="496"/>
      <c r="E478" s="512"/>
      <c r="H478" s="496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 ht="15.75" customHeight="1" x14ac:dyDescent="0.25">
      <c r="A479" s="377"/>
      <c r="B479" s="496"/>
      <c r="C479" s="496"/>
      <c r="E479" s="512"/>
      <c r="H479" s="496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 ht="15.75" customHeight="1" x14ac:dyDescent="0.25">
      <c r="A480" s="377"/>
      <c r="B480" s="496"/>
      <c r="C480" s="496"/>
      <c r="E480" s="512"/>
      <c r="H480" s="496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 ht="15.75" customHeight="1" x14ac:dyDescent="0.25">
      <c r="A481" s="377"/>
      <c r="B481" s="496"/>
      <c r="C481" s="496"/>
      <c r="E481" s="512"/>
      <c r="H481" s="496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 ht="15.75" customHeight="1" x14ac:dyDescent="0.25">
      <c r="A482" s="377"/>
      <c r="B482" s="496"/>
      <c r="C482" s="496"/>
      <c r="E482" s="512"/>
      <c r="H482" s="496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 ht="15.75" customHeight="1" x14ac:dyDescent="0.25">
      <c r="A483" s="377"/>
      <c r="B483" s="496"/>
      <c r="C483" s="496"/>
      <c r="E483" s="512"/>
      <c r="H483" s="496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 ht="15.75" customHeight="1" x14ac:dyDescent="0.25">
      <c r="A484" s="377"/>
      <c r="B484" s="496"/>
      <c r="C484" s="496"/>
      <c r="E484" s="512"/>
      <c r="H484" s="496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 ht="15.75" customHeight="1" x14ac:dyDescent="0.25">
      <c r="A485" s="377"/>
      <c r="B485" s="496"/>
      <c r="C485" s="496"/>
      <c r="E485" s="512"/>
      <c r="H485" s="496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 ht="15.75" customHeight="1" x14ac:dyDescent="0.25">
      <c r="A486" s="377"/>
      <c r="B486" s="496"/>
      <c r="C486" s="496"/>
      <c r="E486" s="512"/>
      <c r="H486" s="496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 ht="15.75" customHeight="1" x14ac:dyDescent="0.25">
      <c r="A487" s="377"/>
      <c r="B487" s="496"/>
      <c r="C487" s="496"/>
      <c r="E487" s="512"/>
      <c r="H487" s="496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 ht="15.75" customHeight="1" x14ac:dyDescent="0.25">
      <c r="A488" s="377"/>
      <c r="B488" s="496"/>
      <c r="C488" s="496"/>
      <c r="E488" s="512"/>
      <c r="H488" s="496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 ht="15.75" customHeight="1" x14ac:dyDescent="0.25">
      <c r="A489" s="377"/>
      <c r="B489" s="496"/>
      <c r="C489" s="496"/>
      <c r="E489" s="512"/>
      <c r="H489" s="496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 ht="15.75" customHeight="1" x14ac:dyDescent="0.25">
      <c r="A490" s="377"/>
      <c r="B490" s="496"/>
      <c r="C490" s="496"/>
      <c r="E490" s="512"/>
      <c r="H490" s="496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 ht="15.75" customHeight="1" x14ac:dyDescent="0.25">
      <c r="A491" s="377"/>
      <c r="B491" s="496"/>
      <c r="C491" s="496"/>
      <c r="E491" s="512"/>
      <c r="H491" s="496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 ht="15.75" customHeight="1" x14ac:dyDescent="0.25">
      <c r="A492" s="377"/>
      <c r="B492" s="496"/>
      <c r="C492" s="496"/>
      <c r="E492" s="512"/>
      <c r="H492" s="496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 ht="15.75" customHeight="1" x14ac:dyDescent="0.25">
      <c r="A493" s="377"/>
      <c r="B493" s="496"/>
      <c r="C493" s="496"/>
      <c r="E493" s="512"/>
      <c r="H493" s="496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 ht="15.75" customHeight="1" x14ac:dyDescent="0.25">
      <c r="A494" s="377"/>
      <c r="B494" s="496"/>
      <c r="C494" s="496"/>
      <c r="E494" s="512"/>
      <c r="H494" s="496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ht="15.75" customHeight="1" x14ac:dyDescent="0.25">
      <c r="A495" s="377"/>
      <c r="B495" s="496"/>
      <c r="C495" s="496"/>
      <c r="E495" s="512"/>
      <c r="H495" s="496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 ht="15.75" customHeight="1" x14ac:dyDescent="0.25">
      <c r="A496" s="377"/>
      <c r="B496" s="496"/>
      <c r="C496" s="496"/>
      <c r="E496" s="512"/>
      <c r="H496" s="496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 ht="15.75" customHeight="1" x14ac:dyDescent="0.25">
      <c r="A497" s="377"/>
      <c r="B497" s="496"/>
      <c r="C497" s="496"/>
      <c r="E497" s="512"/>
      <c r="H497" s="496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 ht="15.75" customHeight="1" x14ac:dyDescent="0.25">
      <c r="A498" s="377"/>
      <c r="B498" s="496"/>
      <c r="C498" s="496"/>
      <c r="E498" s="512"/>
      <c r="H498" s="496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 ht="15.75" customHeight="1" x14ac:dyDescent="0.25">
      <c r="A499" s="377"/>
      <c r="B499" s="496"/>
      <c r="C499" s="496"/>
      <c r="E499" s="512"/>
      <c r="H499" s="496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 ht="15.75" customHeight="1" x14ac:dyDescent="0.25">
      <c r="A500" s="377"/>
      <c r="B500" s="496"/>
      <c r="C500" s="496"/>
      <c r="E500" s="512"/>
      <c r="H500" s="496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 ht="15.75" customHeight="1" x14ac:dyDescent="0.25">
      <c r="A501" s="377"/>
      <c r="B501" s="496"/>
      <c r="C501" s="496"/>
      <c r="E501" s="512"/>
      <c r="H501" s="496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 ht="15.75" customHeight="1" x14ac:dyDescent="0.25">
      <c r="A502" s="377"/>
      <c r="B502" s="496"/>
      <c r="C502" s="496"/>
      <c r="E502" s="512"/>
      <c r="H502" s="496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 ht="15.75" customHeight="1" x14ac:dyDescent="0.25">
      <c r="A503" s="377"/>
      <c r="B503" s="496"/>
      <c r="C503" s="496"/>
      <c r="E503" s="512"/>
      <c r="H503" s="496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 ht="15.75" customHeight="1" x14ac:dyDescent="0.25">
      <c r="A504" s="377"/>
      <c r="B504" s="496"/>
      <c r="C504" s="496"/>
      <c r="E504" s="512"/>
      <c r="H504" s="496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 ht="15.75" customHeight="1" x14ac:dyDescent="0.25">
      <c r="A505" s="377"/>
      <c r="B505" s="496"/>
      <c r="C505" s="496"/>
      <c r="E505" s="512"/>
      <c r="H505" s="496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ht="15.75" customHeight="1" x14ac:dyDescent="0.25">
      <c r="A506" s="377"/>
      <c r="B506" s="496"/>
      <c r="C506" s="496"/>
      <c r="E506" s="512"/>
      <c r="H506" s="496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 ht="15.75" customHeight="1" x14ac:dyDescent="0.25">
      <c r="A507" s="377"/>
      <c r="B507" s="496"/>
      <c r="C507" s="496"/>
      <c r="E507" s="512"/>
      <c r="H507" s="496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 ht="15.75" customHeight="1" x14ac:dyDescent="0.25">
      <c r="A508" s="377"/>
      <c r="B508" s="496"/>
      <c r="C508" s="496"/>
      <c r="E508" s="512"/>
      <c r="H508" s="496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 ht="15.75" customHeight="1" x14ac:dyDescent="0.25">
      <c r="A509" s="377"/>
      <c r="B509" s="496"/>
      <c r="C509" s="496"/>
      <c r="E509" s="512"/>
      <c r="H509" s="496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 ht="15.75" customHeight="1" x14ac:dyDescent="0.25">
      <c r="A510" s="377"/>
      <c r="B510" s="496"/>
      <c r="C510" s="496"/>
      <c r="E510" s="512"/>
      <c r="H510" s="496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 ht="15.75" customHeight="1" x14ac:dyDescent="0.25">
      <c r="A511" s="377"/>
      <c r="B511" s="496"/>
      <c r="C511" s="496"/>
      <c r="E511" s="512"/>
      <c r="H511" s="496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 ht="15.75" customHeight="1" x14ac:dyDescent="0.25">
      <c r="A512" s="377"/>
      <c r="B512" s="496"/>
      <c r="C512" s="496"/>
      <c r="E512" s="512"/>
      <c r="H512" s="496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1:24" ht="15.75" customHeight="1" x14ac:dyDescent="0.25">
      <c r="A513" s="377"/>
      <c r="B513" s="496"/>
      <c r="C513" s="496"/>
      <c r="E513" s="512"/>
      <c r="H513" s="496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 ht="15.75" customHeight="1" x14ac:dyDescent="0.25">
      <c r="A514" s="377"/>
      <c r="B514" s="496"/>
      <c r="C514" s="496"/>
      <c r="E514" s="512"/>
      <c r="H514" s="496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1:24" ht="15.75" customHeight="1" x14ac:dyDescent="0.25">
      <c r="A515" s="377"/>
      <c r="B515" s="496"/>
      <c r="C515" s="496"/>
      <c r="E515" s="512"/>
      <c r="H515" s="496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1:24" ht="15.75" customHeight="1" x14ac:dyDescent="0.25">
      <c r="A516" s="377"/>
      <c r="B516" s="496"/>
      <c r="C516" s="496"/>
      <c r="E516" s="512"/>
      <c r="H516" s="496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1:24" ht="15.75" customHeight="1" x14ac:dyDescent="0.25">
      <c r="A517" s="377"/>
      <c r="B517" s="496"/>
      <c r="C517" s="496"/>
      <c r="E517" s="512"/>
      <c r="H517" s="496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1:24" ht="15.75" customHeight="1" x14ac:dyDescent="0.25">
      <c r="A518" s="377"/>
      <c r="B518" s="496"/>
      <c r="C518" s="496"/>
      <c r="E518" s="512"/>
      <c r="H518" s="496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1:24" ht="15.75" customHeight="1" x14ac:dyDescent="0.25">
      <c r="A519" s="377"/>
      <c r="B519" s="496"/>
      <c r="C519" s="496"/>
      <c r="E519" s="512"/>
      <c r="H519" s="496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1:24" ht="15.75" customHeight="1" x14ac:dyDescent="0.25">
      <c r="A520" s="377"/>
      <c r="B520" s="496"/>
      <c r="C520" s="496"/>
      <c r="E520" s="512"/>
      <c r="H520" s="496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1:24" ht="15.75" customHeight="1" x14ac:dyDescent="0.25">
      <c r="A521" s="377"/>
      <c r="B521" s="496"/>
      <c r="C521" s="496"/>
      <c r="E521" s="512"/>
      <c r="H521" s="496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1:24" ht="15.75" customHeight="1" x14ac:dyDescent="0.25">
      <c r="A522" s="377"/>
      <c r="B522" s="496"/>
      <c r="C522" s="496"/>
      <c r="E522" s="512"/>
      <c r="H522" s="496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1:24" ht="15.75" customHeight="1" x14ac:dyDescent="0.25">
      <c r="A523" s="377"/>
      <c r="B523" s="496"/>
      <c r="C523" s="496"/>
      <c r="E523" s="512"/>
      <c r="H523" s="496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1:24" ht="15.75" customHeight="1" x14ac:dyDescent="0.25">
      <c r="A524" s="377"/>
      <c r="B524" s="496"/>
      <c r="C524" s="496"/>
      <c r="E524" s="512"/>
      <c r="H524" s="496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1:24" ht="15.75" customHeight="1" x14ac:dyDescent="0.25">
      <c r="A525" s="377"/>
      <c r="B525" s="496"/>
      <c r="C525" s="496"/>
      <c r="E525" s="512"/>
      <c r="H525" s="496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1:24" ht="15.75" customHeight="1" x14ac:dyDescent="0.25">
      <c r="A526" s="377"/>
      <c r="B526" s="496"/>
      <c r="C526" s="496"/>
      <c r="E526" s="512"/>
      <c r="H526" s="496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1:24" ht="15.75" customHeight="1" x14ac:dyDescent="0.25">
      <c r="A527" s="377"/>
      <c r="B527" s="496"/>
      <c r="C527" s="496"/>
      <c r="E527" s="512"/>
      <c r="H527" s="496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1:24" ht="15.75" customHeight="1" x14ac:dyDescent="0.25">
      <c r="A528" s="377"/>
      <c r="B528" s="496"/>
      <c r="C528" s="496"/>
      <c r="E528" s="512"/>
      <c r="H528" s="496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1:24" ht="15.75" customHeight="1" x14ac:dyDescent="0.25">
      <c r="A529" s="377"/>
      <c r="B529" s="496"/>
      <c r="C529" s="496"/>
      <c r="E529" s="512"/>
      <c r="H529" s="496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1:24" ht="15.75" customHeight="1" x14ac:dyDescent="0.25">
      <c r="A530" s="377"/>
      <c r="B530" s="496"/>
      <c r="C530" s="496"/>
      <c r="E530" s="512"/>
      <c r="H530" s="496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1:24" ht="15.75" customHeight="1" x14ac:dyDescent="0.25">
      <c r="A531" s="377"/>
      <c r="B531" s="496"/>
      <c r="C531" s="496"/>
      <c r="E531" s="512"/>
      <c r="H531" s="496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1:24" ht="15.75" customHeight="1" x14ac:dyDescent="0.25">
      <c r="A532" s="377"/>
      <c r="B532" s="496"/>
      <c r="C532" s="496"/>
      <c r="E532" s="512"/>
      <c r="H532" s="496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1:24" ht="15.75" customHeight="1" x14ac:dyDescent="0.25">
      <c r="A533" s="377"/>
      <c r="B533" s="496"/>
      <c r="C533" s="496"/>
      <c r="E533" s="512"/>
      <c r="H533" s="496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1:24" ht="15.75" customHeight="1" x14ac:dyDescent="0.25">
      <c r="A534" s="377"/>
      <c r="B534" s="496"/>
      <c r="C534" s="496"/>
      <c r="E534" s="512"/>
      <c r="H534" s="496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1:24" ht="15.75" customHeight="1" x14ac:dyDescent="0.25">
      <c r="A535" s="377"/>
      <c r="B535" s="496"/>
      <c r="C535" s="496"/>
      <c r="E535" s="512"/>
      <c r="H535" s="496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1:24" ht="15.75" customHeight="1" x14ac:dyDescent="0.25">
      <c r="A536" s="377"/>
      <c r="B536" s="496"/>
      <c r="C536" s="496"/>
      <c r="E536" s="512"/>
      <c r="H536" s="496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1:24" ht="15.75" customHeight="1" x14ac:dyDescent="0.25">
      <c r="A537" s="377"/>
      <c r="B537" s="496"/>
      <c r="C537" s="496"/>
      <c r="E537" s="512"/>
      <c r="H537" s="496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1:24" ht="15.75" customHeight="1" x14ac:dyDescent="0.25">
      <c r="A538" s="377"/>
      <c r="B538" s="496"/>
      <c r="C538" s="496"/>
      <c r="E538" s="512"/>
      <c r="H538" s="496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1:24" ht="15.75" customHeight="1" x14ac:dyDescent="0.25">
      <c r="A539" s="377"/>
      <c r="B539" s="496"/>
      <c r="C539" s="496"/>
      <c r="E539" s="512"/>
      <c r="H539" s="496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1:24" ht="15.75" customHeight="1" x14ac:dyDescent="0.25">
      <c r="A540" s="377"/>
      <c r="B540" s="496"/>
      <c r="C540" s="496"/>
      <c r="E540" s="512"/>
      <c r="H540" s="496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1:24" ht="15.75" customHeight="1" x14ac:dyDescent="0.25">
      <c r="A541" s="377"/>
      <c r="B541" s="496"/>
      <c r="C541" s="496"/>
      <c r="E541" s="512"/>
      <c r="H541" s="496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1:24" ht="15.75" customHeight="1" x14ac:dyDescent="0.25">
      <c r="A542" s="377"/>
      <c r="B542" s="496"/>
      <c r="C542" s="496"/>
      <c r="E542" s="512"/>
      <c r="H542" s="496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1:24" ht="15.75" customHeight="1" x14ac:dyDescent="0.25">
      <c r="A543" s="377"/>
      <c r="B543" s="496"/>
      <c r="C543" s="496"/>
      <c r="E543" s="512"/>
      <c r="H543" s="496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1:24" ht="15.75" customHeight="1" x14ac:dyDescent="0.25">
      <c r="A544" s="377"/>
      <c r="B544" s="496"/>
      <c r="C544" s="496"/>
      <c r="E544" s="512"/>
      <c r="H544" s="496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1:24" ht="15.75" customHeight="1" x14ac:dyDescent="0.25">
      <c r="A545" s="377"/>
      <c r="B545" s="496"/>
      <c r="C545" s="496"/>
      <c r="E545" s="512"/>
      <c r="H545" s="496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1:24" ht="15.75" customHeight="1" x14ac:dyDescent="0.25">
      <c r="A546" s="377"/>
      <c r="B546" s="496"/>
      <c r="C546" s="496"/>
      <c r="E546" s="512"/>
      <c r="H546" s="496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1:24" ht="15.75" customHeight="1" x14ac:dyDescent="0.25">
      <c r="A547" s="377"/>
      <c r="B547" s="496"/>
      <c r="C547" s="496"/>
      <c r="E547" s="512"/>
      <c r="H547" s="496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1:24" ht="15.75" customHeight="1" x14ac:dyDescent="0.25">
      <c r="A548" s="377"/>
      <c r="B548" s="496"/>
      <c r="C548" s="496"/>
      <c r="E548" s="512"/>
      <c r="H548" s="496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1:24" ht="15.75" customHeight="1" x14ac:dyDescent="0.25">
      <c r="A549" s="377"/>
      <c r="B549" s="496"/>
      <c r="C549" s="496"/>
      <c r="E549" s="512"/>
      <c r="H549" s="496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1:24" ht="15.75" customHeight="1" x14ac:dyDescent="0.25">
      <c r="A550" s="377"/>
      <c r="B550" s="496"/>
      <c r="C550" s="496"/>
      <c r="E550" s="512"/>
      <c r="H550" s="496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1:24" ht="15.75" customHeight="1" x14ac:dyDescent="0.25">
      <c r="A551" s="377"/>
      <c r="B551" s="496"/>
      <c r="C551" s="496"/>
      <c r="E551" s="512"/>
      <c r="H551" s="496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1:24" ht="15.75" customHeight="1" x14ac:dyDescent="0.25">
      <c r="A552" s="377"/>
      <c r="B552" s="496"/>
      <c r="C552" s="496"/>
      <c r="E552" s="512"/>
      <c r="H552" s="496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1:24" ht="15.75" customHeight="1" x14ac:dyDescent="0.25">
      <c r="A553" s="377"/>
      <c r="B553" s="496"/>
      <c r="C553" s="496"/>
      <c r="E553" s="512"/>
      <c r="H553" s="496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1:24" ht="15.75" customHeight="1" x14ac:dyDescent="0.25">
      <c r="A554" s="377"/>
      <c r="B554" s="496"/>
      <c r="C554" s="496"/>
      <c r="E554" s="512"/>
      <c r="H554" s="496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1:24" ht="15.75" customHeight="1" x14ac:dyDescent="0.25">
      <c r="A555" s="377"/>
      <c r="B555" s="496"/>
      <c r="C555" s="496"/>
      <c r="E555" s="512"/>
      <c r="H555" s="496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1:24" ht="15.75" customHeight="1" x14ac:dyDescent="0.25">
      <c r="A556" s="377"/>
      <c r="B556" s="496"/>
      <c r="C556" s="496"/>
      <c r="E556" s="512"/>
      <c r="H556" s="496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1:24" ht="15.75" customHeight="1" x14ac:dyDescent="0.25">
      <c r="A557" s="377"/>
      <c r="B557" s="496"/>
      <c r="C557" s="496"/>
      <c r="E557" s="512"/>
      <c r="H557" s="496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1:24" ht="15.75" customHeight="1" x14ac:dyDescent="0.25">
      <c r="A558" s="377"/>
      <c r="B558" s="496"/>
      <c r="C558" s="496"/>
      <c r="E558" s="512"/>
      <c r="H558" s="496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1:24" ht="15.75" customHeight="1" x14ac:dyDescent="0.25">
      <c r="A559" s="377"/>
      <c r="B559" s="496"/>
      <c r="C559" s="496"/>
      <c r="E559" s="512"/>
      <c r="H559" s="496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1:24" ht="15.75" customHeight="1" x14ac:dyDescent="0.25">
      <c r="A560" s="377"/>
      <c r="B560" s="496"/>
      <c r="C560" s="496"/>
      <c r="E560" s="512"/>
      <c r="H560" s="496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1:24" ht="15.75" customHeight="1" x14ac:dyDescent="0.25">
      <c r="A561" s="377"/>
      <c r="B561" s="496"/>
      <c r="C561" s="496"/>
      <c r="E561" s="512"/>
      <c r="H561" s="496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1:24" ht="15.75" customHeight="1" x14ac:dyDescent="0.25">
      <c r="A562" s="377"/>
      <c r="B562" s="496"/>
      <c r="C562" s="496"/>
      <c r="E562" s="512"/>
      <c r="H562" s="496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1:24" ht="15.75" customHeight="1" x14ac:dyDescent="0.25">
      <c r="A563" s="377"/>
      <c r="B563" s="496"/>
      <c r="C563" s="496"/>
      <c r="E563" s="512"/>
      <c r="H563" s="496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1:24" ht="15.75" customHeight="1" x14ac:dyDescent="0.25">
      <c r="A564" s="377"/>
      <c r="B564" s="496"/>
      <c r="C564" s="496"/>
      <c r="E564" s="512"/>
      <c r="H564" s="496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1:24" ht="15.75" customHeight="1" x14ac:dyDescent="0.25">
      <c r="A565" s="377"/>
      <c r="B565" s="496"/>
      <c r="C565" s="496"/>
      <c r="E565" s="512"/>
      <c r="H565" s="496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1:24" ht="15.75" customHeight="1" x14ac:dyDescent="0.25">
      <c r="A566" s="377"/>
      <c r="B566" s="496"/>
      <c r="C566" s="496"/>
      <c r="E566" s="512"/>
      <c r="H566" s="496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1:24" ht="15.75" customHeight="1" x14ac:dyDescent="0.25">
      <c r="A567" s="377"/>
      <c r="B567" s="496"/>
      <c r="C567" s="496"/>
      <c r="E567" s="512"/>
      <c r="H567" s="496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1:24" ht="15.75" customHeight="1" x14ac:dyDescent="0.25">
      <c r="A568" s="377"/>
      <c r="B568" s="496"/>
      <c r="C568" s="496"/>
      <c r="E568" s="512"/>
      <c r="H568" s="496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1:24" ht="15.75" customHeight="1" x14ac:dyDescent="0.25">
      <c r="A569" s="377"/>
      <c r="B569" s="496"/>
      <c r="C569" s="496"/>
      <c r="E569" s="512"/>
      <c r="H569" s="496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1:24" ht="15.75" customHeight="1" x14ac:dyDescent="0.25">
      <c r="A570" s="377"/>
      <c r="B570" s="496"/>
      <c r="C570" s="496"/>
      <c r="E570" s="512"/>
      <c r="H570" s="496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1:24" ht="15.75" customHeight="1" x14ac:dyDescent="0.25">
      <c r="A571" s="377"/>
      <c r="B571" s="496"/>
      <c r="C571" s="496"/>
      <c r="E571" s="512"/>
      <c r="H571" s="496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1:24" ht="15.75" customHeight="1" x14ac:dyDescent="0.25">
      <c r="A572" s="377"/>
      <c r="B572" s="496"/>
      <c r="C572" s="496"/>
      <c r="E572" s="512"/>
      <c r="H572" s="496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1:24" ht="15.75" customHeight="1" x14ac:dyDescent="0.25">
      <c r="A573" s="377"/>
      <c r="B573" s="496"/>
      <c r="C573" s="496"/>
      <c r="E573" s="512"/>
      <c r="H573" s="496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1:24" ht="15.75" customHeight="1" x14ac:dyDescent="0.25">
      <c r="A574" s="377"/>
      <c r="B574" s="496"/>
      <c r="C574" s="496"/>
      <c r="E574" s="512"/>
      <c r="H574" s="496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1:24" ht="15.75" customHeight="1" x14ac:dyDescent="0.25">
      <c r="A575" s="377"/>
      <c r="B575" s="496"/>
      <c r="C575" s="496"/>
      <c r="E575" s="512"/>
      <c r="H575" s="496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1:24" ht="15.75" customHeight="1" x14ac:dyDescent="0.25">
      <c r="A576" s="377"/>
      <c r="B576" s="496"/>
      <c r="C576" s="496"/>
      <c r="E576" s="512"/>
      <c r="H576" s="496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1:24" ht="15.75" customHeight="1" x14ac:dyDescent="0.25">
      <c r="A577" s="377"/>
      <c r="B577" s="496"/>
      <c r="C577" s="496"/>
      <c r="E577" s="512"/>
      <c r="H577" s="496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1:24" ht="15.75" customHeight="1" x14ac:dyDescent="0.25">
      <c r="A578" s="377"/>
      <c r="B578" s="496"/>
      <c r="C578" s="496"/>
      <c r="E578" s="512"/>
      <c r="H578" s="496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1:24" ht="15.75" customHeight="1" x14ac:dyDescent="0.25">
      <c r="A579" s="377"/>
      <c r="B579" s="496"/>
      <c r="C579" s="496"/>
      <c r="E579" s="512"/>
      <c r="H579" s="496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1:24" ht="15.75" customHeight="1" x14ac:dyDescent="0.25">
      <c r="A580" s="377"/>
      <c r="B580" s="496"/>
      <c r="C580" s="496"/>
      <c r="E580" s="512"/>
      <c r="H580" s="496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1:24" ht="15.75" customHeight="1" x14ac:dyDescent="0.25">
      <c r="A581" s="377"/>
      <c r="B581" s="496"/>
      <c r="C581" s="496"/>
      <c r="E581" s="512"/>
      <c r="H581" s="496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1:24" ht="15.75" customHeight="1" x14ac:dyDescent="0.25">
      <c r="A582" s="377"/>
      <c r="B582" s="496"/>
      <c r="C582" s="496"/>
      <c r="E582" s="512"/>
      <c r="H582" s="496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1:24" ht="15.75" customHeight="1" x14ac:dyDescent="0.25">
      <c r="A583" s="377"/>
      <c r="B583" s="496"/>
      <c r="C583" s="496"/>
      <c r="E583" s="512"/>
      <c r="H583" s="496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1:24" ht="15.75" customHeight="1" x14ac:dyDescent="0.25">
      <c r="A584" s="377"/>
      <c r="B584" s="496"/>
      <c r="C584" s="496"/>
      <c r="E584" s="512"/>
      <c r="H584" s="496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1:24" ht="15.75" customHeight="1" x14ac:dyDescent="0.25">
      <c r="A585" s="377"/>
      <c r="B585" s="496"/>
      <c r="C585" s="496"/>
      <c r="E585" s="512"/>
      <c r="H585" s="496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1:24" ht="15.75" customHeight="1" x14ac:dyDescent="0.25">
      <c r="A586" s="377"/>
      <c r="B586" s="496"/>
      <c r="C586" s="496"/>
      <c r="E586" s="512"/>
      <c r="H586" s="496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1:24" ht="15.75" customHeight="1" x14ac:dyDescent="0.25">
      <c r="A587" s="377"/>
      <c r="B587" s="496"/>
      <c r="C587" s="496"/>
      <c r="E587" s="512"/>
      <c r="H587" s="496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1:24" ht="15.75" customHeight="1" x14ac:dyDescent="0.25">
      <c r="A588" s="377"/>
      <c r="B588" s="496"/>
      <c r="C588" s="496"/>
      <c r="E588" s="512"/>
      <c r="H588" s="496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1:24" ht="15.75" customHeight="1" x14ac:dyDescent="0.25">
      <c r="A589" s="377"/>
      <c r="B589" s="496"/>
      <c r="C589" s="496"/>
      <c r="E589" s="512"/>
      <c r="H589" s="496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1:24" ht="15.75" customHeight="1" x14ac:dyDescent="0.25">
      <c r="A590" s="377"/>
      <c r="B590" s="496"/>
      <c r="C590" s="496"/>
      <c r="E590" s="512"/>
      <c r="H590" s="496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1:24" ht="15.75" customHeight="1" x14ac:dyDescent="0.25">
      <c r="A591" s="377"/>
      <c r="B591" s="496"/>
      <c r="C591" s="496"/>
      <c r="E591" s="512"/>
      <c r="H591" s="496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1:24" ht="15.75" customHeight="1" x14ac:dyDescent="0.25">
      <c r="A592" s="377"/>
      <c r="B592" s="496"/>
      <c r="C592" s="496"/>
      <c r="E592" s="512"/>
      <c r="H592" s="496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1:24" ht="15.75" customHeight="1" x14ac:dyDescent="0.25">
      <c r="A593" s="377"/>
      <c r="B593" s="496"/>
      <c r="C593" s="496"/>
      <c r="E593" s="512"/>
      <c r="H593" s="496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1:24" ht="15.75" customHeight="1" x14ac:dyDescent="0.25">
      <c r="A594" s="377"/>
      <c r="B594" s="496"/>
      <c r="C594" s="496"/>
      <c r="E594" s="512"/>
      <c r="H594" s="496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1:24" ht="15.75" customHeight="1" x14ac:dyDescent="0.25">
      <c r="A595" s="377"/>
      <c r="B595" s="496"/>
      <c r="C595" s="496"/>
      <c r="E595" s="512"/>
      <c r="H595" s="496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1:24" ht="15.75" customHeight="1" x14ac:dyDescent="0.25">
      <c r="A596" s="377"/>
      <c r="B596" s="496"/>
      <c r="C596" s="496"/>
      <c r="E596" s="512"/>
      <c r="H596" s="496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1:24" ht="15.75" customHeight="1" x14ac:dyDescent="0.25">
      <c r="A597" s="377"/>
      <c r="B597" s="496"/>
      <c r="C597" s="496"/>
      <c r="E597" s="512"/>
      <c r="H597" s="496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1:24" ht="15.75" customHeight="1" x14ac:dyDescent="0.25">
      <c r="A598" s="377"/>
      <c r="B598" s="496"/>
      <c r="C598" s="496"/>
      <c r="E598" s="512"/>
      <c r="H598" s="496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1:24" ht="15.75" customHeight="1" x14ac:dyDescent="0.25">
      <c r="A599" s="377"/>
      <c r="B599" s="496"/>
      <c r="C599" s="496"/>
      <c r="E599" s="512"/>
      <c r="H599" s="496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1:24" ht="15.75" customHeight="1" x14ac:dyDescent="0.25">
      <c r="A600" s="377"/>
      <c r="B600" s="496"/>
      <c r="C600" s="496"/>
      <c r="E600" s="512"/>
      <c r="H600" s="496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1:24" ht="15.75" customHeight="1" x14ac:dyDescent="0.25">
      <c r="A601" s="377"/>
      <c r="B601" s="496"/>
      <c r="C601" s="496"/>
      <c r="E601" s="512"/>
      <c r="H601" s="496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1:24" ht="15.75" customHeight="1" x14ac:dyDescent="0.25">
      <c r="A602" s="377"/>
      <c r="B602" s="496"/>
      <c r="C602" s="496"/>
      <c r="E602" s="512"/>
      <c r="H602" s="496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1:24" ht="15.75" customHeight="1" x14ac:dyDescent="0.25">
      <c r="A603" s="377"/>
      <c r="B603" s="496"/>
      <c r="C603" s="496"/>
      <c r="E603" s="512"/>
      <c r="H603" s="496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1:24" ht="15.75" customHeight="1" x14ac:dyDescent="0.25">
      <c r="A604" s="377"/>
      <c r="B604" s="496"/>
      <c r="C604" s="496"/>
      <c r="E604" s="512"/>
      <c r="H604" s="496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1:24" ht="15.75" customHeight="1" x14ac:dyDescent="0.25">
      <c r="A605" s="377"/>
      <c r="B605" s="496"/>
      <c r="C605" s="496"/>
      <c r="E605" s="512"/>
      <c r="H605" s="496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1:24" ht="15.75" customHeight="1" x14ac:dyDescent="0.25">
      <c r="A606" s="377"/>
      <c r="B606" s="496"/>
      <c r="C606" s="496"/>
      <c r="E606" s="512"/>
      <c r="H606" s="496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1:24" ht="15.75" customHeight="1" x14ac:dyDescent="0.25">
      <c r="A607" s="377"/>
      <c r="B607" s="496"/>
      <c r="C607" s="496"/>
      <c r="E607" s="512"/>
      <c r="H607" s="496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1:24" ht="15.75" customHeight="1" x14ac:dyDescent="0.25">
      <c r="A608" s="377"/>
      <c r="B608" s="496"/>
      <c r="C608" s="496"/>
      <c r="E608" s="512"/>
      <c r="H608" s="496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1:24" ht="15.75" customHeight="1" x14ac:dyDescent="0.25">
      <c r="A609" s="377"/>
      <c r="B609" s="496"/>
      <c r="C609" s="496"/>
      <c r="E609" s="512"/>
      <c r="H609" s="496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1:24" ht="15.75" customHeight="1" x14ac:dyDescent="0.25">
      <c r="A610" s="377"/>
      <c r="B610" s="496"/>
      <c r="C610" s="496"/>
      <c r="E610" s="512"/>
      <c r="H610" s="496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1:24" ht="15.75" customHeight="1" x14ac:dyDescent="0.25">
      <c r="A611" s="377"/>
      <c r="B611" s="496"/>
      <c r="C611" s="496"/>
      <c r="E611" s="512"/>
      <c r="H611" s="496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1:24" ht="15.75" customHeight="1" x14ac:dyDescent="0.25">
      <c r="A612" s="377"/>
      <c r="B612" s="496"/>
      <c r="C612" s="496"/>
      <c r="E612" s="512"/>
      <c r="H612" s="496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1:24" ht="15.75" customHeight="1" x14ac:dyDescent="0.25">
      <c r="A613" s="377"/>
      <c r="B613" s="496"/>
      <c r="C613" s="496"/>
      <c r="E613" s="512"/>
      <c r="H613" s="496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1:24" ht="15.75" customHeight="1" x14ac:dyDescent="0.25">
      <c r="A614" s="377"/>
      <c r="B614" s="496"/>
      <c r="C614" s="496"/>
      <c r="E614" s="512"/>
      <c r="H614" s="496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1:24" ht="15.75" customHeight="1" x14ac:dyDescent="0.25">
      <c r="A615" s="377"/>
      <c r="B615" s="496"/>
      <c r="C615" s="496"/>
      <c r="E615" s="512"/>
      <c r="H615" s="496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1:24" ht="15.75" customHeight="1" x14ac:dyDescent="0.25">
      <c r="A616" s="377"/>
      <c r="B616" s="496"/>
      <c r="C616" s="496"/>
      <c r="E616" s="512"/>
      <c r="H616" s="496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1:24" ht="15.75" customHeight="1" x14ac:dyDescent="0.25">
      <c r="A617" s="377"/>
      <c r="B617" s="496"/>
      <c r="C617" s="496"/>
      <c r="E617" s="512"/>
      <c r="H617" s="496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1:24" ht="15.75" customHeight="1" x14ac:dyDescent="0.25">
      <c r="A618" s="377"/>
      <c r="B618" s="496"/>
      <c r="C618" s="496"/>
      <c r="E618" s="512"/>
      <c r="H618" s="496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1:24" ht="15.75" customHeight="1" x14ac:dyDescent="0.25">
      <c r="A619" s="377"/>
      <c r="B619" s="496"/>
      <c r="C619" s="496"/>
      <c r="E619" s="512"/>
      <c r="H619" s="496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1:24" ht="15.75" customHeight="1" x14ac:dyDescent="0.25">
      <c r="A620" s="377"/>
      <c r="B620" s="496"/>
      <c r="C620" s="496"/>
      <c r="E620" s="512"/>
      <c r="H620" s="496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1:24" ht="15.75" customHeight="1" x14ac:dyDescent="0.25">
      <c r="A621" s="377"/>
      <c r="B621" s="496"/>
      <c r="C621" s="496"/>
      <c r="E621" s="512"/>
      <c r="H621" s="496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1:24" ht="15.75" customHeight="1" x14ac:dyDescent="0.25">
      <c r="A622" s="377"/>
      <c r="B622" s="496"/>
      <c r="C622" s="496"/>
      <c r="E622" s="512"/>
      <c r="H622" s="496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1:24" ht="15.75" customHeight="1" x14ac:dyDescent="0.25">
      <c r="A623" s="377"/>
      <c r="B623" s="496"/>
      <c r="C623" s="496"/>
      <c r="E623" s="512"/>
      <c r="H623" s="496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1:24" ht="15.75" customHeight="1" x14ac:dyDescent="0.25">
      <c r="A624" s="377"/>
      <c r="B624" s="496"/>
      <c r="C624" s="496"/>
      <c r="E624" s="512"/>
      <c r="H624" s="496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1:24" ht="15.75" customHeight="1" x14ac:dyDescent="0.25">
      <c r="A625" s="377"/>
      <c r="B625" s="496"/>
      <c r="C625" s="496"/>
      <c r="E625" s="512"/>
      <c r="H625" s="496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1:24" ht="15.75" customHeight="1" x14ac:dyDescent="0.25">
      <c r="A626" s="377"/>
      <c r="B626" s="496"/>
      <c r="C626" s="496"/>
      <c r="E626" s="512"/>
      <c r="H626" s="496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1:24" ht="15.75" customHeight="1" x14ac:dyDescent="0.25">
      <c r="A627" s="377"/>
      <c r="B627" s="496"/>
      <c r="C627" s="496"/>
      <c r="E627" s="512"/>
      <c r="H627" s="496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ht="15.75" customHeight="1" x14ac:dyDescent="0.25">
      <c r="A628" s="377"/>
      <c r="B628" s="496"/>
      <c r="C628" s="496"/>
      <c r="E628" s="512"/>
      <c r="H628" s="496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1:24" ht="15.75" customHeight="1" x14ac:dyDescent="0.25">
      <c r="A629" s="377"/>
      <c r="B629" s="496"/>
      <c r="C629" s="496"/>
      <c r="E629" s="512"/>
      <c r="H629" s="496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1:24" ht="15.75" customHeight="1" x14ac:dyDescent="0.25">
      <c r="A630" s="377"/>
      <c r="B630" s="496"/>
      <c r="C630" s="496"/>
      <c r="E630" s="512"/>
      <c r="H630" s="496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1:24" ht="15.75" customHeight="1" x14ac:dyDescent="0.25">
      <c r="A631" s="377"/>
      <c r="B631" s="496"/>
      <c r="C631" s="496"/>
      <c r="E631" s="512"/>
      <c r="H631" s="496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1:24" ht="15.75" customHeight="1" x14ac:dyDescent="0.25">
      <c r="A632" s="377"/>
      <c r="B632" s="496"/>
      <c r="C632" s="496"/>
      <c r="E632" s="512"/>
      <c r="H632" s="496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1:24" ht="15.75" customHeight="1" x14ac:dyDescent="0.25">
      <c r="A633" s="377"/>
      <c r="B633" s="496"/>
      <c r="C633" s="496"/>
      <c r="E633" s="512"/>
      <c r="H633" s="496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1:24" ht="15.75" customHeight="1" x14ac:dyDescent="0.25">
      <c r="A634" s="377"/>
      <c r="B634" s="496"/>
      <c r="C634" s="496"/>
      <c r="E634" s="512"/>
      <c r="H634" s="496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1:24" ht="15.75" customHeight="1" x14ac:dyDescent="0.25">
      <c r="A635" s="377"/>
      <c r="B635" s="496"/>
      <c r="C635" s="496"/>
      <c r="E635" s="512"/>
      <c r="H635" s="496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1:24" ht="15.75" customHeight="1" x14ac:dyDescent="0.25">
      <c r="A636" s="377"/>
      <c r="B636" s="496"/>
      <c r="C636" s="496"/>
      <c r="E636" s="512"/>
      <c r="H636" s="496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1:24" ht="15.75" customHeight="1" x14ac:dyDescent="0.25">
      <c r="A637" s="377"/>
      <c r="B637" s="496"/>
      <c r="C637" s="496"/>
      <c r="E637" s="512"/>
      <c r="H637" s="496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1:24" ht="15.75" customHeight="1" x14ac:dyDescent="0.25">
      <c r="A638" s="377"/>
      <c r="B638" s="496"/>
      <c r="C638" s="496"/>
      <c r="E638" s="512"/>
      <c r="H638" s="496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1:24" ht="15.75" customHeight="1" x14ac:dyDescent="0.25">
      <c r="A639" s="377"/>
      <c r="B639" s="496"/>
      <c r="C639" s="496"/>
      <c r="E639" s="512"/>
      <c r="H639" s="496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1:24" ht="15.75" customHeight="1" x14ac:dyDescent="0.25">
      <c r="A640" s="377"/>
      <c r="B640" s="496"/>
      <c r="C640" s="496"/>
      <c r="E640" s="512"/>
      <c r="H640" s="496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1:24" ht="15.75" customHeight="1" x14ac:dyDescent="0.25">
      <c r="A641" s="377"/>
      <c r="B641" s="496"/>
      <c r="C641" s="496"/>
      <c r="E641" s="512"/>
      <c r="H641" s="496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1:24" ht="15.75" customHeight="1" x14ac:dyDescent="0.25">
      <c r="A642" s="377"/>
      <c r="B642" s="496"/>
      <c r="C642" s="496"/>
      <c r="E642" s="512"/>
      <c r="H642" s="496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1:24" ht="15.75" customHeight="1" x14ac:dyDescent="0.25">
      <c r="A643" s="377"/>
      <c r="B643" s="496"/>
      <c r="C643" s="496"/>
      <c r="E643" s="512"/>
      <c r="H643" s="496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1:24" ht="15.75" customHeight="1" x14ac:dyDescent="0.25">
      <c r="A644" s="377"/>
      <c r="B644" s="496"/>
      <c r="C644" s="496"/>
      <c r="E644" s="512"/>
      <c r="H644" s="496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1:24" ht="15.75" customHeight="1" x14ac:dyDescent="0.25">
      <c r="A645" s="377"/>
      <c r="B645" s="496"/>
      <c r="C645" s="496"/>
      <c r="E645" s="512"/>
      <c r="H645" s="496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1:24" ht="15.75" customHeight="1" x14ac:dyDescent="0.25">
      <c r="A646" s="377"/>
      <c r="B646" s="496"/>
      <c r="C646" s="496"/>
      <c r="E646" s="512"/>
      <c r="H646" s="496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1:24" ht="15.75" customHeight="1" x14ac:dyDescent="0.25">
      <c r="A647" s="377"/>
      <c r="B647" s="496"/>
      <c r="C647" s="496"/>
      <c r="E647" s="512"/>
      <c r="H647" s="496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1:24" ht="15.75" customHeight="1" x14ac:dyDescent="0.25">
      <c r="A648" s="377"/>
      <c r="B648" s="496"/>
      <c r="C648" s="496"/>
      <c r="E648" s="512"/>
      <c r="H648" s="496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1:24" ht="15.75" customHeight="1" x14ac:dyDescent="0.25">
      <c r="A649" s="377"/>
      <c r="B649" s="496"/>
      <c r="C649" s="496"/>
      <c r="E649" s="512"/>
      <c r="H649" s="496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1:24" ht="15.75" customHeight="1" x14ac:dyDescent="0.25">
      <c r="A650" s="377"/>
      <c r="B650" s="496"/>
      <c r="C650" s="496"/>
      <c r="E650" s="512"/>
      <c r="H650" s="496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1:24" ht="15.75" customHeight="1" x14ac:dyDescent="0.25">
      <c r="A651" s="377"/>
      <c r="B651" s="496"/>
      <c r="C651" s="496"/>
      <c r="E651" s="512"/>
      <c r="H651" s="496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1:24" ht="15.75" customHeight="1" x14ac:dyDescent="0.25">
      <c r="A652" s="377"/>
      <c r="B652" s="496"/>
      <c r="C652" s="496"/>
      <c r="E652" s="512"/>
      <c r="H652" s="496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1:24" ht="15.75" customHeight="1" x14ac:dyDescent="0.25">
      <c r="A653" s="377"/>
      <c r="B653" s="496"/>
      <c r="C653" s="496"/>
      <c r="E653" s="512"/>
      <c r="H653" s="496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1:24" ht="15.75" customHeight="1" x14ac:dyDescent="0.25">
      <c r="A654" s="377"/>
      <c r="B654" s="496"/>
      <c r="C654" s="496"/>
      <c r="E654" s="512"/>
      <c r="H654" s="496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1:24" ht="15.75" customHeight="1" x14ac:dyDescent="0.25">
      <c r="A655" s="377"/>
      <c r="B655" s="496"/>
      <c r="C655" s="496"/>
      <c r="E655" s="512"/>
      <c r="H655" s="496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1:24" ht="15.75" customHeight="1" x14ac:dyDescent="0.25">
      <c r="A656" s="377"/>
      <c r="B656" s="496"/>
      <c r="C656" s="496"/>
      <c r="E656" s="512"/>
      <c r="H656" s="496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1:24" ht="15.75" customHeight="1" x14ac:dyDescent="0.25">
      <c r="A657" s="377"/>
      <c r="B657" s="496"/>
      <c r="C657" s="496"/>
      <c r="E657" s="512"/>
      <c r="H657" s="496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1:24" ht="15.75" customHeight="1" x14ac:dyDescent="0.25">
      <c r="A658" s="377"/>
      <c r="B658" s="496"/>
      <c r="C658" s="496"/>
      <c r="E658" s="512"/>
      <c r="H658" s="496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1:24" ht="15.75" customHeight="1" x14ac:dyDescent="0.25">
      <c r="A659" s="377"/>
      <c r="B659" s="496"/>
      <c r="C659" s="496"/>
      <c r="E659" s="512"/>
      <c r="H659" s="496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1:24" ht="15.75" customHeight="1" x14ac:dyDescent="0.25">
      <c r="A660" s="377"/>
      <c r="B660" s="496"/>
      <c r="C660" s="496"/>
      <c r="E660" s="512"/>
      <c r="H660" s="496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1:24" ht="15.75" customHeight="1" x14ac:dyDescent="0.25">
      <c r="A661" s="377"/>
      <c r="B661" s="496"/>
      <c r="C661" s="496"/>
      <c r="E661" s="512"/>
      <c r="H661" s="496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1:24" ht="15.75" customHeight="1" x14ac:dyDescent="0.25">
      <c r="A662" s="377"/>
      <c r="B662" s="496"/>
      <c r="C662" s="496"/>
      <c r="E662" s="512"/>
      <c r="H662" s="496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1:24" ht="15.75" customHeight="1" x14ac:dyDescent="0.25">
      <c r="A663" s="377"/>
      <c r="B663" s="496"/>
      <c r="C663" s="496"/>
      <c r="E663" s="512"/>
      <c r="H663" s="496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1:24" ht="15.75" customHeight="1" x14ac:dyDescent="0.25">
      <c r="A664" s="377"/>
      <c r="B664" s="496"/>
      <c r="C664" s="496"/>
      <c r="E664" s="512"/>
      <c r="H664" s="496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1:24" ht="15.75" customHeight="1" x14ac:dyDescent="0.25">
      <c r="A665" s="377"/>
      <c r="B665" s="496"/>
      <c r="C665" s="496"/>
      <c r="E665" s="512"/>
      <c r="H665" s="496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1:24" ht="15.75" customHeight="1" x14ac:dyDescent="0.25">
      <c r="A666" s="377"/>
      <c r="B666" s="496"/>
      <c r="C666" s="496"/>
      <c r="E666" s="512"/>
      <c r="H666" s="496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1:24" ht="15.75" customHeight="1" x14ac:dyDescent="0.25">
      <c r="A667" s="377"/>
      <c r="B667" s="496"/>
      <c r="C667" s="496"/>
      <c r="E667" s="512"/>
      <c r="H667" s="496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1:24" ht="15.75" customHeight="1" x14ac:dyDescent="0.25">
      <c r="A668" s="377"/>
      <c r="B668" s="496"/>
      <c r="C668" s="496"/>
      <c r="E668" s="512"/>
      <c r="H668" s="496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1:24" ht="15.75" customHeight="1" x14ac:dyDescent="0.25">
      <c r="A669" s="377"/>
      <c r="B669" s="496"/>
      <c r="C669" s="496"/>
      <c r="E669" s="512"/>
      <c r="H669" s="496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1:24" ht="15.75" customHeight="1" x14ac:dyDescent="0.25">
      <c r="A670" s="377"/>
      <c r="B670" s="496"/>
      <c r="C670" s="496"/>
      <c r="E670" s="512"/>
      <c r="H670" s="496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1:24" ht="15.75" customHeight="1" x14ac:dyDescent="0.25">
      <c r="A671" s="377"/>
      <c r="B671" s="496"/>
      <c r="C671" s="496"/>
      <c r="E671" s="512"/>
      <c r="H671" s="496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1:24" ht="15.75" customHeight="1" x14ac:dyDescent="0.25">
      <c r="A672" s="377"/>
      <c r="B672" s="496"/>
      <c r="C672" s="496"/>
      <c r="E672" s="512"/>
      <c r="H672" s="496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1:24" ht="15.75" customHeight="1" x14ac:dyDescent="0.25">
      <c r="A673" s="377"/>
      <c r="B673" s="496"/>
      <c r="C673" s="496"/>
      <c r="E673" s="512"/>
      <c r="H673" s="496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1:24" ht="15.75" customHeight="1" x14ac:dyDescent="0.25">
      <c r="A674" s="377"/>
      <c r="B674" s="496"/>
      <c r="C674" s="496"/>
      <c r="E674" s="512"/>
      <c r="H674" s="496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1:24" ht="15.75" customHeight="1" x14ac:dyDescent="0.25">
      <c r="A675" s="377"/>
      <c r="B675" s="496"/>
      <c r="C675" s="496"/>
      <c r="E675" s="512"/>
      <c r="H675" s="496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1:24" ht="15.75" customHeight="1" x14ac:dyDescent="0.25">
      <c r="A676" s="377"/>
      <c r="B676" s="496"/>
      <c r="C676" s="496"/>
      <c r="E676" s="512"/>
      <c r="H676" s="496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1:24" ht="15.75" customHeight="1" x14ac:dyDescent="0.25">
      <c r="A677" s="377"/>
      <c r="B677" s="496"/>
      <c r="C677" s="496"/>
      <c r="E677" s="512"/>
      <c r="H677" s="496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1:24" ht="15.75" customHeight="1" x14ac:dyDescent="0.25">
      <c r="A678" s="377"/>
      <c r="B678" s="496"/>
      <c r="C678" s="496"/>
      <c r="E678" s="512"/>
      <c r="H678" s="496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1:24" ht="15.75" customHeight="1" x14ac:dyDescent="0.25">
      <c r="A679" s="377"/>
      <c r="B679" s="496"/>
      <c r="C679" s="496"/>
      <c r="E679" s="512"/>
      <c r="H679" s="496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1:24" ht="15.75" customHeight="1" x14ac:dyDescent="0.25">
      <c r="A680" s="377"/>
      <c r="B680" s="496"/>
      <c r="C680" s="496"/>
      <c r="E680" s="512"/>
      <c r="H680" s="496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1:24" ht="15.75" customHeight="1" x14ac:dyDescent="0.25">
      <c r="A681" s="377"/>
      <c r="B681" s="496"/>
      <c r="C681" s="496"/>
      <c r="E681" s="512"/>
      <c r="H681" s="496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1:24" ht="15.75" customHeight="1" x14ac:dyDescent="0.25">
      <c r="A682" s="377"/>
      <c r="B682" s="496"/>
      <c r="C682" s="496"/>
      <c r="E682" s="512"/>
      <c r="H682" s="496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1:24" ht="15.75" customHeight="1" x14ac:dyDescent="0.25">
      <c r="A683" s="377"/>
      <c r="B683" s="496"/>
      <c r="C683" s="496"/>
      <c r="E683" s="512"/>
      <c r="H683" s="496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1:24" ht="15.75" customHeight="1" x14ac:dyDescent="0.25">
      <c r="A684" s="377"/>
      <c r="B684" s="496"/>
      <c r="C684" s="496"/>
      <c r="E684" s="512"/>
      <c r="H684" s="496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1:24" ht="15.75" customHeight="1" x14ac:dyDescent="0.25">
      <c r="A685" s="377"/>
      <c r="B685" s="496"/>
      <c r="C685" s="496"/>
      <c r="E685" s="512"/>
      <c r="H685" s="496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1:24" ht="15.75" customHeight="1" x14ac:dyDescent="0.25">
      <c r="A686" s="377"/>
      <c r="B686" s="496"/>
      <c r="C686" s="496"/>
      <c r="E686" s="512"/>
      <c r="H686" s="496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1:24" ht="15.75" customHeight="1" x14ac:dyDescent="0.25">
      <c r="A687" s="377"/>
      <c r="B687" s="496"/>
      <c r="C687" s="496"/>
      <c r="E687" s="512"/>
      <c r="H687" s="496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1:24" ht="15.75" customHeight="1" x14ac:dyDescent="0.25">
      <c r="A688" s="377"/>
      <c r="B688" s="496"/>
      <c r="C688" s="496"/>
      <c r="E688" s="512"/>
      <c r="H688" s="496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1:24" ht="15.75" customHeight="1" x14ac:dyDescent="0.25">
      <c r="A689" s="377"/>
      <c r="B689" s="496"/>
      <c r="C689" s="496"/>
      <c r="E689" s="512"/>
      <c r="H689" s="496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1:24" ht="15.75" customHeight="1" x14ac:dyDescent="0.25">
      <c r="A690" s="377"/>
      <c r="B690" s="496"/>
      <c r="C690" s="496"/>
      <c r="E690" s="512"/>
      <c r="H690" s="496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1:24" ht="15.75" customHeight="1" x14ac:dyDescent="0.25">
      <c r="A691" s="377"/>
      <c r="B691" s="496"/>
      <c r="C691" s="496"/>
      <c r="E691" s="512"/>
      <c r="H691" s="496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1:24" ht="15.75" customHeight="1" x14ac:dyDescent="0.25">
      <c r="A692" s="377"/>
      <c r="B692" s="496"/>
      <c r="C692" s="496"/>
      <c r="E692" s="512"/>
      <c r="H692" s="496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1:24" ht="15.75" customHeight="1" x14ac:dyDescent="0.25">
      <c r="A693" s="377"/>
      <c r="B693" s="496"/>
      <c r="C693" s="496"/>
      <c r="E693" s="512"/>
      <c r="H693" s="496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1:24" ht="15.75" customHeight="1" x14ac:dyDescent="0.25">
      <c r="A694" s="377"/>
      <c r="B694" s="496"/>
      <c r="C694" s="496"/>
      <c r="E694" s="512"/>
      <c r="H694" s="496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1:24" ht="15.75" customHeight="1" x14ac:dyDescent="0.25">
      <c r="A695" s="377"/>
      <c r="B695" s="496"/>
      <c r="C695" s="496"/>
      <c r="E695" s="512"/>
      <c r="H695" s="496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1:24" ht="15.75" customHeight="1" x14ac:dyDescent="0.25">
      <c r="A696" s="377"/>
      <c r="B696" s="496"/>
      <c r="C696" s="496"/>
      <c r="E696" s="512"/>
      <c r="H696" s="496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1:24" ht="15.75" customHeight="1" x14ac:dyDescent="0.25">
      <c r="A697" s="377"/>
      <c r="B697" s="496"/>
      <c r="C697" s="496"/>
      <c r="E697" s="512"/>
      <c r="H697" s="496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1:24" ht="15.75" customHeight="1" x14ac:dyDescent="0.25">
      <c r="A698" s="377"/>
      <c r="B698" s="496"/>
      <c r="C698" s="496"/>
      <c r="E698" s="512"/>
      <c r="H698" s="496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1:24" ht="15.75" customHeight="1" x14ac:dyDescent="0.25">
      <c r="A699" s="377"/>
      <c r="B699" s="496"/>
      <c r="C699" s="496"/>
      <c r="E699" s="512"/>
      <c r="H699" s="496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1:24" ht="15.75" customHeight="1" x14ac:dyDescent="0.25">
      <c r="A700" s="377"/>
      <c r="B700" s="496"/>
      <c r="C700" s="496"/>
      <c r="E700" s="512"/>
      <c r="H700" s="496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1:24" ht="15.75" customHeight="1" x14ac:dyDescent="0.25">
      <c r="A701" s="377"/>
      <c r="B701" s="496"/>
      <c r="C701" s="496"/>
      <c r="E701" s="512"/>
      <c r="H701" s="496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1:24" ht="15.75" customHeight="1" x14ac:dyDescent="0.25">
      <c r="A702" s="377"/>
      <c r="B702" s="496"/>
      <c r="C702" s="496"/>
      <c r="E702" s="512"/>
      <c r="H702" s="496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1:24" ht="15.75" customHeight="1" x14ac:dyDescent="0.25">
      <c r="A703" s="377"/>
      <c r="B703" s="496"/>
      <c r="C703" s="496"/>
      <c r="E703" s="512"/>
      <c r="H703" s="496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1:24" ht="15.75" customHeight="1" x14ac:dyDescent="0.25">
      <c r="A704" s="377"/>
      <c r="B704" s="496"/>
      <c r="C704" s="496"/>
      <c r="E704" s="512"/>
      <c r="H704" s="496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1:24" ht="15.75" customHeight="1" x14ac:dyDescent="0.25">
      <c r="A705" s="377"/>
      <c r="B705" s="496"/>
      <c r="C705" s="496"/>
      <c r="E705" s="512"/>
      <c r="H705" s="496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1:24" ht="15.75" customHeight="1" x14ac:dyDescent="0.25">
      <c r="A706" s="377"/>
      <c r="B706" s="496"/>
      <c r="C706" s="496"/>
      <c r="E706" s="512"/>
      <c r="H706" s="496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1:24" ht="15.75" customHeight="1" x14ac:dyDescent="0.25">
      <c r="A707" s="377"/>
      <c r="B707" s="496"/>
      <c r="C707" s="496"/>
      <c r="E707" s="512"/>
      <c r="H707" s="496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1:24" ht="15.75" customHeight="1" x14ac:dyDescent="0.25">
      <c r="A708" s="377"/>
      <c r="B708" s="496"/>
      <c r="C708" s="496"/>
      <c r="E708" s="512"/>
      <c r="H708" s="496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1:24" ht="15.75" customHeight="1" x14ac:dyDescent="0.25">
      <c r="A709" s="377"/>
      <c r="B709" s="496"/>
      <c r="C709" s="496"/>
      <c r="E709" s="512"/>
      <c r="H709" s="496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1:24" ht="15.75" customHeight="1" x14ac:dyDescent="0.25">
      <c r="A710" s="377"/>
      <c r="B710" s="496"/>
      <c r="C710" s="496"/>
      <c r="E710" s="512"/>
      <c r="H710" s="496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1:24" ht="15.75" customHeight="1" x14ac:dyDescent="0.25">
      <c r="A711" s="377"/>
      <c r="B711" s="496"/>
      <c r="C711" s="496"/>
      <c r="E711" s="512"/>
      <c r="H711" s="496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1:24" ht="15.75" customHeight="1" x14ac:dyDescent="0.25">
      <c r="A712" s="377"/>
      <c r="B712" s="496"/>
      <c r="C712" s="496"/>
      <c r="E712" s="512"/>
      <c r="H712" s="496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1:24" ht="15.75" customHeight="1" x14ac:dyDescent="0.25">
      <c r="A713" s="377"/>
      <c r="B713" s="496"/>
      <c r="C713" s="496"/>
      <c r="E713" s="512"/>
      <c r="H713" s="496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1:24" ht="15.75" customHeight="1" x14ac:dyDescent="0.25">
      <c r="A714" s="377"/>
      <c r="B714" s="496"/>
      <c r="C714" s="496"/>
      <c r="E714" s="512"/>
      <c r="H714" s="496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1:24" ht="15.75" customHeight="1" x14ac:dyDescent="0.25">
      <c r="A715" s="377"/>
      <c r="B715" s="496"/>
      <c r="C715" s="496"/>
      <c r="E715" s="512"/>
      <c r="H715" s="496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1:24" ht="15.75" customHeight="1" x14ac:dyDescent="0.25">
      <c r="A716" s="377"/>
      <c r="B716" s="496"/>
      <c r="C716" s="496"/>
      <c r="E716" s="512"/>
      <c r="H716" s="496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1:24" ht="15.75" customHeight="1" x14ac:dyDescent="0.25">
      <c r="A717" s="377"/>
      <c r="B717" s="496"/>
      <c r="C717" s="496"/>
      <c r="E717" s="512"/>
      <c r="H717" s="496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1:24" ht="15.75" customHeight="1" x14ac:dyDescent="0.25">
      <c r="A718" s="377"/>
      <c r="B718" s="496"/>
      <c r="C718" s="496"/>
      <c r="E718" s="512"/>
      <c r="H718" s="496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1:24" ht="15.75" customHeight="1" x14ac:dyDescent="0.25">
      <c r="A719" s="377"/>
      <c r="B719" s="496"/>
      <c r="C719" s="496"/>
      <c r="E719" s="512"/>
      <c r="H719" s="496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1:24" ht="15.75" customHeight="1" x14ac:dyDescent="0.25">
      <c r="A720" s="377"/>
      <c r="B720" s="496"/>
      <c r="C720" s="496"/>
      <c r="E720" s="512"/>
      <c r="H720" s="496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1:24" ht="15.75" customHeight="1" x14ac:dyDescent="0.25">
      <c r="A721" s="377"/>
      <c r="B721" s="496"/>
      <c r="C721" s="496"/>
      <c r="E721" s="512"/>
      <c r="H721" s="496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1:24" ht="15.75" customHeight="1" x14ac:dyDescent="0.25">
      <c r="A722" s="377"/>
      <c r="B722" s="496"/>
      <c r="C722" s="496"/>
      <c r="E722" s="512"/>
      <c r="H722" s="496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1:24" ht="15.75" customHeight="1" x14ac:dyDescent="0.25">
      <c r="A723" s="377"/>
      <c r="B723" s="496"/>
      <c r="C723" s="496"/>
      <c r="E723" s="512"/>
      <c r="H723" s="496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1:24" ht="15.75" customHeight="1" x14ac:dyDescent="0.25">
      <c r="A724" s="377"/>
      <c r="B724" s="496"/>
      <c r="C724" s="496"/>
      <c r="E724" s="512"/>
      <c r="H724" s="496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1:24" ht="15.75" customHeight="1" x14ac:dyDescent="0.25">
      <c r="A725" s="377"/>
      <c r="B725" s="496"/>
      <c r="C725" s="496"/>
      <c r="E725" s="512"/>
      <c r="H725" s="496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1:24" ht="15.75" customHeight="1" x14ac:dyDescent="0.25">
      <c r="A726" s="377"/>
      <c r="B726" s="496"/>
      <c r="C726" s="496"/>
      <c r="E726" s="512"/>
      <c r="H726" s="496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1:24" ht="15.75" customHeight="1" x14ac:dyDescent="0.25">
      <c r="A727" s="377"/>
      <c r="B727" s="496"/>
      <c r="C727" s="496"/>
      <c r="E727" s="512"/>
      <c r="H727" s="496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1:24" ht="15.75" customHeight="1" x14ac:dyDescent="0.25">
      <c r="A728" s="377"/>
      <c r="B728" s="496"/>
      <c r="C728" s="496"/>
      <c r="E728" s="512"/>
      <c r="H728" s="496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1:24" ht="15.75" customHeight="1" x14ac:dyDescent="0.25">
      <c r="A729" s="377"/>
      <c r="B729" s="496"/>
      <c r="C729" s="496"/>
      <c r="E729" s="512"/>
      <c r="H729" s="496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1:24" ht="15.75" customHeight="1" x14ac:dyDescent="0.25">
      <c r="A730" s="377"/>
      <c r="B730" s="496"/>
      <c r="C730" s="496"/>
      <c r="E730" s="512"/>
      <c r="H730" s="496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1:24" ht="15.75" customHeight="1" x14ac:dyDescent="0.25">
      <c r="A731" s="377"/>
      <c r="B731" s="496"/>
      <c r="C731" s="496"/>
      <c r="E731" s="512"/>
      <c r="H731" s="496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1:24" ht="15.75" customHeight="1" x14ac:dyDescent="0.25">
      <c r="A732" s="377"/>
      <c r="B732" s="496"/>
      <c r="C732" s="496"/>
      <c r="E732" s="512"/>
      <c r="H732" s="496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1:24" ht="15.75" customHeight="1" x14ac:dyDescent="0.25">
      <c r="A733" s="377"/>
      <c r="B733" s="496"/>
      <c r="C733" s="496"/>
      <c r="E733" s="512"/>
      <c r="H733" s="496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1:24" ht="15.75" customHeight="1" x14ac:dyDescent="0.25">
      <c r="A734" s="377"/>
      <c r="B734" s="496"/>
      <c r="C734" s="496"/>
      <c r="E734" s="512"/>
      <c r="H734" s="496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1:24" ht="15.75" customHeight="1" x14ac:dyDescent="0.25">
      <c r="A735" s="377"/>
      <c r="B735" s="496"/>
      <c r="C735" s="496"/>
      <c r="E735" s="512"/>
      <c r="H735" s="496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1:24" ht="15.75" customHeight="1" x14ac:dyDescent="0.25">
      <c r="A736" s="377"/>
      <c r="B736" s="496"/>
      <c r="C736" s="496"/>
      <c r="E736" s="512"/>
      <c r="H736" s="496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1:24" ht="15.75" customHeight="1" x14ac:dyDescent="0.25">
      <c r="A737" s="377"/>
      <c r="B737" s="496"/>
      <c r="C737" s="496"/>
      <c r="E737" s="512"/>
      <c r="H737" s="496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1:24" ht="15.75" customHeight="1" x14ac:dyDescent="0.25">
      <c r="A738" s="377"/>
      <c r="B738" s="496"/>
      <c r="C738" s="496"/>
      <c r="E738" s="512"/>
      <c r="H738" s="496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1:24" ht="15.75" customHeight="1" x14ac:dyDescent="0.25">
      <c r="A739" s="377"/>
      <c r="B739" s="496"/>
      <c r="C739" s="496"/>
      <c r="E739" s="512"/>
      <c r="H739" s="496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1:24" ht="15.75" customHeight="1" x14ac:dyDescent="0.25">
      <c r="A740" s="377"/>
      <c r="B740" s="496"/>
      <c r="C740" s="496"/>
      <c r="E740" s="512"/>
      <c r="H740" s="496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1:24" ht="15.75" customHeight="1" x14ac:dyDescent="0.25">
      <c r="A741" s="377"/>
      <c r="B741" s="496"/>
      <c r="C741" s="496"/>
      <c r="E741" s="512"/>
      <c r="H741" s="496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1:24" ht="15.75" customHeight="1" x14ac:dyDescent="0.25">
      <c r="A742" s="377"/>
      <c r="B742" s="496"/>
      <c r="C742" s="496"/>
      <c r="E742" s="512"/>
      <c r="H742" s="496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1:24" ht="15.75" customHeight="1" x14ac:dyDescent="0.25">
      <c r="A743" s="377"/>
      <c r="B743" s="496"/>
      <c r="C743" s="496"/>
      <c r="E743" s="512"/>
      <c r="H743" s="496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1:24" ht="15.75" customHeight="1" x14ac:dyDescent="0.25">
      <c r="A744" s="377"/>
      <c r="B744" s="496"/>
      <c r="C744" s="496"/>
      <c r="E744" s="512"/>
      <c r="H744" s="496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1:24" ht="15.75" customHeight="1" x14ac:dyDescent="0.25">
      <c r="A745" s="377"/>
      <c r="B745" s="496"/>
      <c r="C745" s="496"/>
      <c r="E745" s="512"/>
      <c r="H745" s="496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1:24" ht="15.75" customHeight="1" x14ac:dyDescent="0.25">
      <c r="A746" s="377"/>
      <c r="B746" s="496"/>
      <c r="C746" s="496"/>
      <c r="E746" s="512"/>
      <c r="H746" s="496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1:24" ht="15.75" customHeight="1" x14ac:dyDescent="0.25">
      <c r="A747" s="377"/>
      <c r="B747" s="496"/>
      <c r="C747" s="496"/>
      <c r="E747" s="512"/>
      <c r="H747" s="496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1:24" ht="15.75" customHeight="1" x14ac:dyDescent="0.25">
      <c r="A748" s="377"/>
      <c r="B748" s="496"/>
      <c r="C748" s="496"/>
      <c r="E748" s="512"/>
      <c r="H748" s="496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1:24" ht="15.75" customHeight="1" x14ac:dyDescent="0.25">
      <c r="A749" s="377"/>
      <c r="B749" s="496"/>
      <c r="C749" s="496"/>
      <c r="E749" s="512"/>
      <c r="H749" s="496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1:24" ht="15.75" customHeight="1" x14ac:dyDescent="0.25">
      <c r="A750" s="377"/>
      <c r="B750" s="496"/>
      <c r="C750" s="496"/>
      <c r="E750" s="512"/>
      <c r="H750" s="496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1:24" ht="15.75" customHeight="1" x14ac:dyDescent="0.25">
      <c r="A751" s="377"/>
      <c r="B751" s="496"/>
      <c r="C751" s="496"/>
      <c r="E751" s="512"/>
      <c r="H751" s="496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1:24" ht="15.75" customHeight="1" x14ac:dyDescent="0.25">
      <c r="A752" s="377"/>
      <c r="B752" s="496"/>
      <c r="C752" s="496"/>
      <c r="E752" s="512"/>
      <c r="H752" s="496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1:24" ht="15.75" customHeight="1" x14ac:dyDescent="0.25">
      <c r="A753" s="377"/>
      <c r="B753" s="496"/>
      <c r="C753" s="496"/>
      <c r="E753" s="512"/>
      <c r="H753" s="496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1:24" ht="15.75" customHeight="1" x14ac:dyDescent="0.25">
      <c r="A754" s="377"/>
      <c r="B754" s="496"/>
      <c r="C754" s="496"/>
      <c r="E754" s="512"/>
      <c r="H754" s="496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1:24" ht="15.75" customHeight="1" x14ac:dyDescent="0.25">
      <c r="A755" s="377"/>
      <c r="B755" s="496"/>
      <c r="C755" s="496"/>
      <c r="E755" s="512"/>
      <c r="H755" s="496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1:24" ht="15.75" customHeight="1" x14ac:dyDescent="0.25">
      <c r="A756" s="377"/>
      <c r="B756" s="496"/>
      <c r="C756" s="496"/>
      <c r="E756" s="512"/>
      <c r="H756" s="496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1:24" ht="15.75" customHeight="1" x14ac:dyDescent="0.25">
      <c r="A757" s="377"/>
      <c r="B757" s="496"/>
      <c r="C757" s="496"/>
      <c r="E757" s="512"/>
      <c r="H757" s="496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1:24" ht="15.75" customHeight="1" x14ac:dyDescent="0.25">
      <c r="A758" s="377"/>
      <c r="B758" s="496"/>
      <c r="C758" s="496"/>
      <c r="E758" s="512"/>
      <c r="H758" s="496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1:24" ht="15.75" customHeight="1" x14ac:dyDescent="0.25">
      <c r="A759" s="377"/>
      <c r="B759" s="496"/>
      <c r="C759" s="496"/>
      <c r="E759" s="512"/>
      <c r="H759" s="496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1:24" ht="15.75" customHeight="1" x14ac:dyDescent="0.25">
      <c r="A760" s="377"/>
      <c r="B760" s="496"/>
      <c r="C760" s="496"/>
      <c r="E760" s="512"/>
      <c r="H760" s="496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1:24" ht="15.75" customHeight="1" x14ac:dyDescent="0.25">
      <c r="A761" s="377"/>
      <c r="B761" s="496"/>
      <c r="C761" s="496"/>
      <c r="E761" s="512"/>
      <c r="H761" s="496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1:24" ht="15.75" customHeight="1" x14ac:dyDescent="0.25">
      <c r="A762" s="377"/>
      <c r="B762" s="496"/>
      <c r="C762" s="496"/>
      <c r="E762" s="512"/>
      <c r="H762" s="496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1:24" ht="15.75" customHeight="1" x14ac:dyDescent="0.25">
      <c r="A763" s="377"/>
      <c r="B763" s="496"/>
      <c r="C763" s="496"/>
      <c r="E763" s="512"/>
      <c r="H763" s="496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1:24" ht="15.75" customHeight="1" x14ac:dyDescent="0.25">
      <c r="A764" s="377"/>
      <c r="B764" s="496"/>
      <c r="C764" s="496"/>
      <c r="E764" s="512"/>
      <c r="H764" s="496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1:24" ht="15.75" customHeight="1" x14ac:dyDescent="0.25">
      <c r="A765" s="377"/>
      <c r="B765" s="496"/>
      <c r="C765" s="496"/>
      <c r="E765" s="512"/>
      <c r="H765" s="496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1:24" ht="15.75" customHeight="1" x14ac:dyDescent="0.25">
      <c r="A766" s="377"/>
      <c r="B766" s="496"/>
      <c r="C766" s="496"/>
      <c r="E766" s="512"/>
      <c r="H766" s="496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1:24" ht="15.75" customHeight="1" x14ac:dyDescent="0.25">
      <c r="A767" s="377"/>
      <c r="B767" s="496"/>
      <c r="C767" s="496"/>
      <c r="E767" s="512"/>
      <c r="H767" s="496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1:24" ht="15.75" customHeight="1" x14ac:dyDescent="0.25">
      <c r="A768" s="377"/>
      <c r="B768" s="496"/>
      <c r="C768" s="496"/>
      <c r="E768" s="512"/>
      <c r="H768" s="496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1:24" ht="15.75" customHeight="1" x14ac:dyDescent="0.25">
      <c r="A769" s="377"/>
      <c r="B769" s="496"/>
      <c r="C769" s="496"/>
      <c r="E769" s="512"/>
      <c r="H769" s="496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1:24" ht="15.75" customHeight="1" x14ac:dyDescent="0.25">
      <c r="A770" s="377"/>
      <c r="B770" s="496"/>
      <c r="C770" s="496"/>
      <c r="E770" s="512"/>
      <c r="H770" s="496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1:24" ht="15.75" customHeight="1" x14ac:dyDescent="0.25">
      <c r="A771" s="377"/>
      <c r="B771" s="496"/>
      <c r="C771" s="496"/>
      <c r="E771" s="512"/>
      <c r="H771" s="496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1:24" ht="15.75" customHeight="1" x14ac:dyDescent="0.25">
      <c r="A772" s="377"/>
      <c r="B772" s="496"/>
      <c r="C772" s="496"/>
      <c r="E772" s="512"/>
      <c r="H772" s="496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1:24" ht="15.75" customHeight="1" x14ac:dyDescent="0.25">
      <c r="A773" s="377"/>
      <c r="B773" s="496"/>
      <c r="C773" s="496"/>
      <c r="E773" s="512"/>
      <c r="H773" s="496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1:24" ht="15.75" customHeight="1" x14ac:dyDescent="0.25">
      <c r="A774" s="377"/>
      <c r="B774" s="496"/>
      <c r="C774" s="496"/>
      <c r="E774" s="512"/>
      <c r="H774" s="496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1:24" ht="15.75" customHeight="1" x14ac:dyDescent="0.25">
      <c r="A775" s="377"/>
      <c r="B775" s="496"/>
      <c r="C775" s="496"/>
      <c r="E775" s="512"/>
      <c r="H775" s="496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1:24" ht="15.75" customHeight="1" x14ac:dyDescent="0.25">
      <c r="A776" s="377"/>
      <c r="B776" s="496"/>
      <c r="C776" s="496"/>
      <c r="E776" s="512"/>
      <c r="H776" s="496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1:24" ht="15.75" customHeight="1" x14ac:dyDescent="0.25">
      <c r="A777" s="377"/>
      <c r="B777" s="496"/>
      <c r="C777" s="496"/>
      <c r="E777" s="512"/>
      <c r="H777" s="496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1:24" ht="15.75" customHeight="1" x14ac:dyDescent="0.25">
      <c r="A778" s="377"/>
      <c r="B778" s="496"/>
      <c r="C778" s="496"/>
      <c r="E778" s="512"/>
      <c r="H778" s="496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1:24" ht="15.75" customHeight="1" x14ac:dyDescent="0.25">
      <c r="A779" s="377"/>
      <c r="B779" s="496"/>
      <c r="C779" s="496"/>
      <c r="E779" s="512"/>
      <c r="H779" s="496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1:24" ht="15.75" customHeight="1" x14ac:dyDescent="0.25">
      <c r="A780" s="377"/>
      <c r="B780" s="496"/>
      <c r="C780" s="496"/>
      <c r="E780" s="512"/>
      <c r="H780" s="496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1:24" ht="15.75" customHeight="1" x14ac:dyDescent="0.25">
      <c r="A781" s="377"/>
      <c r="B781" s="496"/>
      <c r="C781" s="496"/>
      <c r="E781" s="512"/>
      <c r="H781" s="496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1:24" ht="15.75" customHeight="1" x14ac:dyDescent="0.25">
      <c r="A782" s="377"/>
      <c r="B782" s="496"/>
      <c r="C782" s="496"/>
      <c r="E782" s="512"/>
      <c r="H782" s="496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1:24" ht="15.75" customHeight="1" x14ac:dyDescent="0.25">
      <c r="A783" s="377"/>
      <c r="B783" s="496"/>
      <c r="C783" s="496"/>
      <c r="E783" s="512"/>
      <c r="H783" s="496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1:24" ht="15.75" customHeight="1" x14ac:dyDescent="0.25">
      <c r="A784" s="377"/>
      <c r="B784" s="496"/>
      <c r="C784" s="496"/>
      <c r="E784" s="512"/>
      <c r="H784" s="496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1:24" ht="15.75" customHeight="1" x14ac:dyDescent="0.25">
      <c r="A785" s="377"/>
      <c r="B785" s="496"/>
      <c r="C785" s="496"/>
      <c r="E785" s="512"/>
      <c r="H785" s="496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1:24" ht="15.75" customHeight="1" x14ac:dyDescent="0.25">
      <c r="A786" s="377"/>
      <c r="B786" s="496"/>
      <c r="C786" s="496"/>
      <c r="E786" s="512"/>
      <c r="H786" s="496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1:24" ht="15.75" customHeight="1" x14ac:dyDescent="0.25">
      <c r="A787" s="377"/>
      <c r="B787" s="496"/>
      <c r="C787" s="496"/>
      <c r="E787" s="512"/>
      <c r="H787" s="496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1:24" ht="15.75" customHeight="1" x14ac:dyDescent="0.25">
      <c r="A788" s="377"/>
      <c r="B788" s="496"/>
      <c r="C788" s="496"/>
      <c r="E788" s="512"/>
      <c r="H788" s="496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1:24" ht="15.75" customHeight="1" x14ac:dyDescent="0.25">
      <c r="A789" s="377"/>
      <c r="B789" s="496"/>
      <c r="C789" s="496"/>
      <c r="E789" s="512"/>
      <c r="H789" s="496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1:24" ht="15.75" customHeight="1" x14ac:dyDescent="0.25">
      <c r="A790" s="377"/>
      <c r="B790" s="496"/>
      <c r="C790" s="496"/>
      <c r="E790" s="512"/>
      <c r="H790" s="496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1:24" ht="15.75" customHeight="1" x14ac:dyDescent="0.25">
      <c r="A791" s="377"/>
      <c r="B791" s="496"/>
      <c r="C791" s="496"/>
      <c r="E791" s="512"/>
      <c r="H791" s="496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1:24" ht="15.75" customHeight="1" x14ac:dyDescent="0.25">
      <c r="A792" s="377"/>
      <c r="B792" s="496"/>
      <c r="C792" s="496"/>
      <c r="E792" s="512"/>
      <c r="H792" s="496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1:24" ht="15.75" customHeight="1" x14ac:dyDescent="0.25">
      <c r="A793" s="377"/>
      <c r="B793" s="496"/>
      <c r="C793" s="496"/>
      <c r="E793" s="512"/>
      <c r="H793" s="496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1:24" ht="15.75" customHeight="1" x14ac:dyDescent="0.25">
      <c r="A794" s="377"/>
      <c r="B794" s="496"/>
      <c r="C794" s="496"/>
      <c r="E794" s="512"/>
      <c r="H794" s="496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1:24" ht="15.75" customHeight="1" x14ac:dyDescent="0.25">
      <c r="A795" s="377"/>
      <c r="B795" s="496"/>
      <c r="C795" s="496"/>
      <c r="E795" s="512"/>
      <c r="H795" s="496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1:24" ht="15.75" customHeight="1" x14ac:dyDescent="0.25">
      <c r="A796" s="377"/>
      <c r="B796" s="496"/>
      <c r="C796" s="496"/>
      <c r="E796" s="512"/>
      <c r="H796" s="496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1:24" ht="15.75" customHeight="1" x14ac:dyDescent="0.25">
      <c r="A797" s="377"/>
      <c r="B797" s="496"/>
      <c r="C797" s="496"/>
      <c r="E797" s="512"/>
      <c r="H797" s="496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1:24" ht="15.75" customHeight="1" x14ac:dyDescent="0.25">
      <c r="A798" s="377"/>
      <c r="B798" s="496"/>
      <c r="C798" s="496"/>
      <c r="E798" s="512"/>
      <c r="H798" s="496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1:24" ht="15.75" customHeight="1" x14ac:dyDescent="0.25">
      <c r="A799" s="377"/>
      <c r="B799" s="496"/>
      <c r="C799" s="496"/>
      <c r="E799" s="512"/>
      <c r="H799" s="496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1:24" ht="15.75" customHeight="1" x14ac:dyDescent="0.25">
      <c r="A800" s="377"/>
      <c r="B800" s="496"/>
      <c r="C800" s="496"/>
      <c r="E800" s="512"/>
      <c r="H800" s="496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1:24" ht="15.75" customHeight="1" x14ac:dyDescent="0.25">
      <c r="A801" s="377"/>
      <c r="B801" s="496"/>
      <c r="C801" s="496"/>
      <c r="E801" s="512"/>
      <c r="H801" s="496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1:24" ht="15.75" customHeight="1" x14ac:dyDescent="0.25">
      <c r="A802" s="377"/>
      <c r="B802" s="496"/>
      <c r="C802" s="496"/>
      <c r="E802" s="512"/>
      <c r="H802" s="496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1:24" ht="15.75" customHeight="1" x14ac:dyDescent="0.25">
      <c r="A803" s="377"/>
      <c r="B803" s="496"/>
      <c r="C803" s="496"/>
      <c r="E803" s="512"/>
      <c r="H803" s="496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1:24" ht="15.75" customHeight="1" x14ac:dyDescent="0.25">
      <c r="A804" s="377"/>
      <c r="B804" s="496"/>
      <c r="C804" s="496"/>
      <c r="E804" s="512"/>
      <c r="H804" s="496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1:24" ht="15.75" customHeight="1" x14ac:dyDescent="0.25">
      <c r="A805" s="377"/>
      <c r="B805" s="496"/>
      <c r="C805" s="496"/>
      <c r="E805" s="512"/>
      <c r="H805" s="496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1:24" ht="15.75" customHeight="1" x14ac:dyDescent="0.25">
      <c r="A806" s="377"/>
      <c r="B806" s="496"/>
      <c r="C806" s="496"/>
      <c r="E806" s="512"/>
      <c r="H806" s="496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1:24" ht="15.75" customHeight="1" x14ac:dyDescent="0.25">
      <c r="A807" s="377"/>
      <c r="B807" s="496"/>
      <c r="C807" s="496"/>
      <c r="E807" s="512"/>
      <c r="H807" s="496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1:24" ht="15.75" customHeight="1" x14ac:dyDescent="0.25">
      <c r="A808" s="377"/>
      <c r="B808" s="496"/>
      <c r="C808" s="496"/>
      <c r="E808" s="512"/>
      <c r="H808" s="496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1:24" ht="15.75" customHeight="1" x14ac:dyDescent="0.25">
      <c r="A809" s="377"/>
      <c r="B809" s="496"/>
      <c r="C809" s="496"/>
      <c r="E809" s="512"/>
      <c r="H809" s="496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1:24" ht="15.75" customHeight="1" x14ac:dyDescent="0.25">
      <c r="A810" s="377"/>
      <c r="B810" s="496"/>
      <c r="C810" s="496"/>
      <c r="E810" s="512"/>
      <c r="H810" s="496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1:24" ht="15.75" customHeight="1" x14ac:dyDescent="0.25">
      <c r="A811" s="377"/>
      <c r="B811" s="496"/>
      <c r="C811" s="496"/>
      <c r="E811" s="512"/>
      <c r="H811" s="496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1:24" ht="15.75" customHeight="1" x14ac:dyDescent="0.25">
      <c r="A812" s="377"/>
      <c r="B812" s="496"/>
      <c r="C812" s="496"/>
      <c r="E812" s="512"/>
      <c r="H812" s="496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1:24" ht="15.75" customHeight="1" x14ac:dyDescent="0.25">
      <c r="A813" s="377"/>
      <c r="B813" s="496"/>
      <c r="C813" s="496"/>
      <c r="E813" s="512"/>
      <c r="H813" s="496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1:24" ht="15.75" customHeight="1" x14ac:dyDescent="0.25">
      <c r="A814" s="377"/>
      <c r="B814" s="496"/>
      <c r="C814" s="496"/>
      <c r="E814" s="512"/>
      <c r="H814" s="496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1:24" ht="15.75" customHeight="1" x14ac:dyDescent="0.25">
      <c r="A815" s="377"/>
      <c r="B815" s="496"/>
      <c r="C815" s="496"/>
      <c r="E815" s="512"/>
      <c r="H815" s="496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1:24" ht="15.75" customHeight="1" x14ac:dyDescent="0.25">
      <c r="A816" s="377"/>
      <c r="B816" s="496"/>
      <c r="C816" s="496"/>
      <c r="E816" s="512"/>
      <c r="H816" s="496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1:24" ht="15.75" customHeight="1" x14ac:dyDescent="0.25">
      <c r="A817" s="377"/>
      <c r="B817" s="496"/>
      <c r="C817" s="496"/>
      <c r="E817" s="512"/>
      <c r="H817" s="496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1:24" ht="15.75" customHeight="1" x14ac:dyDescent="0.25">
      <c r="A818" s="377"/>
      <c r="B818" s="496"/>
      <c r="C818" s="496"/>
      <c r="E818" s="512"/>
      <c r="H818" s="496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1:24" ht="15.75" customHeight="1" x14ac:dyDescent="0.25">
      <c r="A819" s="377"/>
      <c r="B819" s="496"/>
      <c r="C819" s="496"/>
      <c r="E819" s="512"/>
      <c r="H819" s="496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1:24" ht="15.75" customHeight="1" x14ac:dyDescent="0.25">
      <c r="A820" s="377"/>
      <c r="B820" s="496"/>
      <c r="C820" s="496"/>
      <c r="E820" s="512"/>
      <c r="H820" s="496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1:24" ht="15.75" customHeight="1" x14ac:dyDescent="0.25">
      <c r="A821" s="377"/>
      <c r="B821" s="496"/>
      <c r="C821" s="496"/>
      <c r="E821" s="512"/>
      <c r="H821" s="496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1:24" ht="15.75" customHeight="1" x14ac:dyDescent="0.25">
      <c r="A822" s="377"/>
      <c r="B822" s="496"/>
      <c r="C822" s="496"/>
      <c r="E822" s="512"/>
      <c r="H822" s="496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1:24" ht="15.75" customHeight="1" x14ac:dyDescent="0.25">
      <c r="A823" s="377"/>
      <c r="B823" s="496"/>
      <c r="C823" s="496"/>
      <c r="E823" s="512"/>
      <c r="H823" s="496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1:24" ht="15.75" customHeight="1" x14ac:dyDescent="0.25">
      <c r="A824" s="377"/>
      <c r="B824" s="496"/>
      <c r="C824" s="496"/>
      <c r="E824" s="512"/>
      <c r="H824" s="496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1:24" ht="15.75" customHeight="1" x14ac:dyDescent="0.25">
      <c r="A825" s="377"/>
      <c r="B825" s="496"/>
      <c r="C825" s="496"/>
      <c r="E825" s="512"/>
      <c r="H825" s="496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1:24" ht="15.75" customHeight="1" x14ac:dyDescent="0.25">
      <c r="A826" s="377"/>
      <c r="B826" s="496"/>
      <c r="C826" s="496"/>
      <c r="E826" s="512"/>
      <c r="H826" s="496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1:24" ht="15.75" customHeight="1" x14ac:dyDescent="0.25">
      <c r="A827" s="377"/>
      <c r="B827" s="496"/>
      <c r="C827" s="496"/>
      <c r="E827" s="512"/>
      <c r="H827" s="496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1:24" ht="15.75" customHeight="1" x14ac:dyDescent="0.25">
      <c r="A828" s="377"/>
      <c r="B828" s="496"/>
      <c r="C828" s="496"/>
      <c r="E828" s="512"/>
      <c r="H828" s="496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1:24" ht="15.75" customHeight="1" x14ac:dyDescent="0.25">
      <c r="A829" s="377"/>
      <c r="B829" s="496"/>
      <c r="C829" s="496"/>
      <c r="E829" s="512"/>
      <c r="H829" s="496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1:24" ht="15.75" customHeight="1" x14ac:dyDescent="0.25">
      <c r="A830" s="377"/>
      <c r="B830" s="496"/>
      <c r="C830" s="496"/>
      <c r="E830" s="512"/>
      <c r="H830" s="496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1:24" ht="15.75" customHeight="1" x14ac:dyDescent="0.25">
      <c r="A831" s="377"/>
      <c r="B831" s="496"/>
      <c r="C831" s="496"/>
      <c r="E831" s="512"/>
      <c r="H831" s="496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1:24" ht="15.75" customHeight="1" x14ac:dyDescent="0.25">
      <c r="A832" s="377"/>
      <c r="B832" s="496"/>
      <c r="C832" s="496"/>
      <c r="E832" s="512"/>
      <c r="H832" s="496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1:24" ht="15.75" customHeight="1" x14ac:dyDescent="0.25">
      <c r="A833" s="377"/>
      <c r="B833" s="496"/>
      <c r="C833" s="496"/>
      <c r="E833" s="512"/>
      <c r="H833" s="496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1:24" ht="15.75" customHeight="1" x14ac:dyDescent="0.25">
      <c r="A834" s="377"/>
      <c r="B834" s="496"/>
      <c r="C834" s="496"/>
      <c r="E834" s="512"/>
      <c r="H834" s="496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1:24" ht="15.75" customHeight="1" x14ac:dyDescent="0.25">
      <c r="A835" s="377"/>
      <c r="B835" s="496"/>
      <c r="C835" s="496"/>
      <c r="E835" s="512"/>
      <c r="H835" s="496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1:24" ht="15.75" customHeight="1" x14ac:dyDescent="0.25">
      <c r="A836" s="377"/>
      <c r="B836" s="496"/>
      <c r="C836" s="496"/>
      <c r="E836" s="512"/>
      <c r="H836" s="496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1:24" ht="15.75" customHeight="1" x14ac:dyDescent="0.25">
      <c r="A837" s="377"/>
      <c r="B837" s="496"/>
      <c r="C837" s="496"/>
      <c r="E837" s="512"/>
      <c r="H837" s="496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1:24" ht="15.75" customHeight="1" x14ac:dyDescent="0.25">
      <c r="A838" s="377"/>
      <c r="B838" s="496"/>
      <c r="C838" s="496"/>
      <c r="E838" s="512"/>
      <c r="H838" s="496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1:24" ht="15.75" customHeight="1" x14ac:dyDescent="0.25">
      <c r="A839" s="377"/>
      <c r="B839" s="496"/>
      <c r="C839" s="496"/>
      <c r="E839" s="512"/>
      <c r="H839" s="496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1:24" ht="15.75" customHeight="1" x14ac:dyDescent="0.25">
      <c r="A840" s="377"/>
      <c r="B840" s="496"/>
      <c r="C840" s="496"/>
      <c r="E840" s="512"/>
      <c r="H840" s="496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1:24" ht="15.75" customHeight="1" x14ac:dyDescent="0.25">
      <c r="A841" s="377"/>
      <c r="B841" s="496"/>
      <c r="C841" s="496"/>
      <c r="E841" s="512"/>
      <c r="H841" s="496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1:24" ht="15.75" customHeight="1" x14ac:dyDescent="0.25">
      <c r="A842" s="377"/>
      <c r="B842" s="496"/>
      <c r="C842" s="496"/>
      <c r="E842" s="512"/>
      <c r="H842" s="496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1:24" ht="15.75" customHeight="1" x14ac:dyDescent="0.25">
      <c r="A843" s="377"/>
      <c r="B843" s="496"/>
      <c r="C843" s="496"/>
      <c r="E843" s="512"/>
      <c r="H843" s="496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1:24" ht="15.75" customHeight="1" x14ac:dyDescent="0.25">
      <c r="A844" s="377"/>
      <c r="B844" s="496"/>
      <c r="C844" s="496"/>
      <c r="E844" s="512"/>
      <c r="H844" s="496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1:24" ht="15.75" customHeight="1" x14ac:dyDescent="0.25">
      <c r="A845" s="377"/>
      <c r="B845" s="496"/>
      <c r="C845" s="496"/>
      <c r="E845" s="512"/>
      <c r="H845" s="496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1:24" ht="15.75" customHeight="1" x14ac:dyDescent="0.25">
      <c r="A846" s="377"/>
      <c r="B846" s="496"/>
      <c r="C846" s="496"/>
      <c r="E846" s="512"/>
      <c r="H846" s="496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spans="1:24" ht="15.75" customHeight="1" x14ac:dyDescent="0.25">
      <c r="A847" s="377"/>
      <c r="B847" s="496"/>
      <c r="C847" s="496"/>
      <c r="E847" s="512"/>
      <c r="H847" s="496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spans="1:24" ht="15.75" customHeight="1" x14ac:dyDescent="0.25">
      <c r="A848" s="377"/>
      <c r="B848" s="496"/>
      <c r="C848" s="496"/>
      <c r="E848" s="512"/>
      <c r="H848" s="496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spans="1:24" ht="15.75" customHeight="1" x14ac:dyDescent="0.25">
      <c r="A849" s="377"/>
      <c r="B849" s="496"/>
      <c r="C849" s="496"/>
      <c r="E849" s="512"/>
      <c r="H849" s="496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spans="1:24" ht="15.75" customHeight="1" x14ac:dyDescent="0.25">
      <c r="A850" s="377"/>
      <c r="B850" s="496"/>
      <c r="C850" s="496"/>
      <c r="E850" s="512"/>
      <c r="H850" s="496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spans="1:24" ht="15.75" customHeight="1" x14ac:dyDescent="0.25">
      <c r="A851" s="377"/>
      <c r="B851" s="496"/>
      <c r="C851" s="496"/>
      <c r="E851" s="512"/>
      <c r="H851" s="496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spans="1:24" ht="15.75" customHeight="1" x14ac:dyDescent="0.25">
      <c r="A852" s="377"/>
      <c r="B852" s="496"/>
      <c r="C852" s="496"/>
      <c r="E852" s="512"/>
      <c r="H852" s="496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spans="1:24" ht="15.75" customHeight="1" x14ac:dyDescent="0.25">
      <c r="A853" s="377"/>
      <c r="B853" s="496"/>
      <c r="C853" s="496"/>
      <c r="E853" s="512"/>
      <c r="H853" s="496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spans="1:24" ht="15.75" customHeight="1" x14ac:dyDescent="0.25">
      <c r="A854" s="377"/>
      <c r="B854" s="496"/>
      <c r="C854" s="496"/>
      <c r="E854" s="512"/>
      <c r="H854" s="496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spans="1:24" ht="15.75" customHeight="1" x14ac:dyDescent="0.25">
      <c r="A855" s="377"/>
      <c r="B855" s="496"/>
      <c r="C855" s="496"/>
      <c r="E855" s="512"/>
      <c r="H855" s="496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spans="1:24" ht="15.75" customHeight="1" x14ac:dyDescent="0.25">
      <c r="A856" s="377"/>
      <c r="B856" s="496"/>
      <c r="C856" s="496"/>
      <c r="E856" s="512"/>
      <c r="H856" s="496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spans="1:24" ht="15.75" customHeight="1" x14ac:dyDescent="0.25">
      <c r="A857" s="377"/>
      <c r="B857" s="496"/>
      <c r="C857" s="496"/>
      <c r="E857" s="512"/>
      <c r="H857" s="496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spans="1:24" ht="15.75" customHeight="1" x14ac:dyDescent="0.25">
      <c r="A858" s="377"/>
      <c r="B858" s="496"/>
      <c r="C858" s="496"/>
      <c r="E858" s="512"/>
      <c r="H858" s="496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spans="1:24" ht="15.75" customHeight="1" x14ac:dyDescent="0.25">
      <c r="A859" s="377"/>
      <c r="B859" s="496"/>
      <c r="C859" s="496"/>
      <c r="E859" s="512"/>
      <c r="H859" s="496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spans="1:24" ht="15.75" customHeight="1" x14ac:dyDescent="0.25">
      <c r="A860" s="377"/>
      <c r="B860" s="496"/>
      <c r="C860" s="496"/>
      <c r="E860" s="512"/>
      <c r="H860" s="496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spans="1:24" ht="15.75" customHeight="1" x14ac:dyDescent="0.25">
      <c r="A861" s="377"/>
      <c r="B861" s="496"/>
      <c r="C861" s="496"/>
      <c r="E861" s="512"/>
      <c r="H861" s="496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spans="1:24" ht="15.75" customHeight="1" x14ac:dyDescent="0.25">
      <c r="A862" s="377"/>
      <c r="B862" s="496"/>
      <c r="C862" s="496"/>
      <c r="E862" s="512"/>
      <c r="H862" s="496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spans="1:24" ht="15.75" customHeight="1" x14ac:dyDescent="0.25">
      <c r="A863" s="377"/>
      <c r="B863" s="496"/>
      <c r="C863" s="496"/>
      <c r="E863" s="512"/>
      <c r="H863" s="496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spans="1:24" ht="15.75" customHeight="1" x14ac:dyDescent="0.25">
      <c r="A864" s="377"/>
      <c r="B864" s="496"/>
      <c r="C864" s="496"/>
      <c r="E864" s="512"/>
      <c r="H864" s="496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spans="1:24" ht="15.75" customHeight="1" x14ac:dyDescent="0.25">
      <c r="A865" s="377"/>
      <c r="B865" s="496"/>
      <c r="C865" s="496"/>
      <c r="E865" s="512"/>
      <c r="H865" s="496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spans="1:24" ht="15.75" customHeight="1" x14ac:dyDescent="0.25">
      <c r="A866" s="377"/>
      <c r="B866" s="496"/>
      <c r="C866" s="496"/>
      <c r="E866" s="512"/>
      <c r="H866" s="496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spans="1:24" ht="15.75" customHeight="1" x14ac:dyDescent="0.25">
      <c r="A867" s="377"/>
      <c r="B867" s="496"/>
      <c r="C867" s="496"/>
      <c r="E867" s="512"/>
      <c r="H867" s="496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spans="1:24" ht="15.75" customHeight="1" x14ac:dyDescent="0.25">
      <c r="A868" s="377"/>
      <c r="B868" s="496"/>
      <c r="C868" s="496"/>
      <c r="E868" s="512"/>
      <c r="H868" s="496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spans="1:24" ht="15.75" customHeight="1" x14ac:dyDescent="0.25">
      <c r="A869" s="377"/>
      <c r="B869" s="496"/>
      <c r="C869" s="496"/>
      <c r="E869" s="512"/>
      <c r="H869" s="496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spans="1:24" ht="15.75" customHeight="1" x14ac:dyDescent="0.25">
      <c r="A870" s="377"/>
      <c r="B870" s="496"/>
      <c r="C870" s="496"/>
      <c r="E870" s="512"/>
      <c r="H870" s="496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spans="1:24" ht="15.75" customHeight="1" x14ac:dyDescent="0.25">
      <c r="A871" s="377"/>
      <c r="B871" s="496"/>
      <c r="C871" s="496"/>
      <c r="E871" s="512"/>
      <c r="H871" s="496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spans="1:24" ht="15.75" customHeight="1" x14ac:dyDescent="0.25">
      <c r="A872" s="377"/>
      <c r="B872" s="496"/>
      <c r="C872" s="496"/>
      <c r="E872" s="512"/>
      <c r="H872" s="496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spans="1:24" ht="15.75" customHeight="1" x14ac:dyDescent="0.25">
      <c r="A873" s="377"/>
      <c r="B873" s="496"/>
      <c r="C873" s="496"/>
      <c r="E873" s="512"/>
      <c r="H873" s="496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spans="1:24" ht="15.75" customHeight="1" x14ac:dyDescent="0.25">
      <c r="A874" s="377"/>
      <c r="B874" s="496"/>
      <c r="C874" s="496"/>
      <c r="E874" s="512"/>
      <c r="H874" s="496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spans="1:24" ht="15.75" customHeight="1" x14ac:dyDescent="0.25">
      <c r="A875" s="377"/>
      <c r="B875" s="496"/>
      <c r="C875" s="496"/>
      <c r="E875" s="512"/>
      <c r="H875" s="496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spans="1:24" ht="15.75" customHeight="1" x14ac:dyDescent="0.25">
      <c r="A876" s="377"/>
      <c r="B876" s="496"/>
      <c r="C876" s="496"/>
      <c r="E876" s="512"/>
      <c r="H876" s="496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spans="1:24" ht="15.75" customHeight="1" x14ac:dyDescent="0.25">
      <c r="A877" s="377"/>
      <c r="B877" s="496"/>
      <c r="C877" s="496"/>
      <c r="E877" s="512"/>
      <c r="H877" s="496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spans="1:24" ht="15.75" customHeight="1" x14ac:dyDescent="0.25">
      <c r="A878" s="377"/>
      <c r="B878" s="496"/>
      <c r="C878" s="496"/>
      <c r="E878" s="512"/>
      <c r="H878" s="496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spans="1:24" ht="15.75" customHeight="1" x14ac:dyDescent="0.25">
      <c r="A879" s="377"/>
      <c r="B879" s="496"/>
      <c r="C879" s="496"/>
      <c r="E879" s="512"/>
      <c r="H879" s="496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spans="1:24" ht="15.75" customHeight="1" x14ac:dyDescent="0.25">
      <c r="A880" s="377"/>
      <c r="B880" s="496"/>
      <c r="C880" s="496"/>
      <c r="E880" s="512"/>
      <c r="H880" s="496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spans="1:24" ht="15.75" customHeight="1" x14ac:dyDescent="0.25">
      <c r="A881" s="377"/>
      <c r="B881" s="496"/>
      <c r="C881" s="496"/>
      <c r="E881" s="512"/>
      <c r="H881" s="496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spans="1:24" ht="15.75" customHeight="1" x14ac:dyDescent="0.25">
      <c r="A882" s="377"/>
      <c r="B882" s="496"/>
      <c r="C882" s="496"/>
      <c r="E882" s="512"/>
      <c r="H882" s="496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spans="1:24" ht="15.75" customHeight="1" x14ac:dyDescent="0.25">
      <c r="A883" s="377"/>
      <c r="B883" s="496"/>
      <c r="C883" s="496"/>
      <c r="E883" s="512"/>
      <c r="H883" s="496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spans="1:24" ht="15.75" customHeight="1" x14ac:dyDescent="0.25">
      <c r="A884" s="377"/>
      <c r="B884" s="496"/>
      <c r="C884" s="496"/>
      <c r="E884" s="512"/>
      <c r="H884" s="496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spans="1:24" ht="15.75" customHeight="1" x14ac:dyDescent="0.25">
      <c r="A885" s="377"/>
      <c r="B885" s="496"/>
      <c r="C885" s="496"/>
      <c r="E885" s="512"/>
      <c r="H885" s="496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spans="1:24" ht="15.75" customHeight="1" x14ac:dyDescent="0.25">
      <c r="A886" s="377"/>
      <c r="B886" s="496"/>
      <c r="C886" s="496"/>
      <c r="E886" s="512"/>
      <c r="H886" s="496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spans="1:24" ht="15.75" customHeight="1" x14ac:dyDescent="0.25">
      <c r="A887" s="377"/>
      <c r="B887" s="496"/>
      <c r="C887" s="496"/>
      <c r="E887" s="512"/>
      <c r="H887" s="496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spans="1:24" ht="15.75" customHeight="1" x14ac:dyDescent="0.25">
      <c r="A888" s="377"/>
      <c r="B888" s="496"/>
      <c r="C888" s="496"/>
      <c r="E888" s="512"/>
      <c r="H888" s="496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spans="1:24" ht="15.75" customHeight="1" x14ac:dyDescent="0.25">
      <c r="A889" s="377"/>
      <c r="B889" s="496"/>
      <c r="C889" s="496"/>
      <c r="E889" s="512"/>
      <c r="H889" s="496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spans="1:24" ht="15.75" customHeight="1" x14ac:dyDescent="0.25">
      <c r="A890" s="377"/>
      <c r="B890" s="496"/>
      <c r="C890" s="496"/>
      <c r="E890" s="512"/>
      <c r="H890" s="496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spans="1:24" ht="15.75" customHeight="1" x14ac:dyDescent="0.25">
      <c r="A891" s="377"/>
      <c r="B891" s="496"/>
      <c r="C891" s="496"/>
      <c r="E891" s="512"/>
      <c r="H891" s="496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 spans="1:24" ht="15.75" customHeight="1" x14ac:dyDescent="0.25">
      <c r="A892" s="377"/>
      <c r="B892" s="496"/>
      <c r="C892" s="496"/>
      <c r="E892" s="512"/>
      <c r="H892" s="496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 spans="1:24" ht="15.75" customHeight="1" x14ac:dyDescent="0.25">
      <c r="A893" s="377"/>
      <c r="B893" s="496"/>
      <c r="C893" s="496"/>
      <c r="E893" s="512"/>
      <c r="H893" s="496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 spans="1:24" ht="15.75" customHeight="1" x14ac:dyDescent="0.25">
      <c r="A894" s="377"/>
      <c r="B894" s="496"/>
      <c r="C894" s="496"/>
      <c r="E894" s="512"/>
      <c r="H894" s="496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 spans="1:24" ht="15.75" customHeight="1" x14ac:dyDescent="0.25">
      <c r="A895" s="377"/>
      <c r="B895" s="496"/>
      <c r="C895" s="496"/>
      <c r="E895" s="512"/>
      <c r="H895" s="496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 spans="1:24" ht="15.75" customHeight="1" x14ac:dyDescent="0.25">
      <c r="A896" s="377"/>
      <c r="B896" s="496"/>
      <c r="C896" s="496"/>
      <c r="E896" s="512"/>
      <c r="H896" s="496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 spans="1:24" ht="15.75" customHeight="1" x14ac:dyDescent="0.25">
      <c r="A897" s="377"/>
      <c r="B897" s="496"/>
      <c r="C897" s="496"/>
      <c r="E897" s="512"/>
      <c r="H897" s="496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 spans="1:24" ht="15.75" customHeight="1" x14ac:dyDescent="0.25">
      <c r="A898" s="377"/>
      <c r="B898" s="496"/>
      <c r="C898" s="496"/>
      <c r="E898" s="512"/>
      <c r="H898" s="496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 spans="1:24" ht="15.75" customHeight="1" x14ac:dyDescent="0.25">
      <c r="A899" s="377"/>
      <c r="B899" s="496"/>
      <c r="C899" s="496"/>
      <c r="E899" s="512"/>
      <c r="H899" s="496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 spans="1:24" ht="15.75" customHeight="1" x14ac:dyDescent="0.25">
      <c r="A900" s="377"/>
      <c r="B900" s="496"/>
      <c r="C900" s="496"/>
      <c r="E900" s="512"/>
      <c r="H900" s="496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 spans="1:24" ht="15.75" customHeight="1" x14ac:dyDescent="0.25">
      <c r="A901" s="377"/>
      <c r="B901" s="496"/>
      <c r="C901" s="496"/>
      <c r="E901" s="512"/>
      <c r="H901" s="496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 spans="1:24" ht="15.75" customHeight="1" x14ac:dyDescent="0.25">
      <c r="A902" s="377"/>
      <c r="B902" s="496"/>
      <c r="C902" s="496"/>
      <c r="E902" s="512"/>
      <c r="H902" s="496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 spans="1:24" ht="15.75" customHeight="1" x14ac:dyDescent="0.25">
      <c r="A903" s="377"/>
      <c r="B903" s="496"/>
      <c r="C903" s="496"/>
      <c r="E903" s="512"/>
      <c r="H903" s="496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 spans="1:24" ht="15.75" customHeight="1" x14ac:dyDescent="0.25">
      <c r="A904" s="377"/>
      <c r="B904" s="496"/>
      <c r="C904" s="496"/>
      <c r="E904" s="512"/>
      <c r="H904" s="496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 spans="1:24" ht="15.75" customHeight="1" x14ac:dyDescent="0.25">
      <c r="A905" s="377"/>
      <c r="B905" s="496"/>
      <c r="C905" s="496"/>
      <c r="E905" s="512"/>
      <c r="H905" s="496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 spans="1:24" ht="15.75" customHeight="1" x14ac:dyDescent="0.25">
      <c r="A906" s="377"/>
      <c r="B906" s="496"/>
      <c r="C906" s="496"/>
      <c r="E906" s="512"/>
      <c r="H906" s="496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 spans="1:24" ht="15.75" customHeight="1" x14ac:dyDescent="0.25">
      <c r="A907" s="377"/>
      <c r="B907" s="496"/>
      <c r="C907" s="496"/>
      <c r="E907" s="512"/>
      <c r="H907" s="496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 spans="1:24" ht="15.75" customHeight="1" x14ac:dyDescent="0.25">
      <c r="A908" s="377"/>
      <c r="B908" s="496"/>
      <c r="C908" s="496"/>
      <c r="E908" s="512"/>
      <c r="H908" s="496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 spans="1:24" ht="15.75" customHeight="1" x14ac:dyDescent="0.25">
      <c r="A909" s="377"/>
      <c r="B909" s="496"/>
      <c r="C909" s="496"/>
      <c r="E909" s="512"/>
      <c r="H909" s="496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 spans="1:24" ht="15.75" customHeight="1" x14ac:dyDescent="0.25">
      <c r="A910" s="377"/>
      <c r="B910" s="496"/>
      <c r="C910" s="496"/>
      <c r="E910" s="512"/>
      <c r="H910" s="496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 spans="1:24" ht="15.75" customHeight="1" x14ac:dyDescent="0.25">
      <c r="A911" s="377"/>
      <c r="B911" s="496"/>
      <c r="C911" s="496"/>
      <c r="E911" s="512"/>
      <c r="H911" s="496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 spans="1:24" ht="15.75" customHeight="1" x14ac:dyDescent="0.25">
      <c r="A912" s="377"/>
      <c r="B912" s="496"/>
      <c r="C912" s="496"/>
      <c r="E912" s="512"/>
      <c r="H912" s="496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 spans="1:24" ht="15.75" customHeight="1" x14ac:dyDescent="0.25">
      <c r="A913" s="377"/>
      <c r="B913" s="496"/>
      <c r="C913" s="496"/>
      <c r="E913" s="512"/>
      <c r="H913" s="496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 spans="1:24" ht="15.75" customHeight="1" x14ac:dyDescent="0.25">
      <c r="A914" s="377"/>
      <c r="B914" s="496"/>
      <c r="C914" s="496"/>
      <c r="E914" s="512"/>
      <c r="H914" s="496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 spans="1:24" ht="15.75" customHeight="1" x14ac:dyDescent="0.25">
      <c r="A915" s="377"/>
      <c r="B915" s="496"/>
      <c r="C915" s="496"/>
      <c r="E915" s="512"/>
      <c r="H915" s="496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 spans="1:24" ht="15.75" customHeight="1" x14ac:dyDescent="0.25">
      <c r="A916" s="377"/>
      <c r="B916" s="496"/>
      <c r="C916" s="496"/>
      <c r="E916" s="512"/>
      <c r="H916" s="496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 spans="1:24" ht="15.75" customHeight="1" x14ac:dyDescent="0.25">
      <c r="A917" s="377"/>
      <c r="B917" s="496"/>
      <c r="C917" s="496"/>
      <c r="E917" s="512"/>
      <c r="H917" s="496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 spans="1:24" ht="15.75" customHeight="1" x14ac:dyDescent="0.25">
      <c r="A918" s="377"/>
      <c r="B918" s="496"/>
      <c r="C918" s="496"/>
      <c r="E918" s="512"/>
      <c r="H918" s="496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 spans="1:24" ht="15.75" customHeight="1" x14ac:dyDescent="0.25">
      <c r="A919" s="377"/>
      <c r="B919" s="496"/>
      <c r="C919" s="496"/>
      <c r="E919" s="512"/>
      <c r="H919" s="496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 spans="1:24" ht="15.75" customHeight="1" x14ac:dyDescent="0.25">
      <c r="A920" s="377"/>
      <c r="B920" s="496"/>
      <c r="C920" s="496"/>
      <c r="E920" s="512"/>
      <c r="H920" s="496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 spans="1:24" ht="15.75" customHeight="1" x14ac:dyDescent="0.25">
      <c r="A921" s="377"/>
      <c r="B921" s="496"/>
      <c r="C921" s="496"/>
      <c r="E921" s="512"/>
      <c r="H921" s="496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 spans="1:24" ht="15.75" customHeight="1" x14ac:dyDescent="0.25">
      <c r="A922" s="377"/>
      <c r="B922" s="496"/>
      <c r="C922" s="496"/>
      <c r="E922" s="512"/>
      <c r="H922" s="496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 spans="1:24" ht="15.75" customHeight="1" x14ac:dyDescent="0.25">
      <c r="A923" s="377"/>
      <c r="B923" s="496"/>
      <c r="C923" s="496"/>
      <c r="E923" s="512"/>
      <c r="H923" s="496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 spans="1:24" ht="15.75" customHeight="1" x14ac:dyDescent="0.25">
      <c r="A924" s="377"/>
      <c r="B924" s="496"/>
      <c r="C924" s="496"/>
      <c r="E924" s="512"/>
      <c r="H924" s="496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 spans="1:24" ht="15.75" customHeight="1" x14ac:dyDescent="0.25">
      <c r="A925" s="377"/>
      <c r="B925" s="496"/>
      <c r="C925" s="496"/>
      <c r="E925" s="512"/>
      <c r="H925" s="496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 spans="1:24" ht="15.75" customHeight="1" x14ac:dyDescent="0.25">
      <c r="A926" s="377"/>
      <c r="B926" s="496"/>
      <c r="C926" s="496"/>
      <c r="E926" s="512"/>
      <c r="H926" s="496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 spans="1:24" ht="15.75" customHeight="1" x14ac:dyDescent="0.25">
      <c r="A927" s="377"/>
      <c r="B927" s="496"/>
      <c r="C927" s="496"/>
      <c r="E927" s="512"/>
      <c r="H927" s="496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 spans="1:24" ht="15.75" customHeight="1" x14ac:dyDescent="0.25">
      <c r="A928" s="377"/>
      <c r="B928" s="496"/>
      <c r="C928" s="496"/>
      <c r="E928" s="512"/>
      <c r="H928" s="496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 spans="1:24" ht="15.75" customHeight="1" x14ac:dyDescent="0.25">
      <c r="A929" s="377"/>
      <c r="B929" s="496"/>
      <c r="C929" s="496"/>
      <c r="E929" s="512"/>
      <c r="H929" s="496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 spans="1:24" ht="15.75" customHeight="1" x14ac:dyDescent="0.25">
      <c r="A930" s="377"/>
      <c r="B930" s="496"/>
      <c r="C930" s="496"/>
      <c r="E930" s="512"/>
      <c r="H930" s="496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 spans="1:24" ht="15.75" customHeight="1" x14ac:dyDescent="0.25">
      <c r="A931" s="377"/>
      <c r="B931" s="496"/>
      <c r="C931" s="496"/>
      <c r="E931" s="512"/>
      <c r="H931" s="496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 spans="1:24" ht="15.75" customHeight="1" x14ac:dyDescent="0.25">
      <c r="A932" s="377"/>
      <c r="B932" s="496"/>
      <c r="C932" s="496"/>
      <c r="E932" s="512"/>
      <c r="H932" s="496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 spans="1:24" ht="15.75" customHeight="1" x14ac:dyDescent="0.25">
      <c r="A933" s="377"/>
      <c r="B933" s="496"/>
      <c r="C933" s="496"/>
      <c r="E933" s="512"/>
      <c r="H933" s="496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 spans="1:24" ht="15.75" customHeight="1" x14ac:dyDescent="0.25">
      <c r="A934" s="377"/>
      <c r="B934" s="496"/>
      <c r="C934" s="496"/>
      <c r="E934" s="512"/>
      <c r="H934" s="496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 spans="1:24" ht="15.75" customHeight="1" x14ac:dyDescent="0.25">
      <c r="A935" s="377"/>
      <c r="B935" s="496"/>
      <c r="C935" s="496"/>
      <c r="E935" s="512"/>
      <c r="H935" s="496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 spans="1:24" ht="15.75" customHeight="1" x14ac:dyDescent="0.25">
      <c r="A936" s="377"/>
      <c r="B936" s="496"/>
      <c r="C936" s="496"/>
      <c r="E936" s="512"/>
      <c r="H936" s="496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 spans="1:24" ht="15.75" customHeight="1" x14ac:dyDescent="0.25">
      <c r="A937" s="377"/>
      <c r="B937" s="496"/>
      <c r="C937" s="496"/>
      <c r="E937" s="512"/>
      <c r="H937" s="496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 spans="1:24" ht="15.75" customHeight="1" x14ac:dyDescent="0.25">
      <c r="A938" s="377"/>
      <c r="B938" s="496"/>
      <c r="C938" s="496"/>
      <c r="E938" s="512"/>
      <c r="H938" s="496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 spans="1:24" ht="15.75" customHeight="1" x14ac:dyDescent="0.25">
      <c r="A939" s="377"/>
      <c r="B939" s="496"/>
      <c r="C939" s="496"/>
      <c r="E939" s="512"/>
      <c r="H939" s="496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 spans="1:24" ht="15.75" customHeight="1" x14ac:dyDescent="0.25">
      <c r="A940" s="377"/>
      <c r="B940" s="496"/>
      <c r="C940" s="496"/>
      <c r="E940" s="512"/>
      <c r="H940" s="496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 spans="1:24" ht="15.75" customHeight="1" x14ac:dyDescent="0.25">
      <c r="A941" s="377"/>
      <c r="B941" s="496"/>
      <c r="C941" s="496"/>
      <c r="E941" s="512"/>
      <c r="H941" s="496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 spans="1:24" ht="15.75" customHeight="1" x14ac:dyDescent="0.25">
      <c r="A942" s="377"/>
      <c r="B942" s="496"/>
      <c r="C942" s="496"/>
      <c r="E942" s="512"/>
      <c r="H942" s="496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 spans="1:24" ht="15.75" customHeight="1" x14ac:dyDescent="0.25">
      <c r="A943" s="377"/>
      <c r="B943" s="496"/>
      <c r="C943" s="496"/>
      <c r="E943" s="512"/>
      <c r="H943" s="496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 spans="1:24" ht="15.75" customHeight="1" x14ac:dyDescent="0.25">
      <c r="A944" s="377"/>
      <c r="B944" s="496"/>
      <c r="C944" s="496"/>
      <c r="E944" s="512"/>
      <c r="H944" s="496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 spans="1:24" ht="15.75" customHeight="1" x14ac:dyDescent="0.25">
      <c r="A945" s="377"/>
      <c r="B945" s="496"/>
      <c r="C945" s="496"/>
      <c r="E945" s="512"/>
      <c r="H945" s="496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 spans="1:24" ht="15.75" customHeight="1" x14ac:dyDescent="0.25">
      <c r="A946" s="377"/>
      <c r="B946" s="496"/>
      <c r="C946" s="496"/>
      <c r="E946" s="512"/>
      <c r="H946" s="496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 spans="1:24" ht="15.75" customHeight="1" x14ac:dyDescent="0.25">
      <c r="A947" s="377"/>
      <c r="B947" s="496"/>
      <c r="C947" s="496"/>
      <c r="E947" s="512"/>
      <c r="H947" s="496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 spans="1:24" ht="15.75" customHeight="1" x14ac:dyDescent="0.25">
      <c r="A948" s="377"/>
      <c r="B948" s="496"/>
      <c r="C948" s="496"/>
      <c r="E948" s="512"/>
      <c r="H948" s="496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 spans="1:24" ht="15.75" customHeight="1" x14ac:dyDescent="0.25">
      <c r="A949" s="377"/>
      <c r="B949" s="496"/>
      <c r="C949" s="496"/>
      <c r="E949" s="512"/>
      <c r="H949" s="496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 spans="1:24" ht="15.75" customHeight="1" x14ac:dyDescent="0.25">
      <c r="A950" s="377"/>
      <c r="B950" s="496"/>
      <c r="C950" s="496"/>
      <c r="E950" s="512"/>
      <c r="H950" s="496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 spans="1:24" ht="15.75" customHeight="1" x14ac:dyDescent="0.25">
      <c r="A951" s="377"/>
      <c r="B951" s="496"/>
      <c r="C951" s="496"/>
      <c r="E951" s="512"/>
      <c r="H951" s="496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 spans="1:24" ht="15.75" customHeight="1" x14ac:dyDescent="0.25">
      <c r="A952" s="377"/>
      <c r="B952" s="496"/>
      <c r="C952" s="496"/>
      <c r="E952" s="512"/>
      <c r="H952" s="496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 spans="1:24" ht="15.75" customHeight="1" x14ac:dyDescent="0.25">
      <c r="A953" s="377"/>
      <c r="B953" s="496"/>
      <c r="C953" s="496"/>
      <c r="E953" s="512"/>
      <c r="H953" s="496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 spans="1:24" ht="15.75" customHeight="1" x14ac:dyDescent="0.25">
      <c r="A954" s="377"/>
      <c r="B954" s="496"/>
      <c r="C954" s="496"/>
      <c r="E954" s="512"/>
      <c r="H954" s="496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 spans="1:24" ht="15.75" customHeight="1" x14ac:dyDescent="0.25">
      <c r="A955" s="377"/>
      <c r="B955" s="496"/>
      <c r="C955" s="496"/>
      <c r="E955" s="512"/>
      <c r="H955" s="496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 spans="1:24" ht="15.75" customHeight="1" x14ac:dyDescent="0.25">
      <c r="A956" s="377"/>
      <c r="B956" s="496"/>
      <c r="C956" s="496"/>
      <c r="E956" s="512"/>
      <c r="H956" s="496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 spans="1:24" ht="15.75" customHeight="1" x14ac:dyDescent="0.25">
      <c r="A957" s="377"/>
      <c r="B957" s="496"/>
      <c r="C957" s="496"/>
      <c r="E957" s="512"/>
      <c r="H957" s="496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 spans="1:24" ht="15.75" customHeight="1" x14ac:dyDescent="0.25">
      <c r="A958" s="377"/>
      <c r="B958" s="496"/>
      <c r="C958" s="496"/>
      <c r="E958" s="512"/>
      <c r="H958" s="496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 spans="1:24" ht="15.75" customHeight="1" x14ac:dyDescent="0.25">
      <c r="A959" s="377"/>
      <c r="B959" s="496"/>
      <c r="C959" s="496"/>
      <c r="E959" s="512"/>
      <c r="H959" s="496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 spans="1:24" ht="15.75" customHeight="1" x14ac:dyDescent="0.25">
      <c r="A960" s="377"/>
      <c r="B960" s="496"/>
      <c r="C960" s="496"/>
      <c r="E960" s="512"/>
      <c r="H960" s="496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 spans="1:24" ht="15.75" customHeight="1" x14ac:dyDescent="0.25">
      <c r="A961" s="377"/>
      <c r="B961" s="496"/>
      <c r="C961" s="496"/>
      <c r="E961" s="512"/>
      <c r="H961" s="496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 spans="1:24" ht="15.75" customHeight="1" x14ac:dyDescent="0.25">
      <c r="A962" s="377"/>
      <c r="B962" s="496"/>
      <c r="C962" s="496"/>
      <c r="E962" s="512"/>
      <c r="H962" s="496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 spans="1:24" ht="15.75" customHeight="1" x14ac:dyDescent="0.25">
      <c r="A963" s="377"/>
      <c r="B963" s="496"/>
      <c r="C963" s="496"/>
      <c r="E963" s="512"/>
      <c r="H963" s="496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 spans="1:24" ht="15.75" customHeight="1" x14ac:dyDescent="0.25">
      <c r="A964" s="377"/>
      <c r="B964" s="496"/>
      <c r="C964" s="496"/>
      <c r="E964" s="512"/>
      <c r="H964" s="496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 spans="1:24" ht="15.75" customHeight="1" x14ac:dyDescent="0.25">
      <c r="A965" s="377"/>
      <c r="B965" s="496"/>
      <c r="C965" s="496"/>
      <c r="E965" s="512"/>
      <c r="H965" s="496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 spans="1:24" ht="15.75" customHeight="1" x14ac:dyDescent="0.25">
      <c r="A966" s="377"/>
      <c r="B966" s="496"/>
      <c r="C966" s="496"/>
      <c r="E966" s="512"/>
      <c r="H966" s="496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 spans="1:24" ht="15.75" customHeight="1" x14ac:dyDescent="0.25">
      <c r="A967" s="377"/>
      <c r="B967" s="496"/>
      <c r="C967" s="496"/>
      <c r="E967" s="512"/>
      <c r="H967" s="496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 spans="1:24" ht="15.75" customHeight="1" x14ac:dyDescent="0.25">
      <c r="A968" s="377"/>
      <c r="B968" s="496"/>
      <c r="C968" s="496"/>
      <c r="E968" s="512"/>
      <c r="H968" s="496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 spans="1:24" ht="15.75" customHeight="1" x14ac:dyDescent="0.25">
      <c r="A969" s="377"/>
      <c r="B969" s="496"/>
      <c r="C969" s="496"/>
      <c r="E969" s="512"/>
      <c r="H969" s="496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 spans="1:24" ht="15.75" customHeight="1" x14ac:dyDescent="0.25">
      <c r="A970" s="377"/>
      <c r="B970" s="496"/>
      <c r="C970" s="496"/>
      <c r="E970" s="512"/>
      <c r="H970" s="496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 spans="1:24" ht="15.75" customHeight="1" x14ac:dyDescent="0.25">
      <c r="A971" s="377"/>
      <c r="B971" s="496"/>
      <c r="C971" s="496"/>
      <c r="E971" s="512"/>
      <c r="H971" s="496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 spans="1:24" ht="15.75" customHeight="1" x14ac:dyDescent="0.25">
      <c r="A972" s="377"/>
      <c r="B972" s="496"/>
      <c r="C972" s="496"/>
      <c r="E972" s="512"/>
      <c r="H972" s="496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 spans="1:24" ht="15.75" customHeight="1" x14ac:dyDescent="0.25">
      <c r="A973" s="377"/>
      <c r="B973" s="496"/>
      <c r="C973" s="496"/>
      <c r="E973" s="512"/>
      <c r="H973" s="496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 spans="1:24" ht="15.75" customHeight="1" x14ac:dyDescent="0.25">
      <c r="A974" s="377"/>
      <c r="B974" s="496"/>
      <c r="C974" s="496"/>
      <c r="E974" s="512"/>
      <c r="H974" s="496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 spans="1:24" ht="15.75" customHeight="1" x14ac:dyDescent="0.25">
      <c r="A975" s="377"/>
      <c r="B975" s="496"/>
      <c r="C975" s="496"/>
      <c r="E975" s="512"/>
      <c r="H975" s="496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  <row r="976" spans="1:24" ht="15.75" customHeight="1" x14ac:dyDescent="0.25">
      <c r="A976" s="377"/>
      <c r="B976" s="496"/>
      <c r="C976" s="496"/>
      <c r="E976" s="512"/>
      <c r="H976" s="496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</row>
    <row r="977" spans="1:24" ht="15.75" customHeight="1" x14ac:dyDescent="0.25">
      <c r="A977" s="377"/>
      <c r="B977" s="496"/>
      <c r="C977" s="496"/>
      <c r="E977" s="512"/>
      <c r="H977" s="496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</row>
    <row r="978" spans="1:24" ht="15.75" customHeight="1" x14ac:dyDescent="0.25">
      <c r="A978" s="377"/>
      <c r="B978" s="496"/>
      <c r="C978" s="496"/>
      <c r="E978" s="512"/>
      <c r="H978" s="496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</row>
    <row r="979" spans="1:24" ht="15.75" customHeight="1" x14ac:dyDescent="0.25">
      <c r="A979" s="377"/>
      <c r="B979" s="496"/>
      <c r="C979" s="496"/>
      <c r="E979" s="512"/>
      <c r="H979" s="496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</row>
    <row r="980" spans="1:24" ht="15.75" customHeight="1" x14ac:dyDescent="0.25">
      <c r="A980" s="377"/>
      <c r="B980" s="496"/>
      <c r="C980" s="496"/>
      <c r="E980" s="512"/>
      <c r="H980" s="496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</row>
    <row r="981" spans="1:24" ht="15.75" customHeight="1" x14ac:dyDescent="0.25">
      <c r="A981" s="377"/>
      <c r="B981" s="496"/>
      <c r="C981" s="496"/>
      <c r="E981" s="512"/>
      <c r="H981" s="496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</row>
    <row r="982" spans="1:24" ht="15.75" customHeight="1" x14ac:dyDescent="0.25">
      <c r="A982" s="377"/>
      <c r="B982" s="496"/>
      <c r="C982" s="496"/>
      <c r="E982" s="512"/>
      <c r="H982" s="496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</row>
    <row r="983" spans="1:24" ht="15.75" customHeight="1" x14ac:dyDescent="0.25">
      <c r="A983" s="377"/>
      <c r="B983" s="496"/>
      <c r="C983" s="496"/>
      <c r="E983" s="512"/>
      <c r="H983" s="496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</row>
    <row r="984" spans="1:24" ht="15.75" customHeight="1" x14ac:dyDescent="0.25">
      <c r="A984" s="377"/>
      <c r="B984" s="496"/>
      <c r="C984" s="496"/>
      <c r="E984" s="512"/>
      <c r="H984" s="496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</row>
    <row r="985" spans="1:24" ht="15.75" customHeight="1" x14ac:dyDescent="0.25">
      <c r="A985" s="377"/>
      <c r="B985" s="496"/>
      <c r="C985" s="496"/>
      <c r="E985" s="512"/>
      <c r="H985" s="496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</row>
    <row r="986" spans="1:24" ht="15.75" customHeight="1" x14ac:dyDescent="0.25">
      <c r="A986" s="377"/>
      <c r="B986" s="496"/>
      <c r="C986" s="496"/>
      <c r="E986" s="512"/>
      <c r="H986" s="496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</row>
    <row r="987" spans="1:24" ht="15.75" customHeight="1" x14ac:dyDescent="0.25">
      <c r="A987" s="377"/>
      <c r="B987" s="496"/>
      <c r="C987" s="496"/>
      <c r="E987" s="512"/>
      <c r="H987" s="496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</row>
    <row r="988" spans="1:24" ht="15.75" customHeight="1" x14ac:dyDescent="0.25">
      <c r="A988" s="377"/>
      <c r="B988" s="496"/>
      <c r="C988" s="496"/>
      <c r="E988" s="512"/>
      <c r="H988" s="496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</row>
    <row r="989" spans="1:24" ht="15.75" customHeight="1" x14ac:dyDescent="0.25">
      <c r="A989" s="377"/>
      <c r="B989" s="496"/>
      <c r="C989" s="496"/>
      <c r="E989" s="512"/>
      <c r="H989" s="496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</row>
    <row r="990" spans="1:24" ht="15.75" customHeight="1" x14ac:dyDescent="0.25">
      <c r="A990" s="377"/>
      <c r="B990" s="496"/>
      <c r="C990" s="496"/>
      <c r="E990" s="512"/>
      <c r="H990" s="496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</row>
    <row r="991" spans="1:24" ht="15.75" customHeight="1" x14ac:dyDescent="0.25">
      <c r="A991" s="377"/>
      <c r="B991" s="496"/>
      <c r="C991" s="496"/>
      <c r="E991" s="512"/>
      <c r="H991" s="496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</row>
    <row r="992" spans="1:24" ht="15.75" customHeight="1" x14ac:dyDescent="0.25">
      <c r="A992" s="377"/>
      <c r="B992" s="496"/>
      <c r="C992" s="496"/>
      <c r="E992" s="512"/>
      <c r="H992" s="496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</row>
    <row r="993" spans="1:24" ht="15.75" customHeight="1" x14ac:dyDescent="0.25">
      <c r="A993" s="377"/>
      <c r="B993" s="496"/>
      <c r="C993" s="496"/>
      <c r="E993" s="512"/>
      <c r="H993" s="496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</row>
    <row r="994" spans="1:24" ht="15.75" customHeight="1" x14ac:dyDescent="0.25">
      <c r="A994" s="377"/>
      <c r="B994" s="496"/>
      <c r="C994" s="496"/>
      <c r="E994" s="512"/>
      <c r="H994" s="496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</row>
    <row r="995" spans="1:24" ht="15.75" customHeight="1" x14ac:dyDescent="0.25">
      <c r="A995" s="377"/>
      <c r="B995" s="496"/>
      <c r="C995" s="496"/>
      <c r="E995" s="512"/>
      <c r="H995" s="496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</row>
    <row r="996" spans="1:24" ht="15.75" customHeight="1" x14ac:dyDescent="0.25">
      <c r="A996" s="377"/>
      <c r="B996" s="496"/>
      <c r="C996" s="496"/>
      <c r="E996" s="512"/>
      <c r="H996" s="496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</row>
    <row r="997" spans="1:24" ht="15.75" customHeight="1" x14ac:dyDescent="0.25">
      <c r="A997" s="377"/>
      <c r="B997" s="496"/>
      <c r="C997" s="496"/>
      <c r="E997" s="512"/>
      <c r="H997" s="496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</row>
    <row r="998" spans="1:24" ht="15.75" customHeight="1" x14ac:dyDescent="0.25">
      <c r="A998" s="377"/>
      <c r="B998" s="496"/>
      <c r="C998" s="496"/>
      <c r="E998" s="512"/>
      <c r="H998" s="496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</row>
    <row r="999" spans="1:24" ht="15.75" customHeight="1" x14ac:dyDescent="0.25">
      <c r="A999" s="377"/>
      <c r="B999" s="496"/>
      <c r="C999" s="496"/>
      <c r="E999" s="512"/>
      <c r="H999" s="496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</row>
    <row r="1000" spans="1:24" ht="15.75" customHeight="1" x14ac:dyDescent="0.25">
      <c r="A1000" s="377"/>
      <c r="B1000" s="496"/>
      <c r="C1000" s="496"/>
      <c r="E1000" s="512"/>
      <c r="H1000" s="496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</row>
    <row r="1001" spans="1:24" ht="15.75" customHeight="1" x14ac:dyDescent="0.25">
      <c r="A1001" s="377"/>
      <c r="B1001" s="496"/>
      <c r="C1001" s="496"/>
      <c r="E1001" s="512"/>
      <c r="H1001" s="496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</row>
    <row r="1002" spans="1:24" ht="15.75" customHeight="1" x14ac:dyDescent="0.25">
      <c r="A1002" s="377"/>
      <c r="B1002" s="496"/>
      <c r="C1002" s="496"/>
      <c r="E1002" s="512"/>
      <c r="H1002" s="496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</row>
    <row r="1003" spans="1:24" ht="15.75" customHeight="1" x14ac:dyDescent="0.25">
      <c r="A1003" s="377"/>
      <c r="B1003" s="496"/>
      <c r="C1003" s="496"/>
      <c r="E1003" s="512"/>
      <c r="H1003" s="496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</row>
    <row r="1004" spans="1:24" ht="15.75" customHeight="1" x14ac:dyDescent="0.25">
      <c r="A1004" s="377"/>
      <c r="B1004" s="496"/>
      <c r="C1004" s="496"/>
      <c r="E1004" s="512"/>
      <c r="H1004" s="496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</row>
    <row r="1005" spans="1:24" ht="15.75" customHeight="1" x14ac:dyDescent="0.25">
      <c r="A1005" s="377"/>
      <c r="B1005" s="496"/>
      <c r="C1005" s="496"/>
      <c r="E1005" s="512"/>
      <c r="H1005" s="496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</row>
    <row r="1006" spans="1:24" ht="15.75" customHeight="1" x14ac:dyDescent="0.25">
      <c r="A1006" s="377"/>
      <c r="B1006" s="496"/>
      <c r="C1006" s="496"/>
      <c r="E1006" s="512"/>
      <c r="H1006" s="496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</row>
    <row r="1007" spans="1:24" ht="15.75" customHeight="1" x14ac:dyDescent="0.25">
      <c r="A1007" s="377"/>
      <c r="B1007" s="496"/>
      <c r="C1007" s="496"/>
      <c r="E1007" s="512"/>
      <c r="H1007" s="496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</row>
    <row r="1008" spans="1:24" ht="15.75" customHeight="1" x14ac:dyDescent="0.25">
      <c r="A1008" s="377"/>
      <c r="B1008" s="496"/>
      <c r="C1008" s="496"/>
      <c r="E1008" s="512"/>
      <c r="H1008" s="496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</row>
    <row r="1009" spans="1:24" ht="15.75" customHeight="1" x14ac:dyDescent="0.25">
      <c r="A1009" s="377"/>
      <c r="B1009" s="496"/>
      <c r="C1009" s="496"/>
      <c r="E1009" s="512"/>
      <c r="H1009" s="496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</row>
    <row r="1010" spans="1:24" ht="15.75" customHeight="1" x14ac:dyDescent="0.25">
      <c r="A1010" s="377"/>
      <c r="B1010" s="496"/>
      <c r="C1010" s="496"/>
      <c r="E1010" s="512"/>
      <c r="H1010" s="496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</row>
    <row r="1011" spans="1:24" ht="15.75" customHeight="1" x14ac:dyDescent="0.25">
      <c r="A1011" s="377"/>
      <c r="B1011" s="496"/>
      <c r="C1011" s="496"/>
      <c r="E1011" s="512"/>
      <c r="H1011" s="496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</row>
    <row r="1012" spans="1:24" ht="15.75" customHeight="1" x14ac:dyDescent="0.25">
      <c r="A1012" s="377"/>
      <c r="B1012" s="496"/>
      <c r="C1012" s="496"/>
      <c r="E1012" s="512"/>
      <c r="H1012" s="496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</row>
    <row r="1013" spans="1:24" ht="15.75" customHeight="1" x14ac:dyDescent="0.25">
      <c r="A1013" s="377"/>
      <c r="B1013" s="496"/>
      <c r="C1013" s="496"/>
      <c r="E1013" s="512"/>
      <c r="H1013" s="496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</row>
    <row r="1014" spans="1:24" ht="15.75" customHeight="1" x14ac:dyDescent="0.25">
      <c r="A1014" s="377"/>
      <c r="B1014" s="496"/>
      <c r="C1014" s="496"/>
      <c r="E1014" s="512"/>
      <c r="H1014" s="496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</row>
    <row r="1015" spans="1:24" ht="15.75" customHeight="1" x14ac:dyDescent="0.25">
      <c r="A1015" s="377"/>
      <c r="B1015" s="496"/>
      <c r="C1015" s="496"/>
      <c r="E1015" s="512"/>
      <c r="H1015" s="496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</row>
    <row r="1016" spans="1:24" ht="15.75" customHeight="1" x14ac:dyDescent="0.25">
      <c r="A1016" s="377"/>
      <c r="B1016" s="496"/>
      <c r="C1016" s="496"/>
      <c r="E1016" s="512"/>
      <c r="H1016" s="496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</row>
    <row r="1017" spans="1:24" ht="15.75" customHeight="1" x14ac:dyDescent="0.25">
      <c r="A1017" s="377"/>
      <c r="B1017" s="496"/>
      <c r="C1017" s="496"/>
      <c r="E1017" s="512"/>
      <c r="H1017" s="496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</row>
    <row r="1018" spans="1:24" ht="15.75" customHeight="1" x14ac:dyDescent="0.25">
      <c r="A1018" s="377"/>
      <c r="B1018" s="496"/>
      <c r="C1018" s="496"/>
      <c r="E1018" s="512"/>
      <c r="H1018" s="496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</row>
    <row r="1019" spans="1:24" ht="15.75" customHeight="1" x14ac:dyDescent="0.25">
      <c r="A1019" s="377"/>
      <c r="B1019" s="496"/>
      <c r="C1019" s="496"/>
      <c r="E1019" s="512"/>
      <c r="H1019" s="496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</row>
    <row r="1020" spans="1:24" ht="15.75" customHeight="1" x14ac:dyDescent="0.25">
      <c r="A1020" s="377"/>
      <c r="B1020" s="496"/>
      <c r="C1020" s="496"/>
      <c r="E1020" s="512"/>
      <c r="H1020" s="496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</row>
    <row r="1021" spans="1:24" ht="15.75" customHeight="1" x14ac:dyDescent="0.25">
      <c r="A1021" s="377"/>
      <c r="B1021" s="496"/>
      <c r="C1021" s="496"/>
      <c r="E1021" s="512"/>
      <c r="H1021" s="496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</row>
    <row r="1022" spans="1:24" ht="15.75" customHeight="1" x14ac:dyDescent="0.25">
      <c r="A1022" s="377"/>
      <c r="B1022" s="496"/>
      <c r="C1022" s="496"/>
      <c r="E1022" s="512"/>
      <c r="H1022" s="496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</row>
    <row r="1023" spans="1:24" ht="15.75" customHeight="1" x14ac:dyDescent="0.25">
      <c r="A1023" s="377"/>
      <c r="B1023" s="496"/>
      <c r="C1023" s="496"/>
      <c r="E1023" s="512"/>
      <c r="H1023" s="496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</row>
    <row r="1024" spans="1:24" ht="15.75" customHeight="1" x14ac:dyDescent="0.25">
      <c r="A1024" s="377"/>
      <c r="B1024" s="496"/>
      <c r="C1024" s="496"/>
      <c r="E1024" s="512"/>
      <c r="H1024" s="496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</row>
    <row r="1025" spans="1:24" ht="15.75" customHeight="1" x14ac:dyDescent="0.25">
      <c r="A1025" s="377"/>
      <c r="B1025" s="496"/>
      <c r="C1025" s="496"/>
      <c r="E1025" s="512"/>
      <c r="H1025" s="496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</row>
    <row r="1026" spans="1:24" ht="15.75" customHeight="1" x14ac:dyDescent="0.25">
      <c r="A1026" s="377"/>
      <c r="B1026" s="496"/>
      <c r="C1026" s="496"/>
      <c r="E1026" s="512"/>
      <c r="H1026" s="496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</row>
    <row r="1027" spans="1:24" ht="15.75" customHeight="1" x14ac:dyDescent="0.25">
      <c r="A1027" s="377"/>
      <c r="B1027" s="496"/>
      <c r="C1027" s="496"/>
      <c r="E1027" s="512"/>
      <c r="H1027" s="496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</row>
    <row r="1028" spans="1:24" ht="15.75" customHeight="1" x14ac:dyDescent="0.25">
      <c r="A1028" s="377"/>
      <c r="B1028" s="496"/>
      <c r="C1028" s="496"/>
      <c r="E1028" s="512"/>
      <c r="H1028" s="496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</row>
    <row r="1029" spans="1:24" ht="15.75" customHeight="1" x14ac:dyDescent="0.25">
      <c r="A1029" s="377"/>
      <c r="B1029" s="496"/>
      <c r="C1029" s="496"/>
      <c r="E1029" s="512"/>
      <c r="H1029" s="496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</row>
    <row r="1030" spans="1:24" ht="15.75" customHeight="1" x14ac:dyDescent="0.25">
      <c r="A1030" s="377"/>
      <c r="B1030" s="496"/>
      <c r="C1030" s="496"/>
      <c r="E1030" s="512"/>
      <c r="H1030" s="496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</row>
    <row r="1031" spans="1:24" ht="15.75" customHeight="1" x14ac:dyDescent="0.25">
      <c r="A1031" s="377"/>
      <c r="B1031" s="496"/>
      <c r="C1031" s="496"/>
      <c r="E1031" s="512"/>
      <c r="H1031" s="496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</row>
    <row r="1032" spans="1:24" ht="15.75" customHeight="1" x14ac:dyDescent="0.25">
      <c r="A1032" s="377"/>
      <c r="B1032" s="496"/>
      <c r="C1032" s="496"/>
      <c r="E1032" s="512"/>
      <c r="H1032" s="496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</row>
    <row r="1033" spans="1:24" ht="15.75" customHeight="1" x14ac:dyDescent="0.25">
      <c r="A1033" s="377"/>
      <c r="B1033" s="496"/>
      <c r="C1033" s="496"/>
      <c r="E1033" s="512"/>
      <c r="H1033" s="496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</row>
    <row r="1034" spans="1:24" ht="15.75" customHeight="1" x14ac:dyDescent="0.25">
      <c r="A1034" s="377"/>
      <c r="B1034" s="496"/>
      <c r="C1034" s="496"/>
      <c r="E1034" s="512"/>
      <c r="H1034" s="496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</row>
    <row r="1035" spans="1:24" ht="15.75" customHeight="1" x14ac:dyDescent="0.25">
      <c r="A1035" s="377"/>
      <c r="B1035" s="496"/>
      <c r="C1035" s="496"/>
      <c r="E1035" s="512"/>
      <c r="H1035" s="496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</row>
    <row r="1036" spans="1:24" ht="15.75" customHeight="1" x14ac:dyDescent="0.25">
      <c r="A1036" s="377"/>
      <c r="B1036" s="496"/>
      <c r="C1036" s="496"/>
      <c r="E1036" s="512"/>
      <c r="H1036" s="496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</row>
    <row r="1037" spans="1:24" ht="15.75" customHeight="1" x14ac:dyDescent="0.25">
      <c r="A1037" s="377"/>
      <c r="B1037" s="496"/>
      <c r="C1037" s="496"/>
      <c r="E1037" s="512"/>
      <c r="H1037" s="496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</row>
    <row r="1038" spans="1:24" ht="15.75" customHeight="1" x14ac:dyDescent="0.25">
      <c r="A1038" s="377"/>
      <c r="B1038" s="496"/>
      <c r="C1038" s="496"/>
      <c r="E1038" s="512"/>
      <c r="H1038" s="496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</row>
    <row r="1039" spans="1:24" ht="15.75" customHeight="1" x14ac:dyDescent="0.25">
      <c r="A1039" s="377"/>
      <c r="B1039" s="496"/>
      <c r="C1039" s="496"/>
      <c r="E1039" s="512"/>
      <c r="H1039" s="496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</row>
    <row r="1040" spans="1:24" ht="15.75" customHeight="1" x14ac:dyDescent="0.25">
      <c r="A1040" s="377"/>
      <c r="B1040" s="496"/>
      <c r="C1040" s="496"/>
      <c r="E1040" s="512"/>
      <c r="H1040" s="496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</row>
    <row r="1041" spans="1:24" ht="15.75" customHeight="1" x14ac:dyDescent="0.25">
      <c r="A1041" s="377"/>
      <c r="B1041" s="496"/>
      <c r="C1041" s="496"/>
      <c r="E1041" s="512"/>
      <c r="H1041" s="496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</row>
    <row r="1042" spans="1:24" ht="15.75" customHeight="1" x14ac:dyDescent="0.25">
      <c r="A1042" s="377"/>
      <c r="B1042" s="496"/>
      <c r="C1042" s="496"/>
      <c r="E1042" s="512"/>
      <c r="H1042" s="496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</row>
    <row r="1043" spans="1:24" ht="15.75" customHeight="1" x14ac:dyDescent="0.25">
      <c r="A1043" s="377"/>
      <c r="B1043" s="496"/>
      <c r="C1043" s="496"/>
      <c r="E1043" s="512"/>
      <c r="H1043" s="496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</row>
    <row r="1044" spans="1:24" ht="15.75" customHeight="1" x14ac:dyDescent="0.25">
      <c r="A1044" s="377"/>
      <c r="B1044" s="496"/>
      <c r="C1044" s="496"/>
      <c r="E1044" s="512"/>
      <c r="H1044" s="496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</row>
    <row r="1045" spans="1:24" ht="15.75" customHeight="1" x14ac:dyDescent="0.25">
      <c r="A1045" s="377"/>
      <c r="B1045" s="496"/>
      <c r="C1045" s="496"/>
      <c r="E1045" s="512"/>
      <c r="H1045" s="496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</row>
    <row r="1046" spans="1:24" ht="15.75" customHeight="1" x14ac:dyDescent="0.25">
      <c r="A1046" s="377"/>
      <c r="B1046" s="496"/>
      <c r="C1046" s="496"/>
      <c r="E1046" s="512"/>
      <c r="H1046" s="496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</row>
    <row r="1047" spans="1:24" ht="15.75" customHeight="1" x14ac:dyDescent="0.25">
      <c r="A1047" s="377"/>
      <c r="B1047" s="496"/>
      <c r="C1047" s="496"/>
      <c r="E1047" s="512"/>
      <c r="H1047" s="496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</row>
    <row r="1048" spans="1:24" ht="15.75" customHeight="1" x14ac:dyDescent="0.25">
      <c r="A1048" s="377"/>
      <c r="B1048" s="496"/>
      <c r="C1048" s="496"/>
      <c r="E1048" s="512"/>
      <c r="H1048" s="496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</row>
    <row r="1049" spans="1:24" ht="15.75" customHeight="1" x14ac:dyDescent="0.25">
      <c r="A1049" s="377"/>
      <c r="B1049" s="496"/>
      <c r="C1049" s="496"/>
      <c r="E1049" s="512"/>
      <c r="H1049" s="496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</row>
    <row r="1050" spans="1:24" ht="15.75" customHeight="1" x14ac:dyDescent="0.25">
      <c r="A1050" s="377"/>
      <c r="B1050" s="496"/>
      <c r="C1050" s="496"/>
      <c r="E1050" s="512"/>
      <c r="H1050" s="496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</row>
    <row r="1051" spans="1:24" ht="15.75" customHeight="1" x14ac:dyDescent="0.25">
      <c r="A1051" s="377"/>
      <c r="B1051" s="496"/>
      <c r="C1051" s="496"/>
      <c r="E1051" s="512"/>
      <c r="H1051" s="496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</row>
    <row r="1052" spans="1:24" ht="15.75" customHeight="1" x14ac:dyDescent="0.25">
      <c r="A1052" s="377"/>
      <c r="B1052" s="496"/>
      <c r="C1052" s="496"/>
      <c r="E1052" s="512"/>
      <c r="H1052" s="496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</row>
    <row r="1053" spans="1:24" ht="15.75" customHeight="1" x14ac:dyDescent="0.25">
      <c r="A1053" s="377"/>
      <c r="B1053" s="496"/>
      <c r="C1053" s="496"/>
      <c r="E1053" s="512"/>
      <c r="H1053" s="496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</row>
    <row r="1054" spans="1:24" ht="15.75" customHeight="1" x14ac:dyDescent="0.25">
      <c r="A1054" s="377"/>
      <c r="B1054" s="496"/>
      <c r="C1054" s="496"/>
      <c r="E1054" s="512"/>
      <c r="H1054" s="496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</row>
    <row r="1055" spans="1:24" ht="15.75" customHeight="1" x14ac:dyDescent="0.25">
      <c r="A1055" s="377"/>
      <c r="B1055" s="496"/>
      <c r="C1055" s="496"/>
      <c r="E1055" s="512"/>
      <c r="H1055" s="496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</row>
    <row r="1056" spans="1:24" ht="15.75" customHeight="1" x14ac:dyDescent="0.25">
      <c r="A1056" s="377"/>
      <c r="B1056" s="496"/>
      <c r="C1056" s="496"/>
      <c r="E1056" s="512"/>
      <c r="H1056" s="496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</row>
    <row r="1057" spans="1:24" ht="15.75" customHeight="1" x14ac:dyDescent="0.25">
      <c r="A1057" s="377"/>
      <c r="B1057" s="496"/>
      <c r="C1057" s="496"/>
      <c r="E1057" s="512"/>
      <c r="H1057" s="496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</row>
    <row r="1058" spans="1:24" ht="15.75" customHeight="1" x14ac:dyDescent="0.25">
      <c r="A1058" s="377"/>
      <c r="B1058" s="496"/>
      <c r="C1058" s="496"/>
      <c r="E1058" s="512"/>
      <c r="H1058" s="496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</row>
    <row r="1059" spans="1:24" ht="15.75" customHeight="1" x14ac:dyDescent="0.25">
      <c r="A1059" s="377"/>
      <c r="B1059" s="496"/>
      <c r="C1059" s="496"/>
      <c r="E1059" s="512"/>
      <c r="H1059" s="496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</row>
    <row r="1060" spans="1:24" ht="15.75" customHeight="1" x14ac:dyDescent="0.25">
      <c r="A1060" s="377"/>
      <c r="B1060" s="496"/>
      <c r="C1060" s="496"/>
      <c r="E1060" s="512"/>
      <c r="H1060" s="496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</row>
    <row r="1061" spans="1:24" ht="15.75" customHeight="1" x14ac:dyDescent="0.25">
      <c r="A1061" s="377"/>
      <c r="B1061" s="496"/>
      <c r="C1061" s="496"/>
      <c r="E1061" s="512"/>
      <c r="H1061" s="496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</row>
    <row r="1062" spans="1:24" ht="15.75" customHeight="1" x14ac:dyDescent="0.25">
      <c r="A1062" s="377"/>
      <c r="B1062" s="496"/>
      <c r="C1062" s="496"/>
      <c r="E1062" s="512"/>
      <c r="H1062" s="496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</row>
    <row r="1063" spans="1:24" ht="15.75" customHeight="1" x14ac:dyDescent="0.25">
      <c r="A1063" s="377"/>
      <c r="B1063" s="496"/>
      <c r="C1063" s="496"/>
      <c r="E1063" s="512"/>
      <c r="H1063" s="496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</row>
    <row r="1064" spans="1:24" ht="15.75" customHeight="1" x14ac:dyDescent="0.25">
      <c r="A1064" s="377"/>
      <c r="B1064" s="496"/>
      <c r="C1064" s="496"/>
      <c r="E1064" s="512"/>
      <c r="H1064" s="496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</row>
    <row r="1065" spans="1:24" ht="15.75" customHeight="1" x14ac:dyDescent="0.25">
      <c r="A1065" s="377"/>
      <c r="B1065" s="496"/>
      <c r="C1065" s="496"/>
      <c r="E1065" s="512"/>
      <c r="H1065" s="496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</row>
    <row r="1066" spans="1:24" ht="15.75" customHeight="1" x14ac:dyDescent="0.25">
      <c r="A1066" s="377"/>
      <c r="B1066" s="496"/>
      <c r="C1066" s="496"/>
      <c r="E1066" s="512"/>
      <c r="H1066" s="496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</row>
    <row r="1067" spans="1:24" ht="15.75" customHeight="1" x14ac:dyDescent="0.25">
      <c r="A1067" s="377"/>
      <c r="B1067" s="496"/>
      <c r="C1067" s="496"/>
      <c r="E1067" s="512"/>
      <c r="H1067" s="496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</row>
    <row r="1068" spans="1:24" ht="15.75" customHeight="1" x14ac:dyDescent="0.25">
      <c r="A1068" s="377"/>
      <c r="B1068" s="496"/>
      <c r="C1068" s="496"/>
      <c r="E1068" s="512"/>
      <c r="H1068" s="496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</row>
    <row r="1069" spans="1:24" ht="15.75" customHeight="1" x14ac:dyDescent="0.25">
      <c r="A1069" s="377"/>
      <c r="B1069" s="496"/>
      <c r="C1069" s="496"/>
      <c r="E1069" s="512"/>
      <c r="H1069" s="496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</row>
    <row r="1070" spans="1:24" ht="15.75" customHeight="1" x14ac:dyDescent="0.25">
      <c r="A1070" s="377"/>
      <c r="B1070" s="496"/>
      <c r="C1070" s="496"/>
      <c r="E1070" s="512"/>
      <c r="H1070" s="496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</row>
    <row r="1071" spans="1:24" ht="15.75" customHeight="1" x14ac:dyDescent="0.25">
      <c r="A1071" s="377"/>
      <c r="B1071" s="496"/>
      <c r="C1071" s="496"/>
      <c r="E1071" s="512"/>
      <c r="H1071" s="496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</row>
    <row r="1072" spans="1:24" ht="15.75" customHeight="1" x14ac:dyDescent="0.25">
      <c r="A1072" s="377"/>
      <c r="B1072" s="496"/>
      <c r="C1072" s="496"/>
      <c r="E1072" s="512"/>
      <c r="H1072" s="496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</row>
    <row r="1073" spans="1:24" ht="15.75" customHeight="1" x14ac:dyDescent="0.25">
      <c r="A1073" s="377"/>
      <c r="B1073" s="496"/>
      <c r="C1073" s="496"/>
      <c r="E1073" s="512"/>
      <c r="H1073" s="496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</row>
    <row r="1074" spans="1:24" ht="15.75" customHeight="1" x14ac:dyDescent="0.25">
      <c r="A1074" s="377"/>
      <c r="B1074" s="496"/>
      <c r="C1074" s="496"/>
      <c r="E1074" s="512"/>
      <c r="H1074" s="496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</row>
    <row r="1075" spans="1:24" ht="15.75" customHeight="1" x14ac:dyDescent="0.25">
      <c r="A1075" s="377"/>
      <c r="B1075" s="496"/>
      <c r="C1075" s="496"/>
      <c r="E1075" s="512"/>
      <c r="H1075" s="496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</row>
    <row r="1076" spans="1:24" ht="15.75" customHeight="1" x14ac:dyDescent="0.25">
      <c r="A1076" s="377"/>
      <c r="B1076" s="496"/>
      <c r="C1076" s="496"/>
      <c r="E1076" s="512"/>
      <c r="H1076" s="496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</row>
    <row r="1077" spans="1:24" ht="15.75" customHeight="1" x14ac:dyDescent="0.25">
      <c r="A1077" s="377"/>
      <c r="B1077" s="496"/>
      <c r="C1077" s="496"/>
      <c r="E1077" s="512"/>
      <c r="H1077" s="496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</row>
    <row r="1078" spans="1:24" ht="15.75" customHeight="1" x14ac:dyDescent="0.25">
      <c r="A1078" s="377"/>
      <c r="B1078" s="496"/>
      <c r="C1078" s="496"/>
      <c r="E1078" s="512"/>
      <c r="H1078" s="496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</row>
    <row r="1079" spans="1:24" ht="15.75" customHeight="1" x14ac:dyDescent="0.25">
      <c r="A1079" s="377"/>
      <c r="B1079" s="496"/>
      <c r="C1079" s="496"/>
      <c r="E1079" s="512"/>
      <c r="H1079" s="496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</row>
    <row r="1080" spans="1:24" ht="15.75" customHeight="1" x14ac:dyDescent="0.25">
      <c r="A1080" s="377"/>
      <c r="B1080" s="496"/>
      <c r="C1080" s="496"/>
      <c r="E1080" s="512"/>
      <c r="H1080" s="496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</row>
    <row r="1081" spans="1:24" ht="15.75" customHeight="1" x14ac:dyDescent="0.25">
      <c r="A1081" s="377"/>
      <c r="B1081" s="496"/>
      <c r="C1081" s="496"/>
      <c r="E1081" s="512"/>
      <c r="H1081" s="496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</row>
    <row r="1082" spans="1:24" ht="15.75" customHeight="1" x14ac:dyDescent="0.25">
      <c r="A1082" s="377"/>
      <c r="B1082" s="496"/>
      <c r="C1082" s="496"/>
      <c r="E1082" s="512"/>
      <c r="H1082" s="496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</row>
    <row r="1083" spans="1:24" ht="15.75" customHeight="1" x14ac:dyDescent="0.25">
      <c r="A1083" s="377"/>
      <c r="B1083" s="496"/>
      <c r="C1083" s="496"/>
      <c r="E1083" s="512"/>
      <c r="H1083" s="496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</row>
    <row r="1084" spans="1:24" ht="15.75" customHeight="1" x14ac:dyDescent="0.25">
      <c r="A1084" s="377"/>
      <c r="B1084" s="496"/>
      <c r="C1084" s="496"/>
      <c r="E1084" s="512"/>
      <c r="H1084" s="496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</row>
    <row r="1085" spans="1:24" ht="15.75" customHeight="1" x14ac:dyDescent="0.25">
      <c r="A1085" s="377"/>
      <c r="B1085" s="496"/>
      <c r="C1085" s="496"/>
      <c r="E1085" s="512"/>
      <c r="H1085" s="496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</row>
    <row r="1086" spans="1:24" ht="15.75" customHeight="1" x14ac:dyDescent="0.25">
      <c r="A1086" s="377"/>
      <c r="B1086" s="496"/>
      <c r="C1086" s="496"/>
      <c r="E1086" s="512"/>
      <c r="H1086" s="496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</row>
    <row r="1087" spans="1:24" ht="15.75" customHeight="1" x14ac:dyDescent="0.25">
      <c r="A1087" s="377"/>
      <c r="B1087" s="496"/>
      <c r="C1087" s="496"/>
      <c r="E1087" s="512"/>
      <c r="H1087" s="496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</row>
    <row r="1088" spans="1:24" ht="15.75" customHeight="1" x14ac:dyDescent="0.25">
      <c r="A1088" s="377"/>
      <c r="B1088" s="496"/>
      <c r="C1088" s="496"/>
      <c r="E1088" s="512"/>
      <c r="H1088" s="496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</row>
    <row r="1089" spans="1:24" ht="15.75" customHeight="1" x14ac:dyDescent="0.25">
      <c r="A1089" s="377"/>
      <c r="B1089" s="496"/>
      <c r="C1089" s="496"/>
      <c r="E1089" s="512"/>
      <c r="H1089" s="496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</row>
    <row r="1090" spans="1:24" ht="15.75" customHeight="1" x14ac:dyDescent="0.25">
      <c r="A1090" s="377"/>
      <c r="B1090" s="496"/>
      <c r="C1090" s="496"/>
      <c r="E1090" s="512"/>
      <c r="H1090" s="496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</row>
    <row r="1091" spans="1:24" ht="15.75" customHeight="1" x14ac:dyDescent="0.25">
      <c r="A1091" s="377"/>
      <c r="B1091" s="496"/>
      <c r="C1091" s="496"/>
      <c r="E1091" s="512"/>
      <c r="H1091" s="496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</row>
    <row r="1092" spans="1:24" ht="15.75" customHeight="1" x14ac:dyDescent="0.25">
      <c r="A1092" s="377"/>
      <c r="B1092" s="496"/>
      <c r="C1092" s="496"/>
      <c r="E1092" s="512"/>
      <c r="H1092" s="496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</row>
    <row r="1093" spans="1:24" ht="15.75" customHeight="1" x14ac:dyDescent="0.25">
      <c r="A1093" s="377"/>
      <c r="B1093" s="496"/>
      <c r="C1093" s="496"/>
      <c r="E1093" s="512"/>
      <c r="H1093" s="496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</row>
    <row r="1094" spans="1:24" ht="15.75" customHeight="1" x14ac:dyDescent="0.25">
      <c r="A1094" s="377"/>
      <c r="B1094" s="496"/>
      <c r="C1094" s="496"/>
      <c r="E1094" s="512"/>
      <c r="H1094" s="496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</row>
    <row r="1095" spans="1:24" ht="15.75" customHeight="1" x14ac:dyDescent="0.25">
      <c r="A1095" s="377"/>
      <c r="B1095" s="496"/>
      <c r="C1095" s="496"/>
      <c r="E1095" s="512"/>
      <c r="H1095" s="496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</row>
    <row r="1096" spans="1:24" ht="15.75" customHeight="1" x14ac:dyDescent="0.25">
      <c r="A1096" s="377"/>
      <c r="B1096" s="496"/>
      <c r="C1096" s="496"/>
      <c r="E1096" s="512"/>
      <c r="H1096" s="496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</row>
    <row r="1097" spans="1:24" ht="15.75" customHeight="1" x14ac:dyDescent="0.25">
      <c r="A1097" s="377"/>
      <c r="B1097" s="496"/>
      <c r="C1097" s="496"/>
      <c r="E1097" s="512"/>
      <c r="H1097" s="496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</row>
    <row r="1098" spans="1:24" ht="15.75" customHeight="1" x14ac:dyDescent="0.25">
      <c r="A1098" s="377"/>
      <c r="B1098" s="496"/>
      <c r="C1098" s="496"/>
      <c r="E1098" s="512"/>
      <c r="H1098" s="496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</row>
    <row r="1099" spans="1:24" ht="15.75" customHeight="1" x14ac:dyDescent="0.25">
      <c r="A1099" s="377"/>
      <c r="B1099" s="496"/>
      <c r="C1099" s="496"/>
      <c r="E1099" s="512"/>
      <c r="H1099" s="496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</row>
    <row r="1100" spans="1:24" ht="15.75" customHeight="1" x14ac:dyDescent="0.25">
      <c r="A1100" s="377"/>
      <c r="B1100" s="496"/>
      <c r="C1100" s="496"/>
      <c r="E1100" s="512"/>
      <c r="H1100" s="496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</row>
  </sheetData>
  <mergeCells count="15">
    <mergeCell ref="H2:J2"/>
    <mergeCell ref="B3:J3"/>
    <mergeCell ref="B4:J4"/>
    <mergeCell ref="B5:J5"/>
    <mergeCell ref="B6:J6"/>
    <mergeCell ref="B8:D8"/>
    <mergeCell ref="E8:J8"/>
    <mergeCell ref="B130:C130"/>
    <mergeCell ref="B132:D132"/>
    <mergeCell ref="E132:J132"/>
    <mergeCell ref="B152:D152"/>
    <mergeCell ref="B140:C140"/>
    <mergeCell ref="B142:D142"/>
    <mergeCell ref="E142:J142"/>
    <mergeCell ref="B150:C150"/>
  </mergeCells>
  <pageMargins left="0.70866141732283472" right="0.31496062992125984" top="0.35433070866141736" bottom="0.15748031496062992" header="0" footer="0"/>
  <pageSetup scale="5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Користувач Windows</cp:lastModifiedBy>
  <cp:lastPrinted>2020-11-20T11:05:54Z</cp:lastPrinted>
  <dcterms:created xsi:type="dcterms:W3CDTF">2020-10-29T11:41:52Z</dcterms:created>
  <dcterms:modified xsi:type="dcterms:W3CDTF">2020-11-20T14:23:45Z</dcterms:modified>
</cp:coreProperties>
</file>