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УКФ\2020\ІАА\"/>
    </mc:Choice>
  </mc:AlternateContent>
  <bookViews>
    <workbookView xWindow="132" yWindow="612" windowWidth="22716" windowHeight="7884" activeTab="2"/>
  </bookViews>
  <sheets>
    <sheet name="Фінансування" sheetId="1" r:id="rId1"/>
    <sheet name="Витрати" sheetId="2" r:id="rId2"/>
    <sheet name="Реєстр документів" sheetId="3" r:id="rId3"/>
    <sheet name="Лист1" sheetId="4" r:id="rId4"/>
  </sheets>
  <definedNames>
    <definedName name="_xlnm._FilterDatabase" localSheetId="1" hidden="1">Витрати!$A$9:$AF$9</definedName>
    <definedName name="_xlnm._FilterDatabase" localSheetId="2" hidden="1">'Реєстр документів'!$A$10:$Z$37</definedName>
  </definedNames>
  <calcPr calcId="162913"/>
</workbook>
</file>

<file path=xl/calcChain.xml><?xml version="1.0" encoding="utf-8"?>
<calcChain xmlns="http://schemas.openxmlformats.org/spreadsheetml/2006/main">
  <c r="I14" i="3" l="1"/>
  <c r="I13" i="3"/>
  <c r="I12" i="3"/>
  <c r="I11" i="3"/>
  <c r="D37" i="3" l="1"/>
  <c r="I36" i="3"/>
  <c r="F36" i="3"/>
  <c r="I35" i="3"/>
  <c r="I32" i="3"/>
  <c r="F32" i="3"/>
  <c r="I31" i="3"/>
  <c r="I30" i="3"/>
  <c r="F30" i="3"/>
  <c r="I29" i="3"/>
  <c r="I28" i="3"/>
  <c r="F28" i="3"/>
  <c r="I27" i="3"/>
  <c r="F27" i="3"/>
  <c r="I26" i="3"/>
  <c r="F26" i="3"/>
  <c r="F25" i="3"/>
  <c r="I22" i="3"/>
  <c r="I21" i="3"/>
  <c r="F21" i="3"/>
  <c r="I20" i="3"/>
  <c r="I19" i="3"/>
  <c r="I17" i="3"/>
  <c r="F17" i="3"/>
  <c r="I16" i="3"/>
  <c r="F16" i="3"/>
  <c r="F37" i="3" s="1"/>
  <c r="I15" i="3"/>
  <c r="I37" i="3"/>
  <c r="J136" i="2" l="1"/>
  <c r="J75" i="2"/>
  <c r="AD149" i="2" l="1"/>
  <c r="J151" i="2"/>
  <c r="AD151" i="2" s="1"/>
  <c r="J150" i="2"/>
  <c r="AD150" i="2" s="1"/>
  <c r="J149" i="2"/>
  <c r="J148" i="2"/>
  <c r="AD148" i="2" s="1"/>
  <c r="J147" i="2"/>
  <c r="AD147" i="2" s="1"/>
  <c r="J146" i="2"/>
  <c r="AD146" i="2" s="1"/>
  <c r="J145" i="2"/>
  <c r="AD145" i="2" s="1"/>
  <c r="J144" i="2"/>
  <c r="AD144" i="2" s="1"/>
  <c r="G151" i="2" l="1"/>
  <c r="AC151" i="2" s="1"/>
  <c r="AE151" i="2" s="1"/>
  <c r="AF151" i="2" s="1"/>
  <c r="G150" i="2"/>
  <c r="AC150" i="2" s="1"/>
  <c r="AE150" i="2" s="1"/>
  <c r="AF150" i="2" s="1"/>
  <c r="G149" i="2"/>
  <c r="AC149" i="2" s="1"/>
  <c r="AE149" i="2" s="1"/>
  <c r="AF149" i="2" s="1"/>
  <c r="G148" i="2"/>
  <c r="AC148" i="2" s="1"/>
  <c r="AE148" i="2" s="1"/>
  <c r="AF148" i="2" s="1"/>
  <c r="G147" i="2"/>
  <c r="AC147" i="2" s="1"/>
  <c r="AE147" i="2" s="1"/>
  <c r="AF147" i="2" s="1"/>
  <c r="G146" i="2"/>
  <c r="AC146" i="2" s="1"/>
  <c r="AE146" i="2" s="1"/>
  <c r="AF146" i="2" s="1"/>
  <c r="G145" i="2"/>
  <c r="AC145" i="2" s="1"/>
  <c r="AE145" i="2" s="1"/>
  <c r="AF145" i="2" s="1"/>
  <c r="G144" i="2"/>
  <c r="AC144" i="2" s="1"/>
  <c r="AE144" i="2" s="1"/>
  <c r="AF144" i="2" s="1"/>
  <c r="G87" i="2"/>
  <c r="J87" i="2"/>
  <c r="M87" i="2"/>
  <c r="P87" i="2"/>
  <c r="AD87" i="2" s="1"/>
  <c r="S87" i="2"/>
  <c r="V87" i="2"/>
  <c r="Y87" i="2"/>
  <c r="AB87" i="2"/>
  <c r="G88" i="2"/>
  <c r="J88" i="2"/>
  <c r="M88" i="2"/>
  <c r="P88" i="2"/>
  <c r="S88" i="2"/>
  <c r="V88" i="2"/>
  <c r="Y88" i="2"/>
  <c r="AB88" i="2"/>
  <c r="G89" i="2"/>
  <c r="J89" i="2"/>
  <c r="M89" i="2"/>
  <c r="P89" i="2"/>
  <c r="S89" i="2"/>
  <c r="V89" i="2"/>
  <c r="Y89" i="2"/>
  <c r="AB89" i="2"/>
  <c r="G90" i="2"/>
  <c r="J90" i="2"/>
  <c r="M90" i="2"/>
  <c r="P90" i="2"/>
  <c r="S90" i="2"/>
  <c r="V90" i="2"/>
  <c r="Y90" i="2"/>
  <c r="AB90" i="2"/>
  <c r="G91" i="2"/>
  <c r="J91" i="2"/>
  <c r="M91" i="2"/>
  <c r="P91" i="2"/>
  <c r="S91" i="2"/>
  <c r="V91" i="2"/>
  <c r="Y91" i="2"/>
  <c r="AB91" i="2"/>
  <c r="G92" i="2"/>
  <c r="J92" i="2"/>
  <c r="M92" i="2"/>
  <c r="P92" i="2"/>
  <c r="S92" i="2"/>
  <c r="V92" i="2"/>
  <c r="Y92" i="2"/>
  <c r="AB92" i="2"/>
  <c r="G93" i="2"/>
  <c r="J93" i="2"/>
  <c r="M93" i="2"/>
  <c r="P93" i="2"/>
  <c r="S93" i="2"/>
  <c r="V93" i="2"/>
  <c r="Y93" i="2"/>
  <c r="AB93" i="2"/>
  <c r="G94" i="2"/>
  <c r="J94" i="2"/>
  <c r="M94" i="2"/>
  <c r="P94" i="2"/>
  <c r="S94" i="2"/>
  <c r="V94" i="2"/>
  <c r="Y94" i="2"/>
  <c r="AB94" i="2"/>
  <c r="G95" i="2"/>
  <c r="J95" i="2"/>
  <c r="M95" i="2"/>
  <c r="P95" i="2"/>
  <c r="S95" i="2"/>
  <c r="V95" i="2"/>
  <c r="Y95" i="2"/>
  <c r="AB95" i="2"/>
  <c r="G96" i="2"/>
  <c r="J96" i="2"/>
  <c r="M96" i="2"/>
  <c r="P96" i="2"/>
  <c r="S96" i="2"/>
  <c r="V96" i="2"/>
  <c r="Y96" i="2"/>
  <c r="AB96" i="2"/>
  <c r="J16" i="2"/>
  <c r="G16" i="2"/>
  <c r="AC87" i="2" l="1"/>
  <c r="AC88" i="2"/>
  <c r="AD88" i="2"/>
  <c r="AD89" i="2"/>
  <c r="AE87" i="2"/>
  <c r="AF87" i="2" s="1"/>
  <c r="AC89" i="2"/>
  <c r="AD90" i="2"/>
  <c r="AC90" i="2"/>
  <c r="AD91" i="2"/>
  <c r="AC91" i="2"/>
  <c r="AD92" i="2"/>
  <c r="AC92" i="2"/>
  <c r="AD93" i="2"/>
  <c r="AC93" i="2"/>
  <c r="AD94" i="2"/>
  <c r="AC94" i="2"/>
  <c r="AD95" i="2"/>
  <c r="AC95" i="2"/>
  <c r="AD96" i="2"/>
  <c r="AC96" i="2"/>
  <c r="AE89" i="2" l="1"/>
  <c r="AF89" i="2" s="1"/>
  <c r="AE88" i="2"/>
  <c r="AF88" i="2" s="1"/>
  <c r="AE90" i="2"/>
  <c r="AF90" i="2" s="1"/>
  <c r="AE92" i="2"/>
  <c r="AF92" i="2" s="1"/>
  <c r="AE91" i="2"/>
  <c r="AF91" i="2" s="1"/>
  <c r="AE94" i="2"/>
  <c r="AF94" i="2" s="1"/>
  <c r="AE93" i="2"/>
  <c r="AF93" i="2" s="1"/>
  <c r="AE95" i="2"/>
  <c r="AF95" i="2" s="1"/>
  <c r="AE96" i="2"/>
  <c r="AF96" i="2" s="1"/>
  <c r="AB152" i="2" l="1"/>
  <c r="Y152" i="2"/>
  <c r="V152" i="2"/>
  <c r="S152" i="2"/>
  <c r="P152" i="2"/>
  <c r="M152" i="2"/>
  <c r="J152" i="2"/>
  <c r="AD152" i="2" s="1"/>
  <c r="G152" i="2"/>
  <c r="AC152" i="2" s="1"/>
  <c r="AB143" i="2"/>
  <c r="Y143" i="2"/>
  <c r="V143" i="2"/>
  <c r="S143" i="2"/>
  <c r="P143" i="2"/>
  <c r="M143" i="2"/>
  <c r="J143" i="2"/>
  <c r="AD143" i="2" s="1"/>
  <c r="G143" i="2"/>
  <c r="AC143" i="2" s="1"/>
  <c r="AB142" i="2"/>
  <c r="Y142" i="2"/>
  <c r="V142" i="2"/>
  <c r="S142" i="2"/>
  <c r="P142" i="2"/>
  <c r="M142" i="2"/>
  <c r="J142" i="2"/>
  <c r="G142" i="2"/>
  <c r="AB141" i="2"/>
  <c r="Y141" i="2"/>
  <c r="V141" i="2"/>
  <c r="S141" i="2"/>
  <c r="P141" i="2"/>
  <c r="M141" i="2"/>
  <c r="J141" i="2"/>
  <c r="G141" i="2"/>
  <c r="AB140" i="2"/>
  <c r="Y140" i="2"/>
  <c r="V140" i="2"/>
  <c r="S140" i="2"/>
  <c r="P140" i="2"/>
  <c r="M140" i="2"/>
  <c r="J140" i="2"/>
  <c r="G140" i="2"/>
  <c r="AB139" i="2"/>
  <c r="Y139" i="2"/>
  <c r="Y138" i="2" s="1"/>
  <c r="V139" i="2"/>
  <c r="S139" i="2"/>
  <c r="S138" i="2" s="1"/>
  <c r="P139" i="2"/>
  <c r="P138" i="2" s="1"/>
  <c r="M139" i="2"/>
  <c r="M138" i="2" s="1"/>
  <c r="J139" i="2"/>
  <c r="G139" i="2"/>
  <c r="AA138" i="2"/>
  <c r="Z138" i="2"/>
  <c r="X138" i="2"/>
  <c r="W138" i="2"/>
  <c r="U138" i="2"/>
  <c r="T138" i="2"/>
  <c r="R138" i="2"/>
  <c r="Q138" i="2"/>
  <c r="O138" i="2"/>
  <c r="N138" i="2"/>
  <c r="L138" i="2"/>
  <c r="K138" i="2"/>
  <c r="I138" i="2"/>
  <c r="H138" i="2"/>
  <c r="F138" i="2"/>
  <c r="E138" i="2"/>
  <c r="AB137" i="2"/>
  <c r="Y137" i="2"/>
  <c r="V137" i="2"/>
  <c r="S137" i="2"/>
  <c r="P137" i="2"/>
  <c r="M137" i="2"/>
  <c r="J137" i="2"/>
  <c r="G137" i="2"/>
  <c r="AB136" i="2"/>
  <c r="Y136" i="2"/>
  <c r="V136" i="2"/>
  <c r="S136" i="2"/>
  <c r="P136" i="2"/>
  <c r="M136" i="2"/>
  <c r="G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AB133" i="2"/>
  <c r="Y133" i="2"/>
  <c r="Y132" i="2" s="1"/>
  <c r="V133" i="2"/>
  <c r="S133" i="2"/>
  <c r="P133" i="2"/>
  <c r="P132" i="2" s="1"/>
  <c r="M133" i="2"/>
  <c r="M132" i="2" s="1"/>
  <c r="J133" i="2"/>
  <c r="G133" i="2"/>
  <c r="AB132" i="2"/>
  <c r="AA132" i="2"/>
  <c r="Z132" i="2"/>
  <c r="X132" i="2"/>
  <c r="W132" i="2"/>
  <c r="U132" i="2"/>
  <c r="T132" i="2"/>
  <c r="R132" i="2"/>
  <c r="Q132" i="2"/>
  <c r="O132" i="2"/>
  <c r="N132" i="2"/>
  <c r="L132" i="2"/>
  <c r="K132" i="2"/>
  <c r="I132" i="2"/>
  <c r="H132" i="2"/>
  <c r="F132" i="2"/>
  <c r="E132" i="2"/>
  <c r="AB131" i="2"/>
  <c r="Y131" i="2"/>
  <c r="V131" i="2"/>
  <c r="S131" i="2"/>
  <c r="P131" i="2"/>
  <c r="M131" i="2"/>
  <c r="J131" i="2"/>
  <c r="G131" i="2"/>
  <c r="AB130" i="2"/>
  <c r="Y130" i="2"/>
  <c r="V130" i="2"/>
  <c r="S130" i="2"/>
  <c r="P130" i="2"/>
  <c r="M130" i="2"/>
  <c r="J130" i="2"/>
  <c r="G130" i="2"/>
  <c r="AB129" i="2"/>
  <c r="Y129" i="2"/>
  <c r="Y128" i="2" s="1"/>
  <c r="V129" i="2"/>
  <c r="V128" i="2" s="1"/>
  <c r="S129" i="2"/>
  <c r="S128" i="2" s="1"/>
  <c r="P129" i="2"/>
  <c r="P128" i="2" s="1"/>
  <c r="M129" i="2"/>
  <c r="M128" i="2" s="1"/>
  <c r="J129" i="2"/>
  <c r="J128" i="2" s="1"/>
  <c r="G129" i="2"/>
  <c r="G128" i="2" s="1"/>
  <c r="AB128" i="2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G127" i="2"/>
  <c r="AB126" i="2"/>
  <c r="Y126" i="2"/>
  <c r="V126" i="2"/>
  <c r="S126" i="2"/>
  <c r="P126" i="2"/>
  <c r="M126" i="2"/>
  <c r="J126" i="2"/>
  <c r="G126" i="2"/>
  <c r="AB125" i="2"/>
  <c r="AB124" i="2" s="1"/>
  <c r="Y125" i="2"/>
  <c r="Y124" i="2" s="1"/>
  <c r="V125" i="2"/>
  <c r="V124" i="2" s="1"/>
  <c r="S125" i="2"/>
  <c r="S124" i="2" s="1"/>
  <c r="P125" i="2"/>
  <c r="M125" i="2"/>
  <c r="M124" i="2" s="1"/>
  <c r="J125" i="2"/>
  <c r="G125" i="2"/>
  <c r="G124" i="2" s="1"/>
  <c r="AA124" i="2"/>
  <c r="Z124" i="2"/>
  <c r="X124" i="2"/>
  <c r="W124" i="2"/>
  <c r="U124" i="2"/>
  <c r="T124" i="2"/>
  <c r="R124" i="2"/>
  <c r="Q124" i="2"/>
  <c r="O124" i="2"/>
  <c r="N124" i="2"/>
  <c r="L124" i="2"/>
  <c r="K124" i="2"/>
  <c r="I124" i="2"/>
  <c r="H124" i="2"/>
  <c r="F124" i="2"/>
  <c r="E124" i="2"/>
  <c r="AA122" i="2"/>
  <c r="Z122" i="2"/>
  <c r="X122" i="2"/>
  <c r="W122" i="2"/>
  <c r="U122" i="2"/>
  <c r="T122" i="2"/>
  <c r="R122" i="2"/>
  <c r="Q122" i="2"/>
  <c r="O122" i="2"/>
  <c r="N122" i="2"/>
  <c r="L122" i="2"/>
  <c r="K122" i="2"/>
  <c r="I122" i="2"/>
  <c r="H122" i="2"/>
  <c r="F122" i="2"/>
  <c r="E122" i="2"/>
  <c r="AB121" i="2"/>
  <c r="Y121" i="2"/>
  <c r="V121" i="2"/>
  <c r="S121" i="2"/>
  <c r="P121" i="2"/>
  <c r="M121" i="2"/>
  <c r="J121" i="2"/>
  <c r="G121" i="2"/>
  <c r="AB120" i="2"/>
  <c r="Y120" i="2"/>
  <c r="V120" i="2"/>
  <c r="S120" i="2"/>
  <c r="P120" i="2"/>
  <c r="M120" i="2"/>
  <c r="J120" i="2"/>
  <c r="G120" i="2"/>
  <c r="AB119" i="2"/>
  <c r="Y119" i="2"/>
  <c r="V119" i="2"/>
  <c r="S119" i="2"/>
  <c r="P119" i="2"/>
  <c r="M119" i="2"/>
  <c r="J119" i="2"/>
  <c r="G119" i="2"/>
  <c r="AB118" i="2"/>
  <c r="Y118" i="2"/>
  <c r="Y122" i="2" s="1"/>
  <c r="V118" i="2"/>
  <c r="V122" i="2" s="1"/>
  <c r="S118" i="2"/>
  <c r="P118" i="2"/>
  <c r="P122" i="2" s="1"/>
  <c r="M118" i="2"/>
  <c r="M122" i="2" s="1"/>
  <c r="J118" i="2"/>
  <c r="J122" i="2" s="1"/>
  <c r="G118" i="2"/>
  <c r="G122" i="2" s="1"/>
  <c r="AA116" i="2"/>
  <c r="Z116" i="2"/>
  <c r="X116" i="2"/>
  <c r="W116" i="2"/>
  <c r="U116" i="2"/>
  <c r="T116" i="2"/>
  <c r="R116" i="2"/>
  <c r="Q116" i="2"/>
  <c r="O116" i="2"/>
  <c r="N116" i="2"/>
  <c r="L116" i="2"/>
  <c r="K116" i="2"/>
  <c r="I116" i="2"/>
  <c r="H116" i="2"/>
  <c r="F116" i="2"/>
  <c r="E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Y116" i="2" s="1"/>
  <c r="V113" i="2"/>
  <c r="V116" i="2" s="1"/>
  <c r="S113" i="2"/>
  <c r="S116" i="2" s="1"/>
  <c r="P113" i="2"/>
  <c r="P116" i="2" s="1"/>
  <c r="M113" i="2"/>
  <c r="M116" i="2" s="1"/>
  <c r="J113" i="2"/>
  <c r="J116" i="2" s="1"/>
  <c r="G113" i="2"/>
  <c r="AA111" i="2"/>
  <c r="Z111" i="2"/>
  <c r="X111" i="2"/>
  <c r="W111" i="2"/>
  <c r="U111" i="2"/>
  <c r="T111" i="2"/>
  <c r="R111" i="2"/>
  <c r="Q111" i="2"/>
  <c r="O111" i="2"/>
  <c r="N111" i="2"/>
  <c r="L111" i="2"/>
  <c r="K111" i="2"/>
  <c r="I111" i="2"/>
  <c r="H111" i="2"/>
  <c r="F111" i="2"/>
  <c r="E111" i="2"/>
  <c r="AB110" i="2"/>
  <c r="Y110" i="2"/>
  <c r="V110" i="2"/>
  <c r="S110" i="2"/>
  <c r="P110" i="2"/>
  <c r="M110" i="2"/>
  <c r="J110" i="2"/>
  <c r="G110" i="2"/>
  <c r="AB109" i="2"/>
  <c r="AB111" i="2" s="1"/>
  <c r="Y109" i="2"/>
  <c r="Y111" i="2" s="1"/>
  <c r="V109" i="2"/>
  <c r="V111" i="2" s="1"/>
  <c r="S109" i="2"/>
  <c r="S111" i="2" s="1"/>
  <c r="P109" i="2"/>
  <c r="P111" i="2" s="1"/>
  <c r="M109" i="2"/>
  <c r="M111" i="2" s="1"/>
  <c r="J109" i="2"/>
  <c r="J111" i="2" s="1"/>
  <c r="G109" i="2"/>
  <c r="G111" i="2" s="1"/>
  <c r="AA107" i="2"/>
  <c r="Z107" i="2"/>
  <c r="X107" i="2"/>
  <c r="W107" i="2"/>
  <c r="U107" i="2"/>
  <c r="T107" i="2"/>
  <c r="R107" i="2"/>
  <c r="Q107" i="2"/>
  <c r="O107" i="2"/>
  <c r="N107" i="2"/>
  <c r="L107" i="2"/>
  <c r="K107" i="2"/>
  <c r="I107" i="2"/>
  <c r="H107" i="2"/>
  <c r="F107" i="2"/>
  <c r="E107" i="2"/>
  <c r="AB106" i="2"/>
  <c r="Y106" i="2"/>
  <c r="V106" i="2"/>
  <c r="S106" i="2"/>
  <c r="P106" i="2"/>
  <c r="M106" i="2"/>
  <c r="J106" i="2"/>
  <c r="G106" i="2"/>
  <c r="AB105" i="2"/>
  <c r="AB107" i="2" s="1"/>
  <c r="Y105" i="2"/>
  <c r="Y107" i="2" s="1"/>
  <c r="V105" i="2"/>
  <c r="V107" i="2" s="1"/>
  <c r="S105" i="2"/>
  <c r="S107" i="2" s="1"/>
  <c r="P105" i="2"/>
  <c r="P107" i="2" s="1"/>
  <c r="M105" i="2"/>
  <c r="M107" i="2" s="1"/>
  <c r="J105" i="2"/>
  <c r="J107" i="2" s="1"/>
  <c r="G105" i="2"/>
  <c r="AA103" i="2"/>
  <c r="Z103" i="2"/>
  <c r="X103" i="2"/>
  <c r="W103" i="2"/>
  <c r="U103" i="2"/>
  <c r="T103" i="2"/>
  <c r="R103" i="2"/>
  <c r="Q103" i="2"/>
  <c r="O103" i="2"/>
  <c r="N103" i="2"/>
  <c r="L103" i="2"/>
  <c r="K103" i="2"/>
  <c r="I103" i="2"/>
  <c r="H103" i="2"/>
  <c r="F103" i="2"/>
  <c r="E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AB103" i="2" s="1"/>
  <c r="Y99" i="2"/>
  <c r="V99" i="2"/>
  <c r="V103" i="2" s="1"/>
  <c r="S99" i="2"/>
  <c r="S103" i="2" s="1"/>
  <c r="P99" i="2"/>
  <c r="P103" i="2" s="1"/>
  <c r="M99" i="2"/>
  <c r="M103" i="2" s="1"/>
  <c r="J99" i="2"/>
  <c r="J103" i="2" s="1"/>
  <c r="G99" i="2"/>
  <c r="G103" i="2" s="1"/>
  <c r="V86" i="2"/>
  <c r="V97" i="2" s="1"/>
  <c r="Y86" i="2"/>
  <c r="Y97" i="2" s="1"/>
  <c r="AB86" i="2"/>
  <c r="AB97" i="2" s="1"/>
  <c r="G86" i="2"/>
  <c r="P86" i="2"/>
  <c r="P97" i="2" s="1"/>
  <c r="M86" i="2"/>
  <c r="M97" i="2" s="1"/>
  <c r="J86" i="2"/>
  <c r="AA86" i="2"/>
  <c r="AA97" i="2" s="1"/>
  <c r="Z86" i="2"/>
  <c r="Z97" i="2" s="1"/>
  <c r="X86" i="2"/>
  <c r="X97" i="2" s="1"/>
  <c r="W86" i="2"/>
  <c r="W97" i="2" s="1"/>
  <c r="U86" i="2"/>
  <c r="U97" i="2" s="1"/>
  <c r="T86" i="2"/>
  <c r="T97" i="2" s="1"/>
  <c r="R86" i="2"/>
  <c r="R97" i="2" s="1"/>
  <c r="Q86" i="2"/>
  <c r="Q97" i="2" s="1"/>
  <c r="O86" i="2"/>
  <c r="O97" i="2" s="1"/>
  <c r="N86" i="2"/>
  <c r="N97" i="2" s="1"/>
  <c r="L86" i="2"/>
  <c r="L97" i="2" s="1"/>
  <c r="K86" i="2"/>
  <c r="K97" i="2" s="1"/>
  <c r="I86" i="2"/>
  <c r="I97" i="2" s="1"/>
  <c r="H86" i="2"/>
  <c r="H97" i="2" s="1"/>
  <c r="F86" i="2"/>
  <c r="F97" i="2" s="1"/>
  <c r="E86" i="2"/>
  <c r="E97" i="2" s="1"/>
  <c r="AB83" i="2"/>
  <c r="AB82" i="2" s="1"/>
  <c r="Y83" i="2"/>
  <c r="Y82" i="2" s="1"/>
  <c r="V83" i="2"/>
  <c r="S83" i="2"/>
  <c r="S82" i="2" s="1"/>
  <c r="P83" i="2"/>
  <c r="P82" i="2" s="1"/>
  <c r="M83" i="2"/>
  <c r="M82" i="2" s="1"/>
  <c r="J83" i="2"/>
  <c r="G83" i="2"/>
  <c r="G82" i="2" s="1"/>
  <c r="AA82" i="2"/>
  <c r="Z82" i="2"/>
  <c r="X82" i="2"/>
  <c r="W82" i="2"/>
  <c r="U82" i="2"/>
  <c r="T82" i="2"/>
  <c r="R82" i="2"/>
  <c r="Q82" i="2"/>
  <c r="O82" i="2"/>
  <c r="N82" i="2"/>
  <c r="L82" i="2"/>
  <c r="K82" i="2"/>
  <c r="I82" i="2"/>
  <c r="H82" i="2"/>
  <c r="F82" i="2"/>
  <c r="E82" i="2"/>
  <c r="AB81" i="2"/>
  <c r="Y81" i="2"/>
  <c r="V81" i="2"/>
  <c r="S81" i="2"/>
  <c r="S80" i="2" s="1"/>
  <c r="P81" i="2"/>
  <c r="M81" i="2"/>
  <c r="J81" i="2"/>
  <c r="G81" i="2"/>
  <c r="AA80" i="2"/>
  <c r="Z80" i="2"/>
  <c r="X80" i="2"/>
  <c r="W80" i="2"/>
  <c r="U80" i="2"/>
  <c r="T80" i="2"/>
  <c r="R80" i="2"/>
  <c r="Q80" i="2"/>
  <c r="O80" i="2"/>
  <c r="N80" i="2"/>
  <c r="L80" i="2"/>
  <c r="K80" i="2"/>
  <c r="I80" i="2"/>
  <c r="H80" i="2"/>
  <c r="F80" i="2"/>
  <c r="E80" i="2"/>
  <c r="AB79" i="2"/>
  <c r="Y79" i="2"/>
  <c r="Y78" i="2" s="1"/>
  <c r="V79" i="2"/>
  <c r="S79" i="2"/>
  <c r="P79" i="2"/>
  <c r="P78" i="2" s="1"/>
  <c r="M79" i="2"/>
  <c r="M78" i="2" s="1"/>
  <c r="J79" i="2"/>
  <c r="G79" i="2"/>
  <c r="AB78" i="2"/>
  <c r="AA78" i="2"/>
  <c r="Z78" i="2"/>
  <c r="X78" i="2"/>
  <c r="W78" i="2"/>
  <c r="U78" i="2"/>
  <c r="T78" i="2"/>
  <c r="R78" i="2"/>
  <c r="Q78" i="2"/>
  <c r="O78" i="2"/>
  <c r="N78" i="2"/>
  <c r="L78" i="2"/>
  <c r="K78" i="2"/>
  <c r="I78" i="2"/>
  <c r="H78" i="2"/>
  <c r="F78" i="2"/>
  <c r="E78" i="2"/>
  <c r="AB75" i="2"/>
  <c r="AB74" i="2" s="1"/>
  <c r="AB76" i="2" s="1"/>
  <c r="Y75" i="2"/>
  <c r="Y74" i="2" s="1"/>
  <c r="Y76" i="2" s="1"/>
  <c r="V75" i="2"/>
  <c r="S75" i="2"/>
  <c r="P75" i="2"/>
  <c r="P74" i="2" s="1"/>
  <c r="P76" i="2" s="1"/>
  <c r="M75" i="2"/>
  <c r="M74" i="2" s="1"/>
  <c r="M76" i="2" s="1"/>
  <c r="G75" i="2"/>
  <c r="G74" i="2" s="1"/>
  <c r="AA74" i="2"/>
  <c r="AA76" i="2" s="1"/>
  <c r="Z74" i="2"/>
  <c r="Z76" i="2" s="1"/>
  <c r="X74" i="2"/>
  <c r="X76" i="2" s="1"/>
  <c r="W74" i="2"/>
  <c r="W76" i="2" s="1"/>
  <c r="U74" i="2"/>
  <c r="U76" i="2" s="1"/>
  <c r="T74" i="2"/>
  <c r="T76" i="2" s="1"/>
  <c r="R74" i="2"/>
  <c r="R76" i="2" s="1"/>
  <c r="Q74" i="2"/>
  <c r="Q76" i="2" s="1"/>
  <c r="O74" i="2"/>
  <c r="O76" i="2" s="1"/>
  <c r="N74" i="2"/>
  <c r="N76" i="2" s="1"/>
  <c r="L74" i="2"/>
  <c r="L76" i="2" s="1"/>
  <c r="K74" i="2"/>
  <c r="K76" i="2" s="1"/>
  <c r="I74" i="2"/>
  <c r="I76" i="2" s="1"/>
  <c r="H74" i="2"/>
  <c r="H76" i="2" s="1"/>
  <c r="F74" i="2"/>
  <c r="F76" i="2" s="1"/>
  <c r="E74" i="2"/>
  <c r="E76" i="2" s="1"/>
  <c r="AE73" i="2"/>
  <c r="AF73" i="2" s="1"/>
  <c r="AB71" i="2"/>
  <c r="AB70" i="2" s="1"/>
  <c r="Y71" i="2"/>
  <c r="Y70" i="2" s="1"/>
  <c r="V71" i="2"/>
  <c r="V70" i="2" s="1"/>
  <c r="S71" i="2"/>
  <c r="S70" i="2" s="1"/>
  <c r="P71" i="2"/>
  <c r="P70" i="2" s="1"/>
  <c r="M71" i="2"/>
  <c r="M70" i="2" s="1"/>
  <c r="J71" i="2"/>
  <c r="J70" i="2" s="1"/>
  <c r="G71" i="2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9" i="2"/>
  <c r="Y69" i="2"/>
  <c r="V69" i="2"/>
  <c r="S69" i="2"/>
  <c r="P69" i="2"/>
  <c r="M69" i="2"/>
  <c r="J69" i="2"/>
  <c r="G69" i="2"/>
  <c r="AB68" i="2"/>
  <c r="Y68" i="2"/>
  <c r="V68" i="2"/>
  <c r="V67" i="2" s="1"/>
  <c r="S68" i="2"/>
  <c r="S67" i="2" s="1"/>
  <c r="P68" i="2"/>
  <c r="P67" i="2" s="1"/>
  <c r="M68" i="2"/>
  <c r="J68" i="2"/>
  <c r="G68" i="2"/>
  <c r="AB67" i="2"/>
  <c r="AA67" i="2"/>
  <c r="Z67" i="2"/>
  <c r="X67" i="2"/>
  <c r="W67" i="2"/>
  <c r="U67" i="2"/>
  <c r="T67" i="2"/>
  <c r="R67" i="2"/>
  <c r="Q67" i="2"/>
  <c r="O67" i="2"/>
  <c r="N67" i="2"/>
  <c r="L67" i="2"/>
  <c r="K67" i="2"/>
  <c r="I67" i="2"/>
  <c r="H67" i="2"/>
  <c r="F67" i="2"/>
  <c r="E67" i="2"/>
  <c r="AB66" i="2"/>
  <c r="Y66" i="2"/>
  <c r="V66" i="2"/>
  <c r="S66" i="2"/>
  <c r="P66" i="2"/>
  <c r="M66" i="2"/>
  <c r="J66" i="2"/>
  <c r="G66" i="2"/>
  <c r="AB65" i="2"/>
  <c r="Y65" i="2"/>
  <c r="V65" i="2"/>
  <c r="S65" i="2"/>
  <c r="P65" i="2"/>
  <c r="M65" i="2"/>
  <c r="J65" i="2"/>
  <c r="G65" i="2"/>
  <c r="AB64" i="2"/>
  <c r="Y64" i="2"/>
  <c r="Y63" i="2" s="1"/>
  <c r="V64" i="2"/>
  <c r="S64" i="2"/>
  <c r="P64" i="2"/>
  <c r="P63" i="2" s="1"/>
  <c r="M64" i="2"/>
  <c r="M63" i="2" s="1"/>
  <c r="J64" i="2"/>
  <c r="G64" i="2"/>
  <c r="AA63" i="2"/>
  <c r="Z63" i="2"/>
  <c r="X63" i="2"/>
  <c r="W63" i="2"/>
  <c r="U63" i="2"/>
  <c r="T63" i="2"/>
  <c r="R63" i="2"/>
  <c r="Q63" i="2"/>
  <c r="O63" i="2"/>
  <c r="N63" i="2"/>
  <c r="L63" i="2"/>
  <c r="K63" i="2"/>
  <c r="I63" i="2"/>
  <c r="H63" i="2"/>
  <c r="F63" i="2"/>
  <c r="E63" i="2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M61" i="2"/>
  <c r="J61" i="2"/>
  <c r="G61" i="2"/>
  <c r="AB60" i="2"/>
  <c r="Y60" i="2"/>
  <c r="V60" i="2"/>
  <c r="S60" i="2"/>
  <c r="S59" i="2" s="1"/>
  <c r="P60" i="2"/>
  <c r="M60" i="2"/>
  <c r="J60" i="2"/>
  <c r="G60" i="2"/>
  <c r="AA59" i="2"/>
  <c r="Z59" i="2"/>
  <c r="X59" i="2"/>
  <c r="W59" i="2"/>
  <c r="U59" i="2"/>
  <c r="T59" i="2"/>
  <c r="R59" i="2"/>
  <c r="Q59" i="2"/>
  <c r="O59" i="2"/>
  <c r="N59" i="2"/>
  <c r="L59" i="2"/>
  <c r="K59" i="2"/>
  <c r="I59" i="2"/>
  <c r="H59" i="2"/>
  <c r="F59" i="2"/>
  <c r="E59" i="2"/>
  <c r="AB58" i="2"/>
  <c r="Y58" i="2"/>
  <c r="V58" i="2"/>
  <c r="S58" i="2"/>
  <c r="P58" i="2"/>
  <c r="M58" i="2"/>
  <c r="J58" i="2"/>
  <c r="G58" i="2"/>
  <c r="AB57" i="2"/>
  <c r="AB56" i="2" s="1"/>
  <c r="Y57" i="2"/>
  <c r="V57" i="2"/>
  <c r="S57" i="2"/>
  <c r="S56" i="2" s="1"/>
  <c r="P57" i="2"/>
  <c r="M57" i="2"/>
  <c r="J57" i="2"/>
  <c r="G57" i="2"/>
  <c r="AA56" i="2"/>
  <c r="Z56" i="2"/>
  <c r="X56" i="2"/>
  <c r="W56" i="2"/>
  <c r="U56" i="2"/>
  <c r="T56" i="2"/>
  <c r="R56" i="2"/>
  <c r="Q56" i="2"/>
  <c r="O56" i="2"/>
  <c r="N56" i="2"/>
  <c r="L56" i="2"/>
  <c r="K56" i="2"/>
  <c r="I56" i="2"/>
  <c r="H56" i="2"/>
  <c r="F56" i="2"/>
  <c r="E56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B51" i="2"/>
  <c r="AB50" i="2" s="1"/>
  <c r="Y51" i="2"/>
  <c r="V51" i="2"/>
  <c r="S51" i="2"/>
  <c r="P51" i="2"/>
  <c r="P50" i="2" s="1"/>
  <c r="M51" i="2"/>
  <c r="J51" i="2"/>
  <c r="G51" i="2"/>
  <c r="AA50" i="2"/>
  <c r="Z50" i="2"/>
  <c r="X50" i="2"/>
  <c r="W50" i="2"/>
  <c r="U50" i="2"/>
  <c r="T50" i="2"/>
  <c r="R50" i="2"/>
  <c r="Q50" i="2"/>
  <c r="O50" i="2"/>
  <c r="N50" i="2"/>
  <c r="L50" i="2"/>
  <c r="K50" i="2"/>
  <c r="I50" i="2"/>
  <c r="H50" i="2"/>
  <c r="F50" i="2"/>
  <c r="E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Y47" i="2"/>
  <c r="Y46" i="2" s="1"/>
  <c r="V47" i="2"/>
  <c r="S47" i="2"/>
  <c r="P47" i="2"/>
  <c r="M47" i="2"/>
  <c r="M46" i="2" s="1"/>
  <c r="J47" i="2"/>
  <c r="G47" i="2"/>
  <c r="AA46" i="2"/>
  <c r="Z46" i="2"/>
  <c r="X46" i="2"/>
  <c r="W46" i="2"/>
  <c r="U46" i="2"/>
  <c r="T46" i="2"/>
  <c r="R46" i="2"/>
  <c r="Q46" i="2"/>
  <c r="O46" i="2"/>
  <c r="N46" i="2"/>
  <c r="L46" i="2"/>
  <c r="K46" i="2"/>
  <c r="I46" i="2"/>
  <c r="H46" i="2"/>
  <c r="F46" i="2"/>
  <c r="E46" i="2"/>
  <c r="AB43" i="2"/>
  <c r="Y43" i="2"/>
  <c r="V43" i="2"/>
  <c r="S43" i="2"/>
  <c r="P43" i="2"/>
  <c r="M43" i="2"/>
  <c r="J43" i="2"/>
  <c r="G43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P40" i="2" s="1"/>
  <c r="M41" i="2"/>
  <c r="J41" i="2"/>
  <c r="J40" i="2" s="1"/>
  <c r="G41" i="2"/>
  <c r="G40" i="2" s="1"/>
  <c r="AB40" i="2"/>
  <c r="AA40" i="2"/>
  <c r="Z40" i="2"/>
  <c r="X40" i="2"/>
  <c r="W40" i="2"/>
  <c r="U40" i="2"/>
  <c r="T40" i="2"/>
  <c r="S40" i="2"/>
  <c r="R40" i="2"/>
  <c r="Q40" i="2"/>
  <c r="O40" i="2"/>
  <c r="N40" i="2"/>
  <c r="L40" i="2"/>
  <c r="K40" i="2"/>
  <c r="I40" i="2"/>
  <c r="H40" i="2"/>
  <c r="F40" i="2"/>
  <c r="E40" i="2"/>
  <c r="AB39" i="2"/>
  <c r="Y39" i="2"/>
  <c r="V39" i="2"/>
  <c r="S39" i="2"/>
  <c r="P39" i="2"/>
  <c r="M39" i="2"/>
  <c r="J39" i="2"/>
  <c r="G39" i="2"/>
  <c r="AB38" i="2"/>
  <c r="Y38" i="2"/>
  <c r="V38" i="2"/>
  <c r="S38" i="2"/>
  <c r="P38" i="2"/>
  <c r="M38" i="2"/>
  <c r="J38" i="2"/>
  <c r="G38" i="2"/>
  <c r="AB37" i="2"/>
  <c r="Y37" i="2"/>
  <c r="V37" i="2"/>
  <c r="V36" i="2" s="1"/>
  <c r="S37" i="2"/>
  <c r="S36" i="2" s="1"/>
  <c r="P37" i="2"/>
  <c r="P36" i="2" s="1"/>
  <c r="M37" i="2"/>
  <c r="J37" i="2"/>
  <c r="G37" i="2"/>
  <c r="AA36" i="2"/>
  <c r="Z36" i="2"/>
  <c r="X36" i="2"/>
  <c r="W36" i="2"/>
  <c r="U36" i="2"/>
  <c r="T36" i="2"/>
  <c r="R36" i="2"/>
  <c r="Q36" i="2"/>
  <c r="O36" i="2"/>
  <c r="N36" i="2"/>
  <c r="L36" i="2"/>
  <c r="K36" i="2"/>
  <c r="I36" i="2"/>
  <c r="H36" i="2"/>
  <c r="F36" i="2"/>
  <c r="E36" i="2"/>
  <c r="AB35" i="2"/>
  <c r="Y35" i="2"/>
  <c r="V35" i="2"/>
  <c r="S35" i="2"/>
  <c r="P35" i="2"/>
  <c r="M35" i="2"/>
  <c r="J35" i="2"/>
  <c r="G35" i="2"/>
  <c r="AB34" i="2"/>
  <c r="Y34" i="2"/>
  <c r="V34" i="2"/>
  <c r="S34" i="2"/>
  <c r="P34" i="2"/>
  <c r="M34" i="2"/>
  <c r="J34" i="2"/>
  <c r="G34" i="2"/>
  <c r="AB33" i="2"/>
  <c r="AB32" i="2" s="1"/>
  <c r="Y33" i="2"/>
  <c r="Y32" i="2" s="1"/>
  <c r="V33" i="2"/>
  <c r="V32" i="2" s="1"/>
  <c r="S33" i="2"/>
  <c r="P33" i="2"/>
  <c r="P32" i="2" s="1"/>
  <c r="M33" i="2"/>
  <c r="M32" i="2" s="1"/>
  <c r="J33" i="2"/>
  <c r="J32" i="2" s="1"/>
  <c r="G33" i="2"/>
  <c r="G32" i="2" s="1"/>
  <c r="AB25" i="2"/>
  <c r="Y25" i="2"/>
  <c r="V25" i="2"/>
  <c r="S25" i="2"/>
  <c r="P25" i="2"/>
  <c r="M25" i="2"/>
  <c r="J25" i="2"/>
  <c r="G25" i="2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M23" i="2"/>
  <c r="J23" i="2"/>
  <c r="G23" i="2"/>
  <c r="Y21" i="2"/>
  <c r="S21" i="2"/>
  <c r="M21" i="2"/>
  <c r="J21" i="2"/>
  <c r="AD21" i="2" s="1"/>
  <c r="G21" i="2"/>
  <c r="Y20" i="2"/>
  <c r="S20" i="2"/>
  <c r="M20" i="2"/>
  <c r="J20" i="2"/>
  <c r="AD20" i="2" s="1"/>
  <c r="G20" i="2"/>
  <c r="Y19" i="2"/>
  <c r="S19" i="2"/>
  <c r="M19" i="2"/>
  <c r="J19" i="2"/>
  <c r="G19" i="2"/>
  <c r="AB17" i="2"/>
  <c r="Y17" i="2"/>
  <c r="V17" i="2"/>
  <c r="S17" i="2"/>
  <c r="P17" i="2"/>
  <c r="M17" i="2"/>
  <c r="J17" i="2"/>
  <c r="G17" i="2"/>
  <c r="AB15" i="2"/>
  <c r="Y15" i="2"/>
  <c r="V15" i="2"/>
  <c r="S15" i="2"/>
  <c r="P15" i="2"/>
  <c r="M15" i="2"/>
  <c r="J15" i="2"/>
  <c r="G15" i="2"/>
  <c r="AB14" i="2"/>
  <c r="Y14" i="2"/>
  <c r="V14" i="2"/>
  <c r="V13" i="2" s="1"/>
  <c r="S14" i="2"/>
  <c r="P14" i="2"/>
  <c r="P13" i="2" s="1"/>
  <c r="M14" i="2"/>
  <c r="J14" i="2"/>
  <c r="G14" i="2"/>
  <c r="G13" i="2" s="1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Y103" i="2" l="1"/>
  <c r="V132" i="2"/>
  <c r="S132" i="2"/>
  <c r="S153" i="2" s="1"/>
  <c r="AB116" i="2"/>
  <c r="AD116" i="2" s="1"/>
  <c r="J23" i="1"/>
  <c r="N23" i="1" s="1"/>
  <c r="J132" i="2"/>
  <c r="AD132" i="2" s="1"/>
  <c r="AB63" i="2"/>
  <c r="AB122" i="2"/>
  <c r="AD122" i="2" s="1"/>
  <c r="P124" i="2"/>
  <c r="P153" i="2" s="1"/>
  <c r="S122" i="2"/>
  <c r="AC122" i="2" s="1"/>
  <c r="J138" i="2"/>
  <c r="AB138" i="2"/>
  <c r="AB153" i="2" s="1"/>
  <c r="V138" i="2"/>
  <c r="V153" i="2" s="1"/>
  <c r="V46" i="2"/>
  <c r="G67" i="2"/>
  <c r="S13" i="2"/>
  <c r="AB13" i="2"/>
  <c r="G36" i="2"/>
  <c r="G44" i="2" s="1"/>
  <c r="G50" i="2"/>
  <c r="S50" i="2"/>
  <c r="M13" i="2"/>
  <c r="AB36" i="2"/>
  <c r="AB44" i="2" s="1"/>
  <c r="AC139" i="2"/>
  <c r="AC140" i="2"/>
  <c r="AC141" i="2"/>
  <c r="AC142" i="2"/>
  <c r="S46" i="2"/>
  <c r="S86" i="2"/>
  <c r="S97" i="2" s="1"/>
  <c r="P56" i="2"/>
  <c r="S32" i="2"/>
  <c r="AC32" i="2" s="1"/>
  <c r="Y22" i="2"/>
  <c r="G59" i="2"/>
  <c r="AC47" i="2"/>
  <c r="AC48" i="2"/>
  <c r="M22" i="2"/>
  <c r="J22" i="2"/>
  <c r="V22" i="2"/>
  <c r="V26" i="2" s="1"/>
  <c r="AB22" i="2"/>
  <c r="AD24" i="2"/>
  <c r="V40" i="2"/>
  <c r="V44" i="2" s="1"/>
  <c r="P22" i="2"/>
  <c r="P26" i="2" s="1"/>
  <c r="AD37" i="2"/>
  <c r="AD38" i="2"/>
  <c r="AD39" i="2"/>
  <c r="AC133" i="2"/>
  <c r="AC134" i="2"/>
  <c r="AC57" i="2"/>
  <c r="AD64" i="2"/>
  <c r="AD65" i="2"/>
  <c r="AD66" i="2"/>
  <c r="AC41" i="2"/>
  <c r="AC42" i="2"/>
  <c r="AC43" i="2"/>
  <c r="AD52" i="2"/>
  <c r="AC103" i="2"/>
  <c r="AC100" i="2"/>
  <c r="AC101" i="2"/>
  <c r="AC102" i="2"/>
  <c r="AC105" i="2"/>
  <c r="AC106" i="2"/>
  <c r="AD125" i="2"/>
  <c r="AD126" i="2"/>
  <c r="AD127" i="2"/>
  <c r="G22" i="2"/>
  <c r="AD23" i="2"/>
  <c r="F54" i="2"/>
  <c r="AD60" i="2"/>
  <c r="AD62" i="2"/>
  <c r="AC65" i="2"/>
  <c r="AC66" i="2"/>
  <c r="AC135" i="2"/>
  <c r="AC136" i="2"/>
  <c r="AC137" i="2"/>
  <c r="J59" i="2"/>
  <c r="S22" i="2"/>
  <c r="AC20" i="2"/>
  <c r="AE20" i="2" s="1"/>
  <c r="AF20" i="2" s="1"/>
  <c r="AC34" i="2"/>
  <c r="AC35" i="2"/>
  <c r="AD68" i="2"/>
  <c r="X72" i="2"/>
  <c r="S74" i="2"/>
  <c r="S76" i="2" s="1"/>
  <c r="AC81" i="2"/>
  <c r="P80" i="2"/>
  <c r="P84" i="2" s="1"/>
  <c r="AB80" i="2"/>
  <c r="AB84" i="2" s="1"/>
  <c r="H84" i="2"/>
  <c r="AD103" i="2"/>
  <c r="AD100" i="2"/>
  <c r="AD101" i="2"/>
  <c r="AD102" i="2"/>
  <c r="AD107" i="2"/>
  <c r="AD106" i="2"/>
  <c r="AC113" i="2"/>
  <c r="AC114" i="2"/>
  <c r="AC115" i="2"/>
  <c r="AD133" i="2"/>
  <c r="AD134" i="2"/>
  <c r="AD135" i="2"/>
  <c r="AD136" i="2"/>
  <c r="AD137" i="2"/>
  <c r="AD139" i="2"/>
  <c r="AD140" i="2"/>
  <c r="AD141" i="2"/>
  <c r="AD142" i="2"/>
  <c r="AD25" i="2"/>
  <c r="M18" i="2"/>
  <c r="AC21" i="2"/>
  <c r="AE21" i="2" s="1"/>
  <c r="AF21" i="2" s="1"/>
  <c r="AA54" i="2"/>
  <c r="AD48" i="2"/>
  <c r="H54" i="2"/>
  <c r="N54" i="2"/>
  <c r="G56" i="2"/>
  <c r="AD75" i="2"/>
  <c r="V80" i="2"/>
  <c r="V82" i="2"/>
  <c r="AD114" i="2"/>
  <c r="AD115" i="2"/>
  <c r="AD119" i="2"/>
  <c r="J124" i="2"/>
  <c r="J153" i="2" s="1"/>
  <c r="AC125" i="2"/>
  <c r="AC126" i="2"/>
  <c r="AC127" i="2"/>
  <c r="G132" i="2"/>
  <c r="AC132" i="2" s="1"/>
  <c r="G138" i="2"/>
  <c r="AC138" i="2" s="1"/>
  <c r="S63" i="2"/>
  <c r="S72" i="2" s="1"/>
  <c r="M80" i="2"/>
  <c r="M84" i="2" s="1"/>
  <c r="Y80" i="2"/>
  <c r="Y84" i="2" s="1"/>
  <c r="F84" i="2"/>
  <c r="S78" i="2"/>
  <c r="S84" i="2" s="1"/>
  <c r="W84" i="2"/>
  <c r="M36" i="2"/>
  <c r="Y36" i="2"/>
  <c r="P44" i="2"/>
  <c r="R54" i="2"/>
  <c r="AD57" i="2"/>
  <c r="V63" i="2"/>
  <c r="H72" i="2"/>
  <c r="Q72" i="2"/>
  <c r="V74" i="2"/>
  <c r="V76" i="2" s="1"/>
  <c r="G78" i="2"/>
  <c r="V78" i="2"/>
  <c r="E84" i="2"/>
  <c r="I84" i="2"/>
  <c r="O84" i="2"/>
  <c r="X84" i="2"/>
  <c r="AD128" i="2"/>
  <c r="F153" i="2"/>
  <c r="N153" i="2"/>
  <c r="R153" i="2"/>
  <c r="Z153" i="2"/>
  <c r="AD14" i="2"/>
  <c r="AD15" i="2"/>
  <c r="AD17" i="2"/>
  <c r="G18" i="2"/>
  <c r="Y18" i="2"/>
  <c r="AD33" i="2"/>
  <c r="AD34" i="2"/>
  <c r="AD35" i="2"/>
  <c r="J36" i="2"/>
  <c r="AD41" i="2"/>
  <c r="AD42" i="2"/>
  <c r="AD43" i="2"/>
  <c r="X54" i="2"/>
  <c r="AC53" i="2"/>
  <c r="AC58" i="2"/>
  <c r="P59" i="2"/>
  <c r="AB59" i="2"/>
  <c r="AB72" i="2" s="1"/>
  <c r="G63" i="2"/>
  <c r="J67" i="2"/>
  <c r="AD67" i="2" s="1"/>
  <c r="I72" i="2"/>
  <c r="R72" i="2"/>
  <c r="AA72" i="2"/>
  <c r="G80" i="2"/>
  <c r="K84" i="2"/>
  <c r="T84" i="2"/>
  <c r="Z84" i="2"/>
  <c r="AC83" i="2"/>
  <c r="G107" i="2"/>
  <c r="AC107" i="2" s="1"/>
  <c r="AC109" i="2"/>
  <c r="AC110" i="2"/>
  <c r="G116" i="2"/>
  <c r="AC116" i="2" s="1"/>
  <c r="AC119" i="2"/>
  <c r="AC120" i="2"/>
  <c r="AC121" i="2"/>
  <c r="AC129" i="2"/>
  <c r="AC130" i="2"/>
  <c r="AC131" i="2"/>
  <c r="K153" i="2"/>
  <c r="O153" i="2"/>
  <c r="W153" i="2"/>
  <c r="AA153" i="2"/>
  <c r="J18" i="2"/>
  <c r="AD18" i="2" s="1"/>
  <c r="AC19" i="2"/>
  <c r="AC23" i="2"/>
  <c r="AC24" i="2"/>
  <c r="AC25" i="2"/>
  <c r="AD32" i="2"/>
  <c r="AC37" i="2"/>
  <c r="AC38" i="2"/>
  <c r="AC39" i="2"/>
  <c r="M40" i="2"/>
  <c r="Y40" i="2"/>
  <c r="G46" i="2"/>
  <c r="K54" i="2"/>
  <c r="T54" i="2"/>
  <c r="Z54" i="2"/>
  <c r="AD53" i="2"/>
  <c r="V50" i="2"/>
  <c r="M56" i="2"/>
  <c r="Y56" i="2"/>
  <c r="AD58" i="2"/>
  <c r="V56" i="2"/>
  <c r="V59" i="2"/>
  <c r="AC64" i="2"/>
  <c r="AC68" i="2"/>
  <c r="E72" i="2"/>
  <c r="N72" i="2"/>
  <c r="T72" i="2"/>
  <c r="AC71" i="2"/>
  <c r="J74" i="2"/>
  <c r="J76" i="2" s="1"/>
  <c r="AC75" i="2"/>
  <c r="AC79" i="2"/>
  <c r="AC82" i="2"/>
  <c r="L84" i="2"/>
  <c r="Q84" i="2"/>
  <c r="U84" i="2"/>
  <c r="AA84" i="2"/>
  <c r="J82" i="2"/>
  <c r="AD110" i="2"/>
  <c r="AD120" i="2"/>
  <c r="AD121" i="2"/>
  <c r="AD129" i="2"/>
  <c r="AD130" i="2"/>
  <c r="AD131" i="2"/>
  <c r="H153" i="2"/>
  <c r="L153" i="2"/>
  <c r="T153" i="2"/>
  <c r="X153" i="2"/>
  <c r="S18" i="2"/>
  <c r="L54" i="2"/>
  <c r="U72" i="2"/>
  <c r="AC124" i="2"/>
  <c r="E153" i="2"/>
  <c r="I153" i="2"/>
  <c r="Q153" i="2"/>
  <c r="U153" i="2"/>
  <c r="G70" i="2"/>
  <c r="AC70" i="2" s="1"/>
  <c r="J13" i="2"/>
  <c r="Y13" i="2"/>
  <c r="AC14" i="2"/>
  <c r="AC15" i="2"/>
  <c r="AC17" i="2"/>
  <c r="J46" i="2"/>
  <c r="AD47" i="2"/>
  <c r="AD81" i="2"/>
  <c r="J80" i="2"/>
  <c r="G97" i="2"/>
  <c r="AC111" i="2"/>
  <c r="AD19" i="2"/>
  <c r="AC33" i="2"/>
  <c r="J56" i="2"/>
  <c r="M59" i="2"/>
  <c r="Y59" i="2"/>
  <c r="J63" i="2"/>
  <c r="P46" i="2"/>
  <c r="P54" i="2" s="1"/>
  <c r="AB46" i="2"/>
  <c r="AB54" i="2" s="1"/>
  <c r="AD51" i="2"/>
  <c r="J50" i="2"/>
  <c r="AC52" i="2"/>
  <c r="AD61" i="2"/>
  <c r="AC62" i="2"/>
  <c r="L72" i="2"/>
  <c r="J78" i="2"/>
  <c r="AD49" i="2"/>
  <c r="E54" i="2"/>
  <c r="I54" i="2"/>
  <c r="O54" i="2"/>
  <c r="W54" i="2"/>
  <c r="AC60" i="2"/>
  <c r="M67" i="2"/>
  <c r="Y67" i="2"/>
  <c r="N84" i="2"/>
  <c r="R84" i="2"/>
  <c r="M153" i="2"/>
  <c r="Y153" i="2"/>
  <c r="Q54" i="2"/>
  <c r="U54" i="2"/>
  <c r="M50" i="2"/>
  <c r="M54" i="2" s="1"/>
  <c r="Y50" i="2"/>
  <c r="Y54" i="2" s="1"/>
  <c r="Z72" i="2"/>
  <c r="AD79" i="2"/>
  <c r="AD83" i="2"/>
  <c r="AC69" i="2"/>
  <c r="F72" i="2"/>
  <c r="W72" i="2"/>
  <c r="AD71" i="2"/>
  <c r="AC49" i="2"/>
  <c r="AC51" i="2"/>
  <c r="AC61" i="2"/>
  <c r="AD69" i="2"/>
  <c r="K72" i="2"/>
  <c r="O72" i="2"/>
  <c r="J97" i="2"/>
  <c r="AD97" i="2" s="1"/>
  <c r="AD86" i="2"/>
  <c r="G76" i="2"/>
  <c r="AD70" i="2"/>
  <c r="AC128" i="2"/>
  <c r="AD111" i="2"/>
  <c r="AC99" i="2"/>
  <c r="AC118" i="2"/>
  <c r="AD99" i="2"/>
  <c r="AD105" i="2"/>
  <c r="AD109" i="2"/>
  <c r="AD113" i="2"/>
  <c r="AD118" i="2"/>
  <c r="AD13" i="2" l="1"/>
  <c r="V54" i="2"/>
  <c r="AD138" i="2"/>
  <c r="AE138" i="2" s="1"/>
  <c r="AF138" i="2" s="1"/>
  <c r="AB26" i="2"/>
  <c r="AB29" i="2" s="1"/>
  <c r="AB28" i="2" s="1"/>
  <c r="AB30" i="2" s="1"/>
  <c r="AB154" i="2" s="1"/>
  <c r="G54" i="2"/>
  <c r="S54" i="2"/>
  <c r="AE142" i="2"/>
  <c r="AF142" i="2" s="1"/>
  <c r="AD36" i="2"/>
  <c r="AE141" i="2"/>
  <c r="AF141" i="2" s="1"/>
  <c r="AC13" i="2"/>
  <c r="S44" i="2"/>
  <c r="AE107" i="2"/>
  <c r="AF107" i="2" s="1"/>
  <c r="P72" i="2"/>
  <c r="AE152" i="2"/>
  <c r="AF152" i="2" s="1"/>
  <c r="AE140" i="2"/>
  <c r="AF140" i="2" s="1"/>
  <c r="AE143" i="2"/>
  <c r="AF143" i="2" s="1"/>
  <c r="AE139" i="2"/>
  <c r="AF139" i="2" s="1"/>
  <c r="AD40" i="2"/>
  <c r="AC86" i="2"/>
  <c r="AE86" i="2" s="1"/>
  <c r="AF86" i="2" s="1"/>
  <c r="AC97" i="2"/>
  <c r="AE97" i="2" s="1"/>
  <c r="AF97" i="2" s="1"/>
  <c r="AE32" i="2"/>
  <c r="AF32" i="2" s="1"/>
  <c r="AE137" i="2"/>
  <c r="AF137" i="2" s="1"/>
  <c r="AD76" i="2"/>
  <c r="AE126" i="2"/>
  <c r="AF126" i="2" s="1"/>
  <c r="M26" i="2"/>
  <c r="M29" i="2" s="1"/>
  <c r="M28" i="2" s="1"/>
  <c r="M30" i="2" s="1"/>
  <c r="AE39" i="2"/>
  <c r="AF39" i="2" s="1"/>
  <c r="AE25" i="2"/>
  <c r="AF25" i="2" s="1"/>
  <c r="AE102" i="2"/>
  <c r="AF102" i="2" s="1"/>
  <c r="AE136" i="2"/>
  <c r="AF136" i="2" s="1"/>
  <c r="AE106" i="2"/>
  <c r="AF106" i="2" s="1"/>
  <c r="AE48" i="2"/>
  <c r="AF48" i="2" s="1"/>
  <c r="AE109" i="2"/>
  <c r="AF109" i="2" s="1"/>
  <c r="AE14" i="2"/>
  <c r="AF14" i="2" s="1"/>
  <c r="AE24" i="2"/>
  <c r="AF24" i="2" s="1"/>
  <c r="AE41" i="2"/>
  <c r="AF41" i="2" s="1"/>
  <c r="AE65" i="2"/>
  <c r="AF65" i="2" s="1"/>
  <c r="AE127" i="2"/>
  <c r="AF127" i="2" s="1"/>
  <c r="AD56" i="2"/>
  <c r="AE75" i="2"/>
  <c r="AF75" i="2" s="1"/>
  <c r="AD22" i="2"/>
  <c r="AD26" i="2" s="1"/>
  <c r="AE66" i="2"/>
  <c r="AF66" i="2" s="1"/>
  <c r="AE51" i="2"/>
  <c r="AF51" i="2" s="1"/>
  <c r="AE79" i="2"/>
  <c r="AF79" i="2" s="1"/>
  <c r="AE47" i="2"/>
  <c r="AF47" i="2" s="1"/>
  <c r="AE133" i="2"/>
  <c r="AF133" i="2" s="1"/>
  <c r="AE134" i="2"/>
  <c r="AF134" i="2" s="1"/>
  <c r="AE105" i="2"/>
  <c r="AF105" i="2" s="1"/>
  <c r="AE128" i="2"/>
  <c r="AF128" i="2" s="1"/>
  <c r="AE43" i="2"/>
  <c r="AF43" i="2" s="1"/>
  <c r="AE103" i="2"/>
  <c r="AF103" i="2" s="1"/>
  <c r="G26" i="2"/>
  <c r="G29" i="2" s="1"/>
  <c r="G28" i="2" s="1"/>
  <c r="AE52" i="2"/>
  <c r="AF52" i="2" s="1"/>
  <c r="Y44" i="2"/>
  <c r="AE38" i="2"/>
  <c r="AF38" i="2" s="1"/>
  <c r="AC46" i="2"/>
  <c r="AC22" i="2"/>
  <c r="AC59" i="2"/>
  <c r="AE37" i="2"/>
  <c r="AF37" i="2" s="1"/>
  <c r="AE135" i="2"/>
  <c r="AF135" i="2" s="1"/>
  <c r="AE114" i="2"/>
  <c r="AF114" i="2" s="1"/>
  <c r="AE132" i="2"/>
  <c r="AF132" i="2" s="1"/>
  <c r="V84" i="2"/>
  <c r="AE62" i="2"/>
  <c r="AF62" i="2" s="1"/>
  <c r="AE64" i="2"/>
  <c r="AF64" i="2" s="1"/>
  <c r="AE60" i="2"/>
  <c r="AF60" i="2" s="1"/>
  <c r="J44" i="2"/>
  <c r="M44" i="2"/>
  <c r="AE35" i="2"/>
  <c r="AF35" i="2" s="1"/>
  <c r="AC18" i="2"/>
  <c r="AE18" i="2" s="1"/>
  <c r="AF18" i="2" s="1"/>
  <c r="AE100" i="2"/>
  <c r="AF100" i="2" s="1"/>
  <c r="AE101" i="2"/>
  <c r="AF101" i="2" s="1"/>
  <c r="AE113" i="2"/>
  <c r="AF113" i="2" s="1"/>
  <c r="AC74" i="2"/>
  <c r="AE71" i="2"/>
  <c r="AF71" i="2" s="1"/>
  <c r="AD78" i="2"/>
  <c r="AE15" i="2"/>
  <c r="AF15" i="2" s="1"/>
  <c r="S26" i="2"/>
  <c r="S29" i="2" s="1"/>
  <c r="S28" i="2" s="1"/>
  <c r="S30" i="2" s="1"/>
  <c r="AE42" i="2"/>
  <c r="AF42" i="2" s="1"/>
  <c r="AE57" i="2"/>
  <c r="AF57" i="2" s="1"/>
  <c r="AE125" i="2"/>
  <c r="AF125" i="2" s="1"/>
  <c r="AC56" i="2"/>
  <c r="AE83" i="2"/>
  <c r="AF83" i="2" s="1"/>
  <c r="AE19" i="2"/>
  <c r="AF19" i="2" s="1"/>
  <c r="AD80" i="2"/>
  <c r="AD59" i="2"/>
  <c r="M72" i="2"/>
  <c r="AE23" i="2"/>
  <c r="AF23" i="2" s="1"/>
  <c r="AC78" i="2"/>
  <c r="V72" i="2"/>
  <c r="AC36" i="2"/>
  <c r="AE81" i="2"/>
  <c r="AF81" i="2" s="1"/>
  <c r="AE49" i="2"/>
  <c r="AF49" i="2" s="1"/>
  <c r="Y72" i="2"/>
  <c r="AE116" i="2"/>
  <c r="AF116" i="2" s="1"/>
  <c r="G72" i="2"/>
  <c r="AE34" i="2"/>
  <c r="AF34" i="2" s="1"/>
  <c r="AC63" i="2"/>
  <c r="AC40" i="2"/>
  <c r="AE40" i="2" s="1"/>
  <c r="AF40" i="2" s="1"/>
  <c r="AD63" i="2"/>
  <c r="G84" i="2"/>
  <c r="AC84" i="2" s="1"/>
  <c r="AE61" i="2"/>
  <c r="AF61" i="2" s="1"/>
  <c r="J72" i="2"/>
  <c r="AD74" i="2"/>
  <c r="AE33" i="2"/>
  <c r="AF33" i="2" s="1"/>
  <c r="J26" i="2"/>
  <c r="J29" i="2" s="1"/>
  <c r="AD124" i="2"/>
  <c r="AE124" i="2" s="1"/>
  <c r="AF124" i="2" s="1"/>
  <c r="AE68" i="2"/>
  <c r="AF68" i="2" s="1"/>
  <c r="AE58" i="2"/>
  <c r="AF58" i="2" s="1"/>
  <c r="AC80" i="2"/>
  <c r="G153" i="2"/>
  <c r="AC153" i="2" s="1"/>
  <c r="AE99" i="2"/>
  <c r="AF99" i="2" s="1"/>
  <c r="AC76" i="2"/>
  <c r="AE17" i="2"/>
  <c r="AF17" i="2" s="1"/>
  <c r="AD82" i="2"/>
  <c r="AE82" i="2" s="1"/>
  <c r="AF82" i="2" s="1"/>
  <c r="AE119" i="2"/>
  <c r="AF119" i="2" s="1"/>
  <c r="AE115" i="2"/>
  <c r="AF115" i="2" s="1"/>
  <c r="AE129" i="2"/>
  <c r="AF129" i="2" s="1"/>
  <c r="AE121" i="2"/>
  <c r="AF121" i="2" s="1"/>
  <c r="AE110" i="2"/>
  <c r="AF110" i="2" s="1"/>
  <c r="AE53" i="2"/>
  <c r="AF53" i="2" s="1"/>
  <c r="AE118" i="2"/>
  <c r="AF118" i="2" s="1"/>
  <c r="AE131" i="2"/>
  <c r="AF131" i="2" s="1"/>
  <c r="AE120" i="2"/>
  <c r="AF120" i="2" s="1"/>
  <c r="AE130" i="2"/>
  <c r="AF130" i="2" s="1"/>
  <c r="AD153" i="2"/>
  <c r="AE13" i="2"/>
  <c r="AF13" i="2" s="1"/>
  <c r="Y26" i="2"/>
  <c r="Y29" i="2" s="1"/>
  <c r="Y28" i="2" s="1"/>
  <c r="Y30" i="2" s="1"/>
  <c r="J54" i="2"/>
  <c r="AD50" i="2"/>
  <c r="AC50" i="2"/>
  <c r="V29" i="2"/>
  <c r="V28" i="2" s="1"/>
  <c r="V30" i="2" s="1"/>
  <c r="AE69" i="2"/>
  <c r="AF69" i="2" s="1"/>
  <c r="AC67" i="2"/>
  <c r="AE67" i="2" s="1"/>
  <c r="AF67" i="2" s="1"/>
  <c r="AE111" i="2"/>
  <c r="AF111" i="2" s="1"/>
  <c r="AD46" i="2"/>
  <c r="AE122" i="2"/>
  <c r="AF122" i="2" s="1"/>
  <c r="AE70" i="2"/>
  <c r="AF70" i="2" s="1"/>
  <c r="J84" i="2"/>
  <c r="P29" i="2"/>
  <c r="P28" i="2" s="1"/>
  <c r="P30" i="2" s="1"/>
  <c r="P154" i="2" l="1"/>
  <c r="AE36" i="2"/>
  <c r="AF36" i="2" s="1"/>
  <c r="AD44" i="2"/>
  <c r="AE22" i="2"/>
  <c r="AF22" i="2" s="1"/>
  <c r="AE76" i="2"/>
  <c r="AF76" i="2" s="1"/>
  <c r="AE78" i="2"/>
  <c r="AF78" i="2" s="1"/>
  <c r="AE56" i="2"/>
  <c r="AF56" i="2" s="1"/>
  <c r="S154" i="2"/>
  <c r="AC54" i="2"/>
  <c r="AD54" i="2"/>
  <c r="AD84" i="2"/>
  <c r="AE84" i="2" s="1"/>
  <c r="AF84" i="2" s="1"/>
  <c r="M154" i="2"/>
  <c r="AE63" i="2"/>
  <c r="AF63" i="2" s="1"/>
  <c r="AE59" i="2"/>
  <c r="AF59" i="2" s="1"/>
  <c r="AE74" i="2"/>
  <c r="AF74" i="2" s="1"/>
  <c r="V154" i="2"/>
  <c r="AC26" i="2"/>
  <c r="AE26" i="2" s="1"/>
  <c r="AF26" i="2" s="1"/>
  <c r="AD72" i="2"/>
  <c r="Y154" i="2"/>
  <c r="AE153" i="2"/>
  <c r="AF153" i="2" s="1"/>
  <c r="AE80" i="2"/>
  <c r="AF80" i="2" s="1"/>
  <c r="AC44" i="2"/>
  <c r="AC72" i="2"/>
  <c r="AE50" i="2"/>
  <c r="AF50" i="2" s="1"/>
  <c r="AE46" i="2"/>
  <c r="AF46" i="2" s="1"/>
  <c r="G30" i="2"/>
  <c r="G154" i="2" s="1"/>
  <c r="G156" i="2" s="1"/>
  <c r="AC28" i="2"/>
  <c r="AD29" i="2"/>
  <c r="AD30" i="2" s="1"/>
  <c r="J28" i="2"/>
  <c r="AC29" i="2"/>
  <c r="AE44" i="2" l="1"/>
  <c r="AF44" i="2" s="1"/>
  <c r="AE54" i="2"/>
  <c r="AF54" i="2" s="1"/>
  <c r="AD154" i="2"/>
  <c r="AD156" i="2" s="1"/>
  <c r="AE72" i="2"/>
  <c r="AF72" i="2" s="1"/>
  <c r="AC30" i="2"/>
  <c r="AC154" i="2" s="1"/>
  <c r="AE29" i="2"/>
  <c r="J30" i="2"/>
  <c r="J154" i="2" s="1"/>
  <c r="J156" i="2" s="1"/>
  <c r="AD28" i="2"/>
  <c r="AE28" i="2" s="1"/>
  <c r="AF28" i="2" s="1"/>
  <c r="AF29" i="2" l="1"/>
  <c r="AE30" i="2"/>
  <c r="AF30" i="2" s="1"/>
  <c r="AE154" i="2"/>
  <c r="AF154" i="2" s="1"/>
  <c r="AC156" i="2"/>
</calcChain>
</file>

<file path=xl/sharedStrings.xml><?xml version="1.0" encoding="utf-8"?>
<sst xmlns="http://schemas.openxmlformats.org/spreadsheetml/2006/main" count="787" uniqueCount="412">
  <si>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</si>
  <si>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</si>
  <si>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</si>
  <si>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</si>
  <si>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</si>
  <si>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</si>
  <si>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</si>
  <si>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</si>
  <si>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</si>
  <si>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</si>
  <si>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</si>
  <si>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</si>
  <si>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</si>
  <si>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</si>
  <si>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</si>
  <si>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</si>
  <si>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</si>
  <si>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</si>
  <si>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</si>
  <si>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</si>
  <si>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</si>
  <si>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</si>
  <si>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</si>
  <si>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</si>
  <si>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</si>
  <si>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</si>
  <si>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</si>
  <si>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</si>
  <si>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</si>
  <si>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</si>
  <si>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</si>
  <si>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</si>
  <si>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</si>
  <si>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</si>
  <si>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</si>
  <si>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</si>
  <si>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</si>
  <si>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</si>
  <si>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</si>
  <si>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</si>
  <si>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</si>
  <si>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</si>
  <si>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</si>
  <si>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</si>
  <si>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</si>
  <si>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</si>
  <si>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</si>
  <si>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</si>
  <si>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</si>
  <si>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</si>
  <si>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</si>
  <si>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</si>
  <si>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</si>
  <si>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</si>
  <si>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</si>
  <si>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</si>
  <si>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</si>
  <si>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</si>
  <si>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</si>
  <si>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</si>
  <si>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</si>
  <si>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</si>
  <si>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</si>
  <si>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</si>
  <si>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</si>
  <si>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</si>
  <si>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</si>
  <si>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</si>
  <si>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</si>
  <si>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</si>
  <si>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</si>
  <si>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</si>
  <si>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</si>
  <si>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</si>
  <si>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</si>
  <si>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</si>
  <si>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</si>
  <si>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</si>
  <si>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</si>
  <si>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</si>
  <si>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</si>
  <si>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</si>
  <si>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</si>
  <si>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</si>
  <si>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</si>
  <si>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</si>
  <si>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</si>
  <si>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</si>
  <si>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</si>
  <si>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</si>
  <si>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</si>
  <si>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</si>
  <si>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</si>
  <si>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</si>
  <si>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</si>
  <si>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</si>
  <si>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</si>
  <si>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</si>
  <si>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</si>
  <si>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</si>
  <si>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</si>
  <si>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</si>
  <si>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</si>
  <si>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</si>
  <si>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</si>
  <si>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</si>
  <si>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</si>
  <si>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</si>
  <si>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</si>
  <si>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</si>
  <si>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</si>
  <si>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</si>
  <si>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</si>
  <si>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</si>
  <si>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</si>
  <si>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</si>
  <si>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</si>
  <si>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</si>
  <si>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</si>
  <si>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</si>
  <si>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</si>
  <si>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</si>
  <si>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</si>
  <si>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</si>
  <si>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</si>
  <si>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</si>
  <si>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</si>
  <si>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</si>
  <si>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</si>
  <si>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</si>
  <si>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</si>
  <si>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</si>
  <si>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</si>
  <si>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</si>
  <si>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</si>
  <si>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</si>
  <si>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</si>
  <si>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</si>
  <si>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</si>
  <si>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</si>
  <si>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</si>
  <si>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</si>
  <si>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</si>
  <si>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</si>
  <si>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</si>
  <si>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</si>
  <si>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</si>
  <si>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</si>
  <si>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</si>
  <si>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</si>
  <si>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</si>
  <si>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</si>
  <si>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</si>
  <si>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</si>
  <si>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</si>
  <si>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</si>
  <si>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</si>
  <si>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</si>
  <si>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</si>
  <si>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</si>
  <si>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</si>
  <si>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</si>
  <si>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</si>
  <si>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</si>
  <si>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</si>
  <si>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</si>
  <si>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</si>
  <si>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</si>
  <si>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</si>
  <si>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</si>
  <si>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</si>
  <si>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</si>
  <si>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</si>
  <si>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</si>
  <si>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</si>
  <si>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</si>
  <si>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</si>
  <si>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</si>
  <si>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</si>
  <si>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</si>
  <si>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</si>
  <si>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</si>
  <si>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</si>
  <si>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</si>
  <si>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</si>
  <si>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</si>
  <si>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</si>
  <si>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</si>
  <si>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</si>
  <si>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</si>
  <si>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</si>
  <si>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</si>
  <si>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</si>
  <si>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</si>
  <si>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</si>
  <si>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</si>
  <si>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</si>
  <si>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</si>
  <si>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</si>
  <si>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</si>
  <si>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</si>
  <si>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</si>
  <si>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</si>
  <si>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</si>
  <si>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</si>
  <si>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</si>
  <si>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</si>
  <si>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</si>
  <si>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</si>
  <si>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</si>
  <si>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</si>
  <si>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</si>
  <si>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</si>
  <si>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</si>
  <si>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</si>
  <si>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</si>
  <si>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</si>
  <si>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</si>
  <si>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</si>
  <si>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</si>
  <si>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</si>
  <si>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</si>
  <si>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</si>
  <si>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</si>
  <si>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</si>
  <si>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</si>
  <si>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</si>
  <si>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</si>
  <si>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</si>
  <si>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</si>
  <si>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</si>
  <si>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</si>
  <si>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</si>
  <si>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</si>
  <si>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</si>
  <si>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</si>
  <si>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</si>
  <si>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</si>
  <si>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</si>
  <si>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</si>
  <si>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Друк книг</t>
  </si>
  <si>
    <t>14.4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</si>
  <si>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</si>
  <si>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</si>
  <si>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</si>
  <si>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</si>
  <si>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</si>
  <si>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</si>
  <si>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</si>
  <si>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</si>
  <si>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</si>
  <si>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</si>
  <si>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</si>
  <si>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</si>
  <si>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</si>
  <si>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</si>
  <si>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</si>
  <si>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</si>
  <si>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</si>
  <si>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</si>
  <si>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до Договору про надання гранту № 3CAN21-6452</t>
  </si>
  <si>
    <t>від "01" червня 2020 року</t>
  </si>
  <si>
    <t>за період з 01 червня по 30 жовтня</t>
  </si>
  <si>
    <t>Головний бухгалтер</t>
  </si>
  <si>
    <t>Ладика Крістіна Олегівна</t>
  </si>
  <si>
    <t>ГО "Інститут аналітики та адвокації"</t>
  </si>
  <si>
    <t>"Аналіз культурної політики та задоволення потреб полтавців"</t>
  </si>
  <si>
    <t>за проектом "Аналіз культурної політики та задоволення потреб полтавців"</t>
  </si>
  <si>
    <t>у період з 01 червня року по 30 жовтня 2020 року</t>
  </si>
  <si>
    <t>Ромашко Юрій Ігорович, керівник проєкту</t>
  </si>
  <si>
    <t>Ромашко Юрій Ігорович, керівник проєкту (премія)</t>
  </si>
  <si>
    <t>Ладика Крістіна Олегівна, бухгалтер</t>
  </si>
  <si>
    <t>Ладика Крістіна Олегівна, бухгалтер (премія)</t>
  </si>
  <si>
    <t>Оренда приміщення для фокус-груп та публічного заходу</t>
  </si>
  <si>
    <t>Послуги з харчування учасників розвідувальних фокус-груп (40 осіб), публічної презентації (10 осіб)</t>
  </si>
  <si>
    <t>Інші (дизайн інфографіки)</t>
  </si>
  <si>
    <t>інфографічне
зображення</t>
  </si>
  <si>
    <t>Інші адміністративні витрати (логістичні послуги)</t>
  </si>
  <si>
    <t>Послуги верстки (аналітичний звіт)</t>
  </si>
  <si>
    <t>сторінок</t>
  </si>
  <si>
    <t>Друк аналітичних звіту та доповіді
(з огляду заміни аналітичного
продукту з записки на звіт збільшенню
кількості його сторінок та особливостей
цільвої аудиторії, вважаємо доцільно змінити баланс друку на щонайменше 40 звітів і 75 доповідей, де з огляду оформлення у вигляді видання та присвоєння ISBN коду врешті для розповсюдження ІАА буде доступно 30 примірників звіту та 65 доповідей. це щонайбільші показники, які можуть різнитися від остаточних в сторону зменшення з огляду особливостей верстки, фінальної кількості сторінок та умов ринку у вересні 2020 року коли запланували друк. показник 6930 сторінок у стовпці "Е" є середнім та порахований за формулою 40 звітів*132 ис+75 доповідей*22 с)</t>
  </si>
  <si>
    <t>сторінки</t>
  </si>
  <si>
    <t>Інші витрати (рецензуання аналітичної записки, ФОП Воробей В.)</t>
  </si>
  <si>
    <t xml:space="preserve"> Internet-телефонія (5 місяців задля комунікації з органами влади - розпорядниками публічної інформації)</t>
  </si>
  <si>
    <t>Послуги Internet (5 місяців задля організації роботи команди в онлайн режимі, офіційному листуванню, медійному супроводу тощо)</t>
  </si>
  <si>
    <t>Інші прямі витрати (Ткаченко Олександр Володимирович, (координатор дослідження)</t>
  </si>
  <si>
    <t>і</t>
  </si>
  <si>
    <t>ї</t>
  </si>
  <si>
    <t>й</t>
  </si>
  <si>
    <t>к</t>
  </si>
  <si>
    <t>Інші прямі витрати
(Скиба Микола Володимирович, (консультант проекту, ФОП))</t>
  </si>
  <si>
    <t>Інші прямі витрати
(Козун Євгенія Іванівна, (соціологиня, ФОП))</t>
  </si>
  <si>
    <t>Інші прямі витрати
(Курило Вячеслав Ігорович, (юрист, ФОП))</t>
  </si>
  <si>
    <t>Інші прямі витрати
(Дмитренко Олена Анатоліївна, (фінансовий аналітик, ФОП))</t>
  </si>
  <si>
    <t>Інші прямі витрати
(Демченко Максим Григорович, (експерт із адвокації, ФОП))</t>
  </si>
  <si>
    <t>Інші прямі витрати
(Прохоренко Наталія Олександрівна, (менеджерка з моніторингу та оцінки, ФОП))</t>
  </si>
  <si>
    <t>Інші прямі витрати
(Медіа-менеджер проєкту (вакансія за конкурсом, ФОП))</t>
  </si>
  <si>
    <t>Інші прямі витрати
(Аналітик проєкту (вакансія, за конкурсом, ФОП))</t>
  </si>
  <si>
    <t>Аналіз культурної політики та задоволення потреб полтавців</t>
  </si>
  <si>
    <t>Соціологічні дослідження</t>
  </si>
  <si>
    <t>Конкурсна програма: Аналітика культури</t>
  </si>
  <si>
    <t>1.1.а</t>
  </si>
  <si>
    <t>1.1.б</t>
  </si>
  <si>
    <t>1.1.в</t>
  </si>
  <si>
    <t>1.1.г</t>
  </si>
  <si>
    <t>2.1.а</t>
  </si>
  <si>
    <t>5.5.а</t>
  </si>
  <si>
    <t>6.1.а</t>
  </si>
  <si>
    <t>9.в</t>
  </si>
  <si>
    <t>9.г</t>
  </si>
  <si>
    <t>13.в</t>
  </si>
  <si>
    <t>13.г</t>
  </si>
  <si>
    <t>ТОВ «Аудиторська фірма «Марінченко і партнери» (31283061)</t>
  </si>
  <si>
    <t>14.3.б</t>
  </si>
  <si>
    <t>Друк аналітичних звіту та доповіді</t>
  </si>
  <si>
    <t>14.3.г</t>
  </si>
  <si>
    <t>14.3.д</t>
  </si>
  <si>
    <t>14.4.а</t>
  </si>
  <si>
    <t>14.4.б</t>
  </si>
  <si>
    <t>14.4.д</t>
  </si>
  <si>
    <t>14.4.е</t>
  </si>
  <si>
    <t>14.4.є</t>
  </si>
  <si>
    <t>14.4.ж</t>
  </si>
  <si>
    <t>14.4.з</t>
  </si>
  <si>
    <t>14.4.и</t>
  </si>
  <si>
    <t>14.4.і</t>
  </si>
  <si>
    <t>14.4.ї</t>
  </si>
  <si>
    <t>14.4.й</t>
  </si>
  <si>
    <t>14.4.к</t>
  </si>
  <si>
    <t>№ 37 від 16.10.2020</t>
  </si>
  <si>
    <t>Акт № 99 від 29.10.2020</t>
  </si>
  <si>
    <t xml:space="preserve">до Звіту незалежного аудитора
з надання впевненості
щодо достовірності та відповідності фінальної звітності
про реалізацію культурно-мистецького проекту 
вимогам Українського культурного фонду
</t>
  </si>
  <si>
    <t>Додаток</t>
  </si>
  <si>
    <t>Реєстр документів, що підтверджують достовірність витрат та цільове використання коштів</t>
  </si>
  <si>
    <t xml:space="preserve">Директор
________________________ О.О. Марінченко
 номер реєстрації в реєстрі аудиторів 100369
29 жовтня 2020 р.
</t>
  </si>
  <si>
    <t xml:space="preserve">Відомості про нарахування заробітної плати №№ 1-10 за червень - жовтнь 2020 р., табелі обліку робочого часу  </t>
  </si>
  <si>
    <t>Головне управління ДПС у Полтавській області (43142831)</t>
  </si>
  <si>
    <t>Трудовий договір № 02/1 від 18.05.16</t>
  </si>
  <si>
    <t>Трудовий договір № 07 від 01.02.18</t>
  </si>
  <si>
    <t>Ладика Крістіна Олегівна (3341809064)</t>
  </si>
  <si>
    <t>ФОП Приткова О.О. (3355209401)</t>
  </si>
  <si>
    <t>ФОП Приткова О.О. (3355209401); ГО "Трибуна" (427752490</t>
  </si>
  <si>
    <t>Акти б/н від 01.08.20 , від 02.08.20 та від 06.08.20; Актб/н від 28.10.20.</t>
  </si>
  <si>
    <t>Акти б/н від 01.08.20 , від 02.08.20 та від 06.08.20;</t>
  </si>
  <si>
    <t>П/Д № 457, 456, 455, 454, 453 від 28.07.20</t>
  </si>
  <si>
    <t>№ 2-УКФ від 01.06.20</t>
  </si>
  <si>
    <t>№ 01-СОП від 05.10.20</t>
  </si>
  <si>
    <t>Акт № 1 від 08.09.20; Акт № 2 від 09.10.20; Акт № 3 від 19.10.20</t>
  </si>
  <si>
    <t>П/Д № 529 від 19.10.20</t>
  </si>
  <si>
    <t>ФОП Ткаченко О.В. (3241010772)</t>
  </si>
  <si>
    <t>№ 1-УКФ від 01.06.20</t>
  </si>
  <si>
    <t>ФОП Дмитренко О.А. (3446802464)</t>
  </si>
  <si>
    <t>Акт № 1 від 07.09.20; Акт № 2 від 12.10.20.</t>
  </si>
  <si>
    <t>п/д № 504 від 29.09.20</t>
  </si>
  <si>
    <t>№ 4-УКФ від 01.06.20</t>
  </si>
  <si>
    <t>ФОП Прохоренко Н.О. (3304005209)</t>
  </si>
  <si>
    <t>Акти б/н від 24.09.20 та від 19.10.20</t>
  </si>
  <si>
    <t>ФОП Курило В.І. (3398610474)</t>
  </si>
  <si>
    <t>№ 5-УКФ від 01.06.20</t>
  </si>
  <si>
    <t>Акт № 1 від 17.09.20; Акт № 2 від 19.10.20.</t>
  </si>
  <si>
    <t>п/д № 502 від 28.09.20; п/д № 530 від 19.10.20</t>
  </si>
  <si>
    <t>№ 3-УКФ від 01.06.20</t>
  </si>
  <si>
    <t>ФОП Козун Є.І. (3354507347)</t>
  </si>
  <si>
    <t>Акти б/н від 14.08.20, від 11.09.20 та від 06.10.20</t>
  </si>
  <si>
    <t>п/д № 503 від 28.09.20</t>
  </si>
  <si>
    <t>ФОП Скиба М.В. (2766101978)</t>
  </si>
  <si>
    <t>№ 1-С від 01.06.20</t>
  </si>
  <si>
    <t>Акт № 1 від 28.08.20; Акт № 2 від 25.09.20.</t>
  </si>
  <si>
    <t>№ 2-С від 01.06.20</t>
  </si>
  <si>
    <t>ФОП Воробей В. Г. (2845007151)</t>
  </si>
  <si>
    <t>№ 7-УКФ від 01.06.20</t>
  </si>
  <si>
    <t>ФОП Сиротенко О.М. (3375014266)</t>
  </si>
  <si>
    <t>Акт № 1 від 25.09.20; Акт № 2 від 19.10.20.</t>
  </si>
  <si>
    <t>№ 8-УКФ від 01.06.20</t>
  </si>
  <si>
    <t>ФОП Нестуля Ю.О. (3208113811)</t>
  </si>
  <si>
    <t>Акт № 1 від 14.09.20; Акт № 2 від 22.09.20; Акт № 3 від 19.10.20</t>
  </si>
  <si>
    <t>ФОП Кисла К.М. (3319211320)</t>
  </si>
  <si>
    <t>№ 1-Д від 01.06.20</t>
  </si>
  <si>
    <t>Акт б/н від 15.10.20</t>
  </si>
  <si>
    <t>№ 1-В від 03.08.20</t>
  </si>
  <si>
    <t>ФОП Палагнюк О.Т. (2754819749)</t>
  </si>
  <si>
    <t>№ 13-УКФ від 07.08.20</t>
  </si>
  <si>
    <t>В/н № 654 від 23.10.20</t>
  </si>
  <si>
    <t xml:space="preserve">Акт № 1 від 02.10.20; Акт списання </t>
  </si>
  <si>
    <t>ФОП Притула Н.Я. (3679608154)</t>
  </si>
  <si>
    <t>№ 1-СММ від 01.07.20</t>
  </si>
  <si>
    <t>Акт б/н від 29.10.20</t>
  </si>
  <si>
    <t>№ 6-УКФ від 01.06.20</t>
  </si>
  <si>
    <t>ФОП Демченко М.Г. (3260811096)</t>
  </si>
  <si>
    <t>Акт № 1 від 28.08.20; Акт № 2 від 30.09.20.</t>
  </si>
  <si>
    <t>№ 744924 від 07.07.14; № 295378933106 від 03.05.17</t>
  </si>
  <si>
    <t>ТОВ "Інтертелеком" (30109015); ПрАТ "ВФ Укрїна" (14333937)</t>
  </si>
  <si>
    <t>Аналітика культури</t>
  </si>
  <si>
    <t>п/д №520 від 09.10.20</t>
  </si>
  <si>
    <t>Ромашко Юрій Ігорович (3394313139)</t>
  </si>
  <si>
    <t>П/Д № 457, 456, 455, 454, 453 від 28.07.20, п/д  №538 від 29.10.20</t>
  </si>
  <si>
    <t>п/д  №539 від 29.10.20</t>
  </si>
  <si>
    <t>п/д  №537 від 29.10.20</t>
  </si>
  <si>
    <t>акт №744924/2006 від 30.06.20, №744924/2007від 31.07.20; , рахунки за червень - серпень 2020 р.</t>
  </si>
  <si>
    <t>ТОВ "Солвер" (21042304)</t>
  </si>
  <si>
    <t>№ 3169 від 31.05.16</t>
  </si>
  <si>
    <t>акт № 4555 від 30.06.20; акт №5166 від 31.07.20; акт №5941 від 31.08.20; акт №6681 від 30.09.20</t>
  </si>
  <si>
    <t>п/д № 486 від 07.09.20</t>
  </si>
  <si>
    <t>Полтаське ГРУ АТ КБ "Приватбанк" (14360570); АТ "Укрексімбанк" (00032112)</t>
  </si>
  <si>
    <t>Банківські виписки за період з 01.06.20 по 30.10.20</t>
  </si>
  <si>
    <t>п/д №511 від 30.09.20; п/д №528 від 19.10.20, п/д  № 536 від 29.10.20</t>
  </si>
  <si>
    <t>п/д 485 від 02.09.20; п/д №517 від 07.10.20</t>
  </si>
  <si>
    <t>п/д № 493 від 14.09.20; п/д № 470 від 17.08.20; п/д №518 від07.10.20</t>
  </si>
  <si>
    <t>п/д № 501 від 28.09.20</t>
  </si>
  <si>
    <t>п/д №512 від 01.10.20; №510 від 30.09.20</t>
  </si>
  <si>
    <t>п/д № 437,438,440 від 15.06.20; п/д № 443,444,445 від 30.06.20; п/д № 447,450,451 від 15.07.20; п/д № 458,460,461 від 31.07.20; п/д № 467,465,468 від 14.08.20; п/д № 476,477,478, від 31.08.20; п/д № 488,490,491 від 14.09.20; п/д № 506,507,58 від 30.09.20; п/д № 522,524,525 від 19.10.20; № 531, 535, 534 від 29.10.20</t>
  </si>
  <si>
    <t>п/д № 439 від 15.06.20; п/д № 442 від 30.06.20; п/д № 449 від 15.07.20; п/д № 462 від 31.07.20; п/д № 466 від 14.08.20; п/д № 479 від 31.08.20; п/д № 492 від 14.09.20; п/д № 509 від 30.09.20;п/д № 523 від 19.10.20; № 533 від 29.10.20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</si>
</sst>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4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57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7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8" xfId="0" applyNumberFormat="1" applyFont="1" applyBorder="1" applyAlignment="1">
      <alignment horizontal="right" vertical="top"/>
    </xf>
    <xf numFmtId="0" fontId="17" fillId="0" borderId="100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1" xfId="0" applyNumberFormat="1" applyFont="1" applyFill="1" applyBorder="1" applyAlignment="1">
      <alignment vertical="top"/>
    </xf>
    <xf numFmtId="166" fontId="4" fillId="7" borderId="102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2" xfId="0" applyNumberFormat="1" applyFont="1" applyBorder="1" applyAlignment="1">
      <alignment vertical="top" wrapText="1"/>
    </xf>
    <xf numFmtId="10" fontId="4" fillId="7" borderId="113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8" xfId="0" applyNumberFormat="1" applyFont="1" applyBorder="1" applyAlignment="1">
      <alignment horizontal="right" vertical="top"/>
    </xf>
    <xf numFmtId="4" fontId="17" fillId="0" borderId="100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6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7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0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7" xfId="0" applyFont="1" applyFill="1" applyBorder="1" applyAlignment="1">
      <alignment horizontal="right" vertical="top" wrapText="1"/>
    </xf>
    <xf numFmtId="166" fontId="19" fillId="4" borderId="117" xfId="0" applyNumberFormat="1" applyFont="1" applyFill="1" applyBorder="1" applyAlignment="1">
      <alignment vertical="top"/>
    </xf>
    <xf numFmtId="166" fontId="8" fillId="4" borderId="118" xfId="0" applyNumberFormat="1" applyFont="1" applyFill="1" applyBorder="1" applyAlignment="1">
      <alignment horizontal="center" vertical="top"/>
    </xf>
    <xf numFmtId="166" fontId="8" fillId="4" borderId="119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1" xfId="0" applyNumberFormat="1" applyFont="1" applyFill="1" applyBorder="1" applyAlignment="1">
      <alignment horizontal="right" vertical="top"/>
    </xf>
    <xf numFmtId="4" fontId="8" fillId="4" borderId="117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7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166" fontId="22" fillId="0" borderId="71" xfId="0" applyNumberFormat="1" applyFont="1" applyBorder="1" applyAlignment="1">
      <alignment vertical="top" wrapText="1"/>
    </xf>
    <xf numFmtId="4" fontId="6" fillId="0" borderId="97" xfId="0" applyNumberFormat="1" applyFont="1" applyBorder="1" applyAlignment="1">
      <alignment horizontal="right" vertical="top"/>
    </xf>
    <xf numFmtId="10" fontId="18" fillId="0" borderId="97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166" fontId="22" fillId="0" borderId="12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horizontal="center" vertical="top" wrapText="1"/>
    </xf>
    <xf numFmtId="0" fontId="17" fillId="0" borderId="89" xfId="0" applyFont="1" applyBorder="1" applyAlignment="1">
      <alignment horizontal="right" vertical="top" wrapText="1"/>
    </xf>
    <xf numFmtId="166" fontId="6" fillId="0" borderId="71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wrapText="1"/>
    </xf>
    <xf numFmtId="0" fontId="0" fillId="0" borderId="0" xfId="0" applyFont="1" applyAlignment="1"/>
    <xf numFmtId="0" fontId="2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1" fillId="0" borderId="82" xfId="0" applyFont="1" applyBorder="1" applyAlignment="1">
      <alignment horizontal="center"/>
    </xf>
    <xf numFmtId="0" fontId="11" fillId="0" borderId="82" xfId="0" applyFont="1" applyBorder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2" fillId="0" borderId="82" xfId="0" applyFont="1" applyBorder="1" applyAlignment="1">
      <alignment horizontal="left"/>
    </xf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4" xfId="0" applyNumberFormat="1" applyFont="1" applyFill="1" applyBorder="1" applyAlignment="1">
      <alignment horizontal="left" vertical="top"/>
    </xf>
    <xf numFmtId="0" fontId="10" fillId="0" borderId="115" xfId="0" applyFont="1" applyBorder="1"/>
    <xf numFmtId="0" fontId="10" fillId="0" borderId="116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10" fillId="0" borderId="58" xfId="0" applyFont="1" applyBorder="1"/>
    <xf numFmtId="0" fontId="2" fillId="0" borderId="60" xfId="0" applyFont="1" applyBorder="1" applyAlignment="1">
      <alignment horizontal="center" wrapText="1"/>
    </xf>
    <xf numFmtId="0" fontId="2" fillId="0" borderId="103" xfId="0" applyFont="1" applyBorder="1" applyAlignment="1">
      <alignment horizontal="center" wrapText="1"/>
    </xf>
    <xf numFmtId="0" fontId="2" fillId="0" borderId="108" xfId="0" applyFont="1" applyBorder="1" applyAlignment="1">
      <alignment horizont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108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top" wrapText="1"/>
    </xf>
    <xf numFmtId="0" fontId="1" fillId="5" borderId="71" xfId="0" applyFont="1" applyFill="1" applyBorder="1" applyAlignment="1">
      <alignment horizontal="center" vertical="center" wrapText="1"/>
    </xf>
    <xf numFmtId="0" fontId="10" fillId="0" borderId="85" xfId="0" applyFont="1" applyBorder="1"/>
    <xf numFmtId="4" fontId="1" fillId="5" borderId="71" xfId="0" applyNumberFormat="1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2" workbookViewId="0">
      <selection activeCell="C23" sqref="C23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260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261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300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2</v>
      </c>
      <c r="E6" s="11" t="s">
        <v>299</v>
      </c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3</v>
      </c>
      <c r="E7" s="11" t="s">
        <v>265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4</v>
      </c>
      <c r="E8" s="11" t="s">
        <v>298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406" t="s">
        <v>5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406" t="s">
        <v>6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408" t="s">
        <v>262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09"/>
      <c r="B16" s="412" t="s">
        <v>7</v>
      </c>
      <c r="C16" s="401"/>
      <c r="D16" s="414" t="s">
        <v>8</v>
      </c>
      <c r="E16" s="415"/>
      <c r="F16" s="415"/>
      <c r="G16" s="415"/>
      <c r="H16" s="415"/>
      <c r="I16" s="415"/>
      <c r="J16" s="416"/>
      <c r="K16" s="400" t="s">
        <v>9</v>
      </c>
      <c r="L16" s="401"/>
      <c r="M16" s="400" t="s">
        <v>10</v>
      </c>
      <c r="N16" s="40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410"/>
      <c r="B17" s="413"/>
      <c r="C17" s="403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04" t="s">
        <v>16</v>
      </c>
      <c r="J17" s="405"/>
      <c r="K17" s="402"/>
      <c r="L17" s="403"/>
      <c r="M17" s="402"/>
      <c r="N17" s="403"/>
    </row>
    <row r="18" spans="1:26" ht="47.25" customHeight="1" x14ac:dyDescent="0.25">
      <c r="A18" s="411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34</v>
      </c>
      <c r="B20" s="32">
        <v>1</v>
      </c>
      <c r="C20" s="33">
        <v>814596.9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814596.9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35</v>
      </c>
      <c r="B21" s="32">
        <v>1</v>
      </c>
      <c r="C21" s="33">
        <v>814596.9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814596.9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36</v>
      </c>
      <c r="B22" s="32">
        <v>0.7802</v>
      </c>
      <c r="C22" s="33">
        <v>635386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0.7802</v>
      </c>
      <c r="N22" s="39">
        <f t="shared" si="1"/>
        <v>635386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37</v>
      </c>
      <c r="B23" s="32">
        <v>0.2198</v>
      </c>
      <c r="C23" s="33">
        <f t="shared" ref="C23:H23" si="2">C21-C22</f>
        <v>179210.90000000002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0.2198</v>
      </c>
      <c r="N23" s="39">
        <f t="shared" si="1"/>
        <v>179210.90000000002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38</v>
      </c>
      <c r="C26" s="398" t="s">
        <v>263</v>
      </c>
      <c r="D26" s="398"/>
      <c r="E26" s="398"/>
      <c r="F26" s="42"/>
      <c r="G26" s="43"/>
      <c r="H26" s="43"/>
      <c r="I26" s="44"/>
      <c r="J26" s="399" t="s">
        <v>264</v>
      </c>
      <c r="K26" s="399"/>
      <c r="L26" s="399"/>
      <c r="M26" s="399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1">
    <mergeCell ref="A16:A18"/>
    <mergeCell ref="B16:C17"/>
    <mergeCell ref="D16:J16"/>
    <mergeCell ref="M16:N17"/>
    <mergeCell ref="C26:E26"/>
    <mergeCell ref="J26:M26"/>
    <mergeCell ref="K16:L17"/>
    <mergeCell ref="I17:J1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997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D15" sqref="AD15"/>
    </sheetView>
  </sheetViews>
  <sheetFormatPr defaultColWidth="12.59765625" defaultRowHeight="15" customHeight="1" outlineLevelCol="1" x14ac:dyDescent="0.25"/>
  <cols>
    <col min="1" max="1" width="10" customWidth="1"/>
    <col min="2" max="2" width="8" customWidth="1"/>
    <col min="3" max="3" width="29.3984375" customWidth="1"/>
    <col min="4" max="4" width="8.69921875" customWidth="1"/>
    <col min="5" max="5" width="9.3984375" customWidth="1"/>
    <col min="6" max="6" width="11.09765625" customWidth="1"/>
    <col min="7" max="7" width="12.59765625" customWidth="1"/>
    <col min="8" max="8" width="9" customWidth="1"/>
    <col min="9" max="9" width="10.69921875" customWidth="1"/>
    <col min="10" max="10" width="10.796875" customWidth="1"/>
    <col min="11" max="11" width="8.796875" hidden="1" customWidth="1" outlineLevel="1"/>
    <col min="12" max="12" width="10.296875" hidden="1" customWidth="1" outlineLevel="1"/>
    <col min="13" max="13" width="9.3984375" hidden="1" customWidth="1" outlineLevel="1"/>
    <col min="14" max="14" width="8.796875" hidden="1" customWidth="1" outlineLevel="1"/>
    <col min="15" max="15" width="10.296875" hidden="1" customWidth="1" outlineLevel="1"/>
    <col min="16" max="16" width="9.69921875" hidden="1" customWidth="1" outlineLevel="1"/>
    <col min="17" max="17" width="8.69921875" hidden="1" customWidth="1" outlineLevel="1"/>
    <col min="18" max="18" width="11.09765625" hidden="1" customWidth="1" outlineLevel="1"/>
    <col min="19" max="19" width="9.2968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hidden="1" customWidth="1" outlineLevel="1"/>
    <col min="24" max="24" width="11.09765625" hidden="1" customWidth="1" outlineLevel="1"/>
    <col min="25" max="25" width="16.3984375" hidden="1" customWidth="1" outlineLevel="1"/>
    <col min="26" max="26" width="9.3984375" hidden="1" customWidth="1" outlineLevel="1"/>
    <col min="27" max="27" width="11.09765625" hidden="1" customWidth="1" outlineLevel="1"/>
    <col min="28" max="28" width="14.796875" hidden="1" customWidth="1" outlineLevel="1"/>
    <col min="29" max="29" width="13.69921875" customWidth="1" collapsed="1"/>
    <col min="30" max="30" width="13.8984375" customWidth="1"/>
    <col min="31" max="31" width="12.19921875" customWidth="1"/>
    <col min="32" max="32" width="12.8984375" customWidth="1"/>
    <col min="33" max="33" width="20.59765625" customWidth="1"/>
    <col min="34" max="35" width="7.69921875" customWidth="1"/>
  </cols>
  <sheetData>
    <row r="1" spans="1:35" ht="15.6" x14ac:dyDescent="0.3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6" x14ac:dyDescent="0.3">
      <c r="A2" s="49" t="s">
        <v>1</v>
      </c>
      <c r="B2" s="47"/>
      <c r="C2" s="397" t="s">
        <v>392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4" x14ac:dyDescent="0.3">
      <c r="A3" s="49" t="s">
        <v>43</v>
      </c>
      <c r="B3" s="50"/>
      <c r="C3" s="49" t="s">
        <v>265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">
      <c r="A4" s="11" t="s">
        <v>4</v>
      </c>
      <c r="B4" s="50"/>
      <c r="C4" s="49" t="s">
        <v>266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3.8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5">
      <c r="A6" s="421" t="s">
        <v>44</v>
      </c>
      <c r="B6" s="423" t="s">
        <v>45</v>
      </c>
      <c r="C6" s="426" t="s">
        <v>46</v>
      </c>
      <c r="D6" s="429" t="s">
        <v>47</v>
      </c>
      <c r="E6" s="430" t="s">
        <v>48</v>
      </c>
      <c r="F6" s="419"/>
      <c r="G6" s="419"/>
      <c r="H6" s="419"/>
      <c r="I6" s="419"/>
      <c r="J6" s="420"/>
      <c r="K6" s="430" t="s">
        <v>49</v>
      </c>
      <c r="L6" s="419"/>
      <c r="M6" s="419"/>
      <c r="N6" s="419"/>
      <c r="O6" s="419"/>
      <c r="P6" s="420"/>
      <c r="Q6" s="430" t="s">
        <v>49</v>
      </c>
      <c r="R6" s="419"/>
      <c r="S6" s="419"/>
      <c r="T6" s="419"/>
      <c r="U6" s="419"/>
      <c r="V6" s="420"/>
      <c r="W6" s="430" t="s">
        <v>49</v>
      </c>
      <c r="X6" s="419"/>
      <c r="Y6" s="419"/>
      <c r="Z6" s="419"/>
      <c r="AA6" s="419"/>
      <c r="AB6" s="420"/>
      <c r="AC6" s="439" t="s">
        <v>50</v>
      </c>
      <c r="AD6" s="419"/>
      <c r="AE6" s="419"/>
      <c r="AF6" s="432"/>
      <c r="AG6" s="421" t="s">
        <v>51</v>
      </c>
    </row>
    <row r="7" spans="1:35" ht="71.25" customHeight="1" x14ac:dyDescent="0.25">
      <c r="A7" s="410"/>
      <c r="B7" s="424"/>
      <c r="C7" s="427"/>
      <c r="D7" s="427"/>
      <c r="E7" s="418" t="s">
        <v>52</v>
      </c>
      <c r="F7" s="419"/>
      <c r="G7" s="420"/>
      <c r="H7" s="418" t="s">
        <v>53</v>
      </c>
      <c r="I7" s="419"/>
      <c r="J7" s="420"/>
      <c r="K7" s="418" t="s">
        <v>52</v>
      </c>
      <c r="L7" s="419"/>
      <c r="M7" s="420"/>
      <c r="N7" s="418" t="s">
        <v>53</v>
      </c>
      <c r="O7" s="419"/>
      <c r="P7" s="420"/>
      <c r="Q7" s="418" t="s">
        <v>52</v>
      </c>
      <c r="R7" s="419"/>
      <c r="S7" s="420"/>
      <c r="T7" s="418" t="s">
        <v>53</v>
      </c>
      <c r="U7" s="419"/>
      <c r="V7" s="420"/>
      <c r="W7" s="418" t="s">
        <v>52</v>
      </c>
      <c r="X7" s="419"/>
      <c r="Y7" s="420"/>
      <c r="Z7" s="418" t="s">
        <v>53</v>
      </c>
      <c r="AA7" s="419"/>
      <c r="AB7" s="420"/>
      <c r="AC7" s="441" t="s">
        <v>54</v>
      </c>
      <c r="AD7" s="441" t="s">
        <v>55</v>
      </c>
      <c r="AE7" s="439" t="s">
        <v>56</v>
      </c>
      <c r="AF7" s="432"/>
      <c r="AG7" s="410"/>
    </row>
    <row r="8" spans="1:35" ht="41.25" customHeight="1" x14ac:dyDescent="0.25">
      <c r="A8" s="422"/>
      <c r="B8" s="425"/>
      <c r="C8" s="428"/>
      <c r="D8" s="428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440"/>
      <c r="AD8" s="440"/>
      <c r="AE8" s="61" t="s">
        <v>68</v>
      </c>
      <c r="AF8" s="62" t="s">
        <v>17</v>
      </c>
      <c r="AG8" s="440"/>
    </row>
    <row r="9" spans="1:35" ht="13.8" x14ac:dyDescent="0.25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3.8" x14ac:dyDescent="0.25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x14ac:dyDescent="0.25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5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5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SUM(G14:G17)</f>
        <v>135160</v>
      </c>
      <c r="H13" s="104"/>
      <c r="I13" s="105"/>
      <c r="J13" s="106">
        <f>SUM(J14:J17)</f>
        <v>135160</v>
      </c>
      <c r="K13" s="104"/>
      <c r="L13" s="105"/>
      <c r="M13" s="106">
        <f>SUM(M14:M17)</f>
        <v>0</v>
      </c>
      <c r="N13" s="104"/>
      <c r="O13" s="105"/>
      <c r="P13" s="106">
        <f>SUM(P14:P17)</f>
        <v>0</v>
      </c>
      <c r="Q13" s="104"/>
      <c r="R13" s="105"/>
      <c r="S13" s="106">
        <f>SUM(S14:S17)</f>
        <v>0</v>
      </c>
      <c r="T13" s="104"/>
      <c r="U13" s="105"/>
      <c r="V13" s="106">
        <f>SUM(V14:V17)</f>
        <v>0</v>
      </c>
      <c r="W13" s="104"/>
      <c r="X13" s="105"/>
      <c r="Y13" s="106">
        <f>SUM(Y14:Y17)</f>
        <v>0</v>
      </c>
      <c r="Z13" s="104"/>
      <c r="AA13" s="105"/>
      <c r="AB13" s="106">
        <f>SUM(AB14:AB17)</f>
        <v>0</v>
      </c>
      <c r="AC13" s="107">
        <f t="shared" ref="AC13:AC25" si="0">G13+M13+S13+Y13</f>
        <v>135160</v>
      </c>
      <c r="AD13" s="108">
        <f t="shared" ref="AD13:AD25" si="1">J13+P13+V13+AB13</f>
        <v>135160</v>
      </c>
      <c r="AE13" s="109">
        <f t="shared" ref="AE13:AE26" si="2">AC13-AD13</f>
        <v>0</v>
      </c>
      <c r="AF13" s="110">
        <f t="shared" ref="AF13:AF26" si="3">AE13/AC13</f>
        <v>0</v>
      </c>
      <c r="AG13" s="111"/>
      <c r="AH13" s="112"/>
      <c r="AI13" s="112"/>
    </row>
    <row r="14" spans="1:35" ht="30" customHeight="1" x14ac:dyDescent="0.25">
      <c r="A14" s="113" t="s">
        <v>105</v>
      </c>
      <c r="B14" s="114" t="s">
        <v>106</v>
      </c>
      <c r="C14" s="385" t="s">
        <v>269</v>
      </c>
      <c r="D14" s="116" t="s">
        <v>108</v>
      </c>
      <c r="E14" s="117">
        <v>5</v>
      </c>
      <c r="F14" s="389">
        <v>8251</v>
      </c>
      <c r="G14" s="119">
        <f t="shared" ref="G14:G17" si="4">E14*F14</f>
        <v>41255</v>
      </c>
      <c r="H14" s="117">
        <v>5</v>
      </c>
      <c r="I14" s="389">
        <v>8251</v>
      </c>
      <c r="J14" s="119">
        <f t="shared" ref="J14:J17" si="5">H14*I14</f>
        <v>41255</v>
      </c>
      <c r="K14" s="117"/>
      <c r="L14" s="118"/>
      <c r="M14" s="119">
        <f t="shared" ref="M14:M17" si="6">K14*L14</f>
        <v>0</v>
      </c>
      <c r="N14" s="117"/>
      <c r="O14" s="118"/>
      <c r="P14" s="119">
        <f t="shared" ref="P14:P17" si="7">N14*O14</f>
        <v>0</v>
      </c>
      <c r="Q14" s="117"/>
      <c r="R14" s="118"/>
      <c r="S14" s="119">
        <f t="shared" ref="S14:S17" si="8">Q14*R14</f>
        <v>0</v>
      </c>
      <c r="T14" s="117"/>
      <c r="U14" s="118"/>
      <c r="V14" s="119">
        <f t="shared" ref="V14:V17" si="9">T14*U14</f>
        <v>0</v>
      </c>
      <c r="W14" s="117"/>
      <c r="X14" s="118"/>
      <c r="Y14" s="119">
        <f t="shared" ref="Y14:Y17" si="10">W14*X14</f>
        <v>0</v>
      </c>
      <c r="Z14" s="117"/>
      <c r="AA14" s="118"/>
      <c r="AB14" s="119">
        <f t="shared" ref="AB14:AB17" si="11">Z14*AA14</f>
        <v>0</v>
      </c>
      <c r="AC14" s="120">
        <f t="shared" si="0"/>
        <v>41255</v>
      </c>
      <c r="AD14" s="121">
        <f t="shared" si="1"/>
        <v>41255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 x14ac:dyDescent="0.25">
      <c r="A15" s="113" t="s">
        <v>105</v>
      </c>
      <c r="B15" s="114" t="s">
        <v>109</v>
      </c>
      <c r="C15" s="385" t="s">
        <v>270</v>
      </c>
      <c r="D15" s="116" t="s">
        <v>108</v>
      </c>
      <c r="E15" s="117">
        <v>5</v>
      </c>
      <c r="F15" s="389">
        <v>7051</v>
      </c>
      <c r="G15" s="119">
        <f t="shared" si="4"/>
        <v>35255</v>
      </c>
      <c r="H15" s="117">
        <v>5</v>
      </c>
      <c r="I15" s="389">
        <v>7051</v>
      </c>
      <c r="J15" s="119">
        <f t="shared" si="5"/>
        <v>35255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35255</v>
      </c>
      <c r="AD15" s="121">
        <f t="shared" si="1"/>
        <v>35255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22.8" customHeight="1" x14ac:dyDescent="0.25">
      <c r="A16" s="113" t="s">
        <v>105</v>
      </c>
      <c r="B16" s="126" t="s">
        <v>110</v>
      </c>
      <c r="C16" s="385" t="s">
        <v>271</v>
      </c>
      <c r="D16" s="116" t="s">
        <v>108</v>
      </c>
      <c r="E16" s="129">
        <v>5</v>
      </c>
      <c r="F16" s="389">
        <v>6865</v>
      </c>
      <c r="G16" s="119">
        <f t="shared" si="4"/>
        <v>34325</v>
      </c>
      <c r="H16" s="129">
        <v>5</v>
      </c>
      <c r="I16" s="389">
        <v>6865</v>
      </c>
      <c r="J16" s="119">
        <f t="shared" si="5"/>
        <v>34325</v>
      </c>
      <c r="K16" s="129"/>
      <c r="L16" s="130"/>
      <c r="M16" s="386"/>
      <c r="N16" s="129"/>
      <c r="O16" s="130"/>
      <c r="P16" s="386"/>
      <c r="Q16" s="129"/>
      <c r="R16" s="130"/>
      <c r="S16" s="386"/>
      <c r="T16" s="129"/>
      <c r="U16" s="130"/>
      <c r="V16" s="386"/>
      <c r="W16" s="129"/>
      <c r="X16" s="130"/>
      <c r="Y16" s="386"/>
      <c r="Z16" s="129"/>
      <c r="AA16" s="130"/>
      <c r="AB16" s="386"/>
      <c r="AC16" s="132"/>
      <c r="AD16" s="133"/>
      <c r="AE16" s="134"/>
      <c r="AF16" s="387"/>
      <c r="AG16" s="388"/>
      <c r="AH16" s="99"/>
      <c r="AI16" s="99"/>
    </row>
    <row r="17" spans="1:35" ht="30" customHeight="1" thickBot="1" x14ac:dyDescent="0.3">
      <c r="A17" s="125" t="s">
        <v>105</v>
      </c>
      <c r="B17" s="126" t="s">
        <v>187</v>
      </c>
      <c r="C17" s="385" t="s">
        <v>272</v>
      </c>
      <c r="D17" s="128" t="s">
        <v>108</v>
      </c>
      <c r="E17" s="129">
        <v>5</v>
      </c>
      <c r="F17" s="389">
        <v>4865</v>
      </c>
      <c r="G17" s="131">
        <f t="shared" si="4"/>
        <v>24325</v>
      </c>
      <c r="H17" s="129">
        <v>5</v>
      </c>
      <c r="I17" s="389">
        <v>4865</v>
      </c>
      <c r="J17" s="131">
        <f t="shared" si="5"/>
        <v>24325</v>
      </c>
      <c r="K17" s="129"/>
      <c r="L17" s="130"/>
      <c r="M17" s="131">
        <f t="shared" si="6"/>
        <v>0</v>
      </c>
      <c r="N17" s="129"/>
      <c r="O17" s="130"/>
      <c r="P17" s="131">
        <f t="shared" si="7"/>
        <v>0</v>
      </c>
      <c r="Q17" s="129"/>
      <c r="R17" s="130"/>
      <c r="S17" s="131">
        <f t="shared" si="8"/>
        <v>0</v>
      </c>
      <c r="T17" s="129"/>
      <c r="U17" s="130"/>
      <c r="V17" s="131">
        <f t="shared" si="9"/>
        <v>0</v>
      </c>
      <c r="W17" s="129"/>
      <c r="X17" s="130"/>
      <c r="Y17" s="131">
        <f t="shared" si="10"/>
        <v>0</v>
      </c>
      <c r="Z17" s="129"/>
      <c r="AA17" s="130"/>
      <c r="AB17" s="131">
        <f t="shared" si="11"/>
        <v>0</v>
      </c>
      <c r="AC17" s="132">
        <f t="shared" si="0"/>
        <v>24325</v>
      </c>
      <c r="AD17" s="133">
        <f t="shared" si="1"/>
        <v>24325</v>
      </c>
      <c r="AE17" s="134">
        <f t="shared" si="2"/>
        <v>0</v>
      </c>
      <c r="AF17" s="135">
        <f t="shared" si="3"/>
        <v>0</v>
      </c>
      <c r="AG17" s="136"/>
      <c r="AH17" s="99"/>
      <c r="AI17" s="99"/>
    </row>
    <row r="18" spans="1:35" ht="30" customHeight="1" x14ac:dyDescent="0.25">
      <c r="A18" s="100" t="s">
        <v>102</v>
      </c>
      <c r="B18" s="101" t="s">
        <v>111</v>
      </c>
      <c r="C18" s="102" t="s">
        <v>112</v>
      </c>
      <c r="D18" s="103"/>
      <c r="E18" s="104"/>
      <c r="F18" s="105"/>
      <c r="G18" s="106">
        <f>SUM(G19:G21)</f>
        <v>0</v>
      </c>
      <c r="H18" s="104"/>
      <c r="I18" s="105"/>
      <c r="J18" s="106">
        <f>SUM(J19:J21)</f>
        <v>0</v>
      </c>
      <c r="K18" s="104"/>
      <c r="L18" s="105"/>
      <c r="M18" s="106">
        <f>SUM(M19:M21)</f>
        <v>0</v>
      </c>
      <c r="N18" s="104"/>
      <c r="O18" s="105"/>
      <c r="P18" s="137">
        <v>0</v>
      </c>
      <c r="Q18" s="104"/>
      <c r="R18" s="105"/>
      <c r="S18" s="106">
        <f>SUM(S19:S21)</f>
        <v>0</v>
      </c>
      <c r="T18" s="104"/>
      <c r="U18" s="105"/>
      <c r="V18" s="137">
        <v>0</v>
      </c>
      <c r="W18" s="104"/>
      <c r="X18" s="105"/>
      <c r="Y18" s="106">
        <f>SUM(Y19:Y21)</f>
        <v>0</v>
      </c>
      <c r="Z18" s="104"/>
      <c r="AA18" s="105"/>
      <c r="AB18" s="137">
        <v>0</v>
      </c>
      <c r="AC18" s="107">
        <f t="shared" si="0"/>
        <v>0</v>
      </c>
      <c r="AD18" s="108">
        <f t="shared" si="1"/>
        <v>0</v>
      </c>
      <c r="AE18" s="109">
        <f t="shared" si="2"/>
        <v>0</v>
      </c>
      <c r="AF18" s="110" t="e">
        <f>AE18/AC18</f>
        <v>#DIV/0!</v>
      </c>
      <c r="AG18" s="111"/>
      <c r="AH18" s="112"/>
      <c r="AI18" s="112"/>
    </row>
    <row r="19" spans="1:35" ht="30" customHeight="1" x14ac:dyDescent="0.25">
      <c r="A19" s="113" t="s">
        <v>105</v>
      </c>
      <c r="B19" s="114" t="s">
        <v>106</v>
      </c>
      <c r="C19" s="115" t="s">
        <v>107</v>
      </c>
      <c r="D19" s="116" t="s">
        <v>108</v>
      </c>
      <c r="E19" s="117"/>
      <c r="F19" s="118"/>
      <c r="G19" s="119">
        <f t="shared" ref="G19:G21" si="12">E19*F19</f>
        <v>0</v>
      </c>
      <c r="H19" s="117"/>
      <c r="I19" s="118"/>
      <c r="J19" s="119">
        <f t="shared" ref="J19:J21" si="13">H19*I19</f>
        <v>0</v>
      </c>
      <c r="K19" s="117"/>
      <c r="L19" s="118"/>
      <c r="M19" s="119">
        <f t="shared" ref="M19:M21" si="14">K19*L19</f>
        <v>0</v>
      </c>
      <c r="N19" s="117"/>
      <c r="O19" s="118"/>
      <c r="P19" s="138">
        <v>0</v>
      </c>
      <c r="Q19" s="117"/>
      <c r="R19" s="118"/>
      <c r="S19" s="119">
        <f t="shared" ref="S19:S21" si="15">Q19*R19</f>
        <v>0</v>
      </c>
      <c r="T19" s="117"/>
      <c r="U19" s="118"/>
      <c r="V19" s="138">
        <v>0</v>
      </c>
      <c r="W19" s="117"/>
      <c r="X19" s="118"/>
      <c r="Y19" s="119">
        <f t="shared" ref="Y19:Y21" si="16">W19*X19</f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5">
      <c r="A20" s="113" t="s">
        <v>105</v>
      </c>
      <c r="B20" s="114" t="s">
        <v>109</v>
      </c>
      <c r="C20" s="115" t="s">
        <v>107</v>
      </c>
      <c r="D20" s="116" t="s">
        <v>108</v>
      </c>
      <c r="E20" s="117"/>
      <c r="F20" s="118"/>
      <c r="G20" s="119">
        <f t="shared" si="12"/>
        <v>0</v>
      </c>
      <c r="H20" s="117"/>
      <c r="I20" s="118"/>
      <c r="J20" s="119">
        <f t="shared" si="13"/>
        <v>0</v>
      </c>
      <c r="K20" s="117"/>
      <c r="L20" s="118"/>
      <c r="M20" s="119">
        <f t="shared" si="14"/>
        <v>0</v>
      </c>
      <c r="N20" s="117"/>
      <c r="O20" s="118"/>
      <c r="P20" s="138">
        <v>0</v>
      </c>
      <c r="Q20" s="117"/>
      <c r="R20" s="118"/>
      <c r="S20" s="119">
        <f t="shared" si="15"/>
        <v>0</v>
      </c>
      <c r="T20" s="117"/>
      <c r="U20" s="118"/>
      <c r="V20" s="138">
        <v>0</v>
      </c>
      <c r="W20" s="117"/>
      <c r="X20" s="118"/>
      <c r="Y20" s="119">
        <f t="shared" si="16"/>
        <v>0</v>
      </c>
      <c r="Z20" s="117"/>
      <c r="AA20" s="118"/>
      <c r="AB20" s="138">
        <v>0</v>
      </c>
      <c r="AC20" s="120">
        <f t="shared" si="0"/>
        <v>0</v>
      </c>
      <c r="AD20" s="121">
        <f t="shared" si="1"/>
        <v>0</v>
      </c>
      <c r="AE20" s="122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5">
      <c r="A21" s="139" t="s">
        <v>105</v>
      </c>
      <c r="B21" s="140" t="s">
        <v>110</v>
      </c>
      <c r="C21" s="141" t="s">
        <v>107</v>
      </c>
      <c r="D21" s="142" t="s">
        <v>108</v>
      </c>
      <c r="E21" s="143"/>
      <c r="F21" s="144"/>
      <c r="G21" s="145">
        <f t="shared" si="12"/>
        <v>0</v>
      </c>
      <c r="H21" s="143"/>
      <c r="I21" s="144"/>
      <c r="J21" s="145">
        <f t="shared" si="13"/>
        <v>0</v>
      </c>
      <c r="K21" s="143"/>
      <c r="L21" s="144"/>
      <c r="M21" s="145">
        <f t="shared" si="14"/>
        <v>0</v>
      </c>
      <c r="N21" s="143"/>
      <c r="O21" s="144"/>
      <c r="P21" s="146">
        <v>0</v>
      </c>
      <c r="Q21" s="143"/>
      <c r="R21" s="144"/>
      <c r="S21" s="145">
        <f t="shared" si="15"/>
        <v>0</v>
      </c>
      <c r="T21" s="143"/>
      <c r="U21" s="144"/>
      <c r="V21" s="146">
        <v>0</v>
      </c>
      <c r="W21" s="143"/>
      <c r="X21" s="144"/>
      <c r="Y21" s="145">
        <f t="shared" si="16"/>
        <v>0</v>
      </c>
      <c r="Z21" s="143"/>
      <c r="AA21" s="144"/>
      <c r="AB21" s="146">
        <v>0</v>
      </c>
      <c r="AC21" s="132">
        <f t="shared" si="0"/>
        <v>0</v>
      </c>
      <c r="AD21" s="133">
        <f t="shared" si="1"/>
        <v>0</v>
      </c>
      <c r="AE21" s="134">
        <f t="shared" si="2"/>
        <v>0</v>
      </c>
      <c r="AF21" s="123" t="e">
        <f t="shared" si="3"/>
        <v>#DIV/0!</v>
      </c>
      <c r="AG21" s="124"/>
      <c r="AH21" s="99"/>
      <c r="AI21" s="99"/>
    </row>
    <row r="22" spans="1:35" ht="30" customHeight="1" x14ac:dyDescent="0.25">
      <c r="A22" s="100" t="s">
        <v>102</v>
      </c>
      <c r="B22" s="101" t="s">
        <v>113</v>
      </c>
      <c r="C22" s="102" t="s">
        <v>114</v>
      </c>
      <c r="D22" s="103"/>
      <c r="E22" s="104"/>
      <c r="F22" s="105"/>
      <c r="G22" s="106">
        <f>SUM(G23:G25)</f>
        <v>0</v>
      </c>
      <c r="H22" s="104"/>
      <c r="I22" s="105"/>
      <c r="J22" s="106">
        <f>SUM(J23:J25)</f>
        <v>0</v>
      </c>
      <c r="K22" s="104"/>
      <c r="L22" s="105"/>
      <c r="M22" s="106">
        <f>SUM(M23:M25)</f>
        <v>0</v>
      </c>
      <c r="N22" s="104"/>
      <c r="O22" s="105"/>
      <c r="P22" s="137">
        <f>SUM(P23:P25)</f>
        <v>0</v>
      </c>
      <c r="Q22" s="104"/>
      <c r="R22" s="105"/>
      <c r="S22" s="106">
        <f>SUM(S23:S25)</f>
        <v>0</v>
      </c>
      <c r="T22" s="104"/>
      <c r="U22" s="105"/>
      <c r="V22" s="137">
        <f>SUM(V23:V25)</f>
        <v>0</v>
      </c>
      <c r="W22" s="104"/>
      <c r="X22" s="105"/>
      <c r="Y22" s="106">
        <f>SUM(Y23:Y25)</f>
        <v>0</v>
      </c>
      <c r="Z22" s="104"/>
      <c r="AA22" s="105"/>
      <c r="AB22" s="137">
        <f>SUM(AB23:AB25)</f>
        <v>0</v>
      </c>
      <c r="AC22" s="107">
        <f t="shared" si="0"/>
        <v>0</v>
      </c>
      <c r="AD22" s="108">
        <f t="shared" si="1"/>
        <v>0</v>
      </c>
      <c r="AE22" s="109">
        <f t="shared" si="2"/>
        <v>0</v>
      </c>
      <c r="AF22" s="147" t="e">
        <f t="shared" si="3"/>
        <v>#DIV/0!</v>
      </c>
      <c r="AG22" s="148"/>
      <c r="AH22" s="112"/>
      <c r="AI22" s="112"/>
    </row>
    <row r="23" spans="1:35" ht="30" customHeight="1" x14ac:dyDescent="0.25">
      <c r="A23" s="113" t="s">
        <v>105</v>
      </c>
      <c r="B23" s="114" t="s">
        <v>106</v>
      </c>
      <c r="C23" s="115" t="s">
        <v>107</v>
      </c>
      <c r="D23" s="116" t="s">
        <v>108</v>
      </c>
      <c r="E23" s="117"/>
      <c r="F23" s="118"/>
      <c r="G23" s="119">
        <f t="shared" ref="G23:G25" si="17">E23*F23</f>
        <v>0</v>
      </c>
      <c r="H23" s="117"/>
      <c r="I23" s="118"/>
      <c r="J23" s="119">
        <f t="shared" ref="J23:J25" si="18">H23*I23</f>
        <v>0</v>
      </c>
      <c r="K23" s="117"/>
      <c r="L23" s="118"/>
      <c r="M23" s="119">
        <f t="shared" ref="M23:M25" si="19">K23*L23</f>
        <v>0</v>
      </c>
      <c r="N23" s="117"/>
      <c r="O23" s="118"/>
      <c r="P23" s="138">
        <f t="shared" ref="P23:P25" si="20">N23*O23</f>
        <v>0</v>
      </c>
      <c r="Q23" s="117"/>
      <c r="R23" s="118"/>
      <c r="S23" s="119">
        <f t="shared" ref="S23:S25" si="21">Q23*R23</f>
        <v>0</v>
      </c>
      <c r="T23" s="117"/>
      <c r="U23" s="118"/>
      <c r="V23" s="138">
        <f t="shared" ref="V23:V25" si="22">T23*U23</f>
        <v>0</v>
      </c>
      <c r="W23" s="117"/>
      <c r="X23" s="118"/>
      <c r="Y23" s="119">
        <f t="shared" ref="Y23:Y25" si="23">W23*X23</f>
        <v>0</v>
      </c>
      <c r="Z23" s="117"/>
      <c r="AA23" s="118"/>
      <c r="AB23" s="138">
        <f t="shared" ref="AB23:AB25" si="24">Z23*AA23</f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30" customHeight="1" x14ac:dyDescent="0.25">
      <c r="A24" s="113" t="s">
        <v>105</v>
      </c>
      <c r="B24" s="114" t="s">
        <v>109</v>
      </c>
      <c r="C24" s="115" t="s">
        <v>107</v>
      </c>
      <c r="D24" s="116" t="s">
        <v>108</v>
      </c>
      <c r="E24" s="117"/>
      <c r="F24" s="118"/>
      <c r="G24" s="119">
        <f t="shared" si="17"/>
        <v>0</v>
      </c>
      <c r="H24" s="117"/>
      <c r="I24" s="118"/>
      <c r="J24" s="119">
        <f t="shared" si="18"/>
        <v>0</v>
      </c>
      <c r="K24" s="117"/>
      <c r="L24" s="118"/>
      <c r="M24" s="119">
        <f t="shared" si="19"/>
        <v>0</v>
      </c>
      <c r="N24" s="117"/>
      <c r="O24" s="118"/>
      <c r="P24" s="138">
        <f t="shared" si="20"/>
        <v>0</v>
      </c>
      <c r="Q24" s="117"/>
      <c r="R24" s="118"/>
      <c r="S24" s="119">
        <f t="shared" si="21"/>
        <v>0</v>
      </c>
      <c r="T24" s="117"/>
      <c r="U24" s="118"/>
      <c r="V24" s="138">
        <f t="shared" si="22"/>
        <v>0</v>
      </c>
      <c r="W24" s="117"/>
      <c r="X24" s="118"/>
      <c r="Y24" s="119">
        <f t="shared" si="23"/>
        <v>0</v>
      </c>
      <c r="Z24" s="117"/>
      <c r="AA24" s="118"/>
      <c r="AB24" s="138">
        <f t="shared" si="24"/>
        <v>0</v>
      </c>
      <c r="AC24" s="120">
        <f t="shared" si="0"/>
        <v>0</v>
      </c>
      <c r="AD24" s="121">
        <f t="shared" si="1"/>
        <v>0</v>
      </c>
      <c r="AE24" s="122">
        <f t="shared" si="2"/>
        <v>0</v>
      </c>
      <c r="AF24" s="123" t="e">
        <f t="shared" si="3"/>
        <v>#DIV/0!</v>
      </c>
      <c r="AG24" s="124"/>
      <c r="AH24" s="99"/>
      <c r="AI24" s="99"/>
    </row>
    <row r="25" spans="1:35" ht="30" customHeight="1" x14ac:dyDescent="0.25">
      <c r="A25" s="139" t="s">
        <v>105</v>
      </c>
      <c r="B25" s="140" t="s">
        <v>110</v>
      </c>
      <c r="C25" s="141" t="s">
        <v>107</v>
      </c>
      <c r="D25" s="142" t="s">
        <v>108</v>
      </c>
      <c r="E25" s="143"/>
      <c r="F25" s="144"/>
      <c r="G25" s="145">
        <f t="shared" si="17"/>
        <v>0</v>
      </c>
      <c r="H25" s="143"/>
      <c r="I25" s="144"/>
      <c r="J25" s="145">
        <f t="shared" si="18"/>
        <v>0</v>
      </c>
      <c r="K25" s="143"/>
      <c r="L25" s="144"/>
      <c r="M25" s="145">
        <f t="shared" si="19"/>
        <v>0</v>
      </c>
      <c r="N25" s="143"/>
      <c r="O25" s="144"/>
      <c r="P25" s="146">
        <f t="shared" si="20"/>
        <v>0</v>
      </c>
      <c r="Q25" s="143"/>
      <c r="R25" s="144"/>
      <c r="S25" s="145">
        <f t="shared" si="21"/>
        <v>0</v>
      </c>
      <c r="T25" s="143"/>
      <c r="U25" s="144"/>
      <c r="V25" s="146">
        <f t="shared" si="22"/>
        <v>0</v>
      </c>
      <c r="W25" s="143"/>
      <c r="X25" s="144"/>
      <c r="Y25" s="145">
        <f t="shared" si="23"/>
        <v>0</v>
      </c>
      <c r="Z25" s="143"/>
      <c r="AA25" s="144"/>
      <c r="AB25" s="146">
        <f t="shared" si="24"/>
        <v>0</v>
      </c>
      <c r="AC25" s="132">
        <f t="shared" si="0"/>
        <v>0</v>
      </c>
      <c r="AD25" s="133">
        <f t="shared" si="1"/>
        <v>0</v>
      </c>
      <c r="AE25" s="134">
        <f t="shared" si="2"/>
        <v>0</v>
      </c>
      <c r="AF25" s="149" t="e">
        <f t="shared" si="3"/>
        <v>#DIV/0!</v>
      </c>
      <c r="AG25" s="150"/>
      <c r="AH25" s="99"/>
      <c r="AI25" s="99"/>
    </row>
    <row r="26" spans="1:35" ht="15.75" customHeight="1" x14ac:dyDescent="0.25">
      <c r="A26" s="151" t="s">
        <v>115</v>
      </c>
      <c r="B26" s="152"/>
      <c r="C26" s="153"/>
      <c r="D26" s="154"/>
      <c r="E26" s="155"/>
      <c r="F26" s="155"/>
      <c r="G26" s="156">
        <f>G22+G18+G13</f>
        <v>135160</v>
      </c>
      <c r="H26" s="155"/>
      <c r="I26" s="157"/>
      <c r="J26" s="158">
        <f>J22+J18+J13</f>
        <v>135160</v>
      </c>
      <c r="K26" s="159"/>
      <c r="L26" s="155"/>
      <c r="M26" s="156">
        <f>M22+M18+M13</f>
        <v>0</v>
      </c>
      <c r="N26" s="155"/>
      <c r="O26" s="155"/>
      <c r="P26" s="158">
        <f>P22+P18+P13</f>
        <v>0</v>
      </c>
      <c r="Q26" s="159"/>
      <c r="R26" s="155"/>
      <c r="S26" s="156">
        <f>S22+S18+S13</f>
        <v>0</v>
      </c>
      <c r="T26" s="155"/>
      <c r="U26" s="155"/>
      <c r="V26" s="158">
        <f>V22+V18+V13</f>
        <v>0</v>
      </c>
      <c r="W26" s="159"/>
      <c r="X26" s="155"/>
      <c r="Y26" s="156">
        <f>Y22+Y18+Y13</f>
        <v>0</v>
      </c>
      <c r="Z26" s="155"/>
      <c r="AA26" s="155"/>
      <c r="AB26" s="158">
        <f t="shared" ref="AB26:AD26" si="25">AB22+AB18+AB13</f>
        <v>0</v>
      </c>
      <c r="AC26" s="158">
        <f t="shared" si="25"/>
        <v>135160</v>
      </c>
      <c r="AD26" s="160">
        <f t="shared" si="25"/>
        <v>135160</v>
      </c>
      <c r="AE26" s="157">
        <f t="shared" si="2"/>
        <v>0</v>
      </c>
      <c r="AF26" s="161">
        <f t="shared" si="3"/>
        <v>0</v>
      </c>
      <c r="AG26" s="162"/>
      <c r="AH26" s="99"/>
      <c r="AI26" s="99"/>
    </row>
    <row r="27" spans="1:35" ht="30" customHeight="1" thickBot="1" x14ac:dyDescent="0.3">
      <c r="A27" s="163" t="s">
        <v>100</v>
      </c>
      <c r="B27" s="164">
        <v>2</v>
      </c>
      <c r="C27" s="165" t="s">
        <v>116</v>
      </c>
      <c r="D27" s="166"/>
      <c r="E27" s="167"/>
      <c r="F27" s="167"/>
      <c r="G27" s="167"/>
      <c r="H27" s="168"/>
      <c r="I27" s="167"/>
      <c r="J27" s="167"/>
      <c r="K27" s="167"/>
      <c r="L27" s="167"/>
      <c r="M27" s="169"/>
      <c r="N27" s="168"/>
      <c r="O27" s="167"/>
      <c r="P27" s="169"/>
      <c r="Q27" s="167"/>
      <c r="R27" s="167"/>
      <c r="S27" s="169"/>
      <c r="T27" s="168"/>
      <c r="U27" s="167"/>
      <c r="V27" s="169"/>
      <c r="W27" s="167"/>
      <c r="X27" s="167"/>
      <c r="Y27" s="169"/>
      <c r="Z27" s="168"/>
      <c r="AA27" s="167"/>
      <c r="AB27" s="167"/>
      <c r="AC27" s="95"/>
      <c r="AD27" s="96"/>
      <c r="AE27" s="96"/>
      <c r="AF27" s="97"/>
      <c r="AG27" s="98"/>
      <c r="AH27" s="99"/>
      <c r="AI27" s="99"/>
    </row>
    <row r="28" spans="1:35" ht="30" customHeight="1" x14ac:dyDescent="0.25">
      <c r="A28" s="100" t="s">
        <v>102</v>
      </c>
      <c r="B28" s="101" t="s">
        <v>117</v>
      </c>
      <c r="C28" s="170" t="s">
        <v>118</v>
      </c>
      <c r="D28" s="171" t="s">
        <v>108</v>
      </c>
      <c r="E28" s="104">
        <v>5</v>
      </c>
      <c r="F28" s="105">
        <v>5947.04</v>
      </c>
      <c r="G28" s="106">
        <f>G29</f>
        <v>29735.200000000001</v>
      </c>
      <c r="H28" s="104"/>
      <c r="I28" s="105"/>
      <c r="J28" s="106">
        <f>J29</f>
        <v>29735.200000000001</v>
      </c>
      <c r="K28" s="104"/>
      <c r="L28" s="105"/>
      <c r="M28" s="106">
        <f>M29</f>
        <v>0</v>
      </c>
      <c r="N28" s="104"/>
      <c r="O28" s="105"/>
      <c r="P28" s="137">
        <f>P29</f>
        <v>0</v>
      </c>
      <c r="Q28" s="104"/>
      <c r="R28" s="105"/>
      <c r="S28" s="106">
        <f>S29</f>
        <v>0</v>
      </c>
      <c r="T28" s="104"/>
      <c r="U28" s="105"/>
      <c r="V28" s="137">
        <f>V29</f>
        <v>0</v>
      </c>
      <c r="W28" s="104"/>
      <c r="X28" s="105"/>
      <c r="Y28" s="106">
        <f>Y29</f>
        <v>0</v>
      </c>
      <c r="Z28" s="104"/>
      <c r="AA28" s="105"/>
      <c r="AB28" s="137">
        <f>AB29</f>
        <v>0</v>
      </c>
      <c r="AC28" s="107">
        <f t="shared" ref="AC28:AC29" si="26">G28+M28+S28+Y28</f>
        <v>29735.200000000001</v>
      </c>
      <c r="AD28" s="108">
        <f t="shared" ref="AD28:AD29" si="27">J28+P28+V28+AB28</f>
        <v>29735.200000000001</v>
      </c>
      <c r="AE28" s="109">
        <f t="shared" ref="AE28:AE29" si="28">AC28-AD28</f>
        <v>0</v>
      </c>
      <c r="AF28" s="110">
        <f t="shared" ref="AF28:AF30" si="29">AE28/AC28</f>
        <v>0</v>
      </c>
      <c r="AG28" s="111"/>
      <c r="AH28" s="112"/>
      <c r="AI28" s="112"/>
    </row>
    <row r="29" spans="1:35" ht="30" customHeight="1" thickBot="1" x14ac:dyDescent="0.3">
      <c r="A29" s="125" t="s">
        <v>105</v>
      </c>
      <c r="B29" s="126" t="s">
        <v>106</v>
      </c>
      <c r="C29" s="127"/>
      <c r="D29" s="128"/>
      <c r="E29" s="143"/>
      <c r="F29" s="144"/>
      <c r="G29" s="145">
        <f>G26*22%</f>
        <v>29735.200000000001</v>
      </c>
      <c r="H29" s="143"/>
      <c r="I29" s="144"/>
      <c r="J29" s="145">
        <f>J26*22%</f>
        <v>29735.200000000001</v>
      </c>
      <c r="K29" s="143"/>
      <c r="L29" s="144"/>
      <c r="M29" s="145">
        <f>M26*22%</f>
        <v>0</v>
      </c>
      <c r="N29" s="143"/>
      <c r="O29" s="144"/>
      <c r="P29" s="146">
        <f>P26*22%</f>
        <v>0</v>
      </c>
      <c r="Q29" s="143"/>
      <c r="R29" s="144"/>
      <c r="S29" s="145">
        <f>S26*22%</f>
        <v>0</v>
      </c>
      <c r="T29" s="143"/>
      <c r="U29" s="144"/>
      <c r="V29" s="146">
        <f>V26*22%</f>
        <v>0</v>
      </c>
      <c r="W29" s="143"/>
      <c r="X29" s="144"/>
      <c r="Y29" s="145">
        <f>Y26*22%</f>
        <v>0</v>
      </c>
      <c r="Z29" s="143"/>
      <c r="AA29" s="144"/>
      <c r="AB29" s="146">
        <f>AB26*22%</f>
        <v>0</v>
      </c>
      <c r="AC29" s="132">
        <f t="shared" si="26"/>
        <v>29735.200000000001</v>
      </c>
      <c r="AD29" s="133">
        <f t="shared" si="27"/>
        <v>29735.200000000001</v>
      </c>
      <c r="AE29" s="134">
        <f t="shared" si="28"/>
        <v>0</v>
      </c>
      <c r="AF29" s="149">
        <f t="shared" si="29"/>
        <v>0</v>
      </c>
      <c r="AG29" s="150"/>
      <c r="AH29" s="99"/>
      <c r="AI29" s="99"/>
    </row>
    <row r="30" spans="1:35" ht="15.75" customHeight="1" x14ac:dyDescent="0.25">
      <c r="A30" s="151" t="s">
        <v>119</v>
      </c>
      <c r="B30" s="152"/>
      <c r="C30" s="172"/>
      <c r="D30" s="173"/>
      <c r="E30" s="155"/>
      <c r="F30" s="155"/>
      <c r="G30" s="158">
        <f>G28</f>
        <v>29735.200000000001</v>
      </c>
      <c r="H30" s="155"/>
      <c r="I30" s="157"/>
      <c r="J30" s="158">
        <f>J28</f>
        <v>29735.200000000001</v>
      </c>
      <c r="K30" s="159"/>
      <c r="L30" s="155"/>
      <c r="M30" s="156">
        <f>M28</f>
        <v>0</v>
      </c>
      <c r="N30" s="155"/>
      <c r="O30" s="155"/>
      <c r="P30" s="158">
        <f>P28</f>
        <v>0</v>
      </c>
      <c r="Q30" s="159"/>
      <c r="R30" s="155"/>
      <c r="S30" s="156">
        <f>S28</f>
        <v>0</v>
      </c>
      <c r="T30" s="155"/>
      <c r="U30" s="155"/>
      <c r="V30" s="158">
        <f>V28</f>
        <v>0</v>
      </c>
      <c r="W30" s="159"/>
      <c r="X30" s="155"/>
      <c r="Y30" s="156">
        <f>Y28</f>
        <v>0</v>
      </c>
      <c r="Z30" s="155"/>
      <c r="AA30" s="155"/>
      <c r="AB30" s="158">
        <f>AB28</f>
        <v>0</v>
      </c>
      <c r="AC30" s="158">
        <f t="shared" ref="AC30:AE30" si="30">AC29</f>
        <v>29735.200000000001</v>
      </c>
      <c r="AD30" s="160">
        <f t="shared" si="30"/>
        <v>29735.200000000001</v>
      </c>
      <c r="AE30" s="157">
        <f t="shared" si="30"/>
        <v>0</v>
      </c>
      <c r="AF30" s="161">
        <f t="shared" si="29"/>
        <v>0</v>
      </c>
      <c r="AG30" s="162"/>
      <c r="AH30" s="99"/>
      <c r="AI30" s="99"/>
    </row>
    <row r="31" spans="1:35" ht="33" customHeight="1" x14ac:dyDescent="0.25">
      <c r="A31" s="163" t="s">
        <v>120</v>
      </c>
      <c r="B31" s="174" t="s">
        <v>23</v>
      </c>
      <c r="C31" s="175" t="s">
        <v>121</v>
      </c>
      <c r="D31" s="176"/>
      <c r="E31" s="177"/>
      <c r="F31" s="178"/>
      <c r="G31" s="178"/>
      <c r="H31" s="89"/>
      <c r="I31" s="90"/>
      <c r="J31" s="94"/>
      <c r="K31" s="90"/>
      <c r="L31" s="90"/>
      <c r="M31" s="94"/>
      <c r="N31" s="89"/>
      <c r="O31" s="90"/>
      <c r="P31" s="94"/>
      <c r="Q31" s="90"/>
      <c r="R31" s="90"/>
      <c r="S31" s="94"/>
      <c r="T31" s="89"/>
      <c r="U31" s="90"/>
      <c r="V31" s="94"/>
      <c r="W31" s="90"/>
      <c r="X31" s="90"/>
      <c r="Y31" s="94"/>
      <c r="Z31" s="89"/>
      <c r="AA31" s="90"/>
      <c r="AB31" s="90"/>
      <c r="AC31" s="95"/>
      <c r="AD31" s="96"/>
      <c r="AE31" s="96"/>
      <c r="AF31" s="97"/>
      <c r="AG31" s="98"/>
      <c r="AH31" s="99"/>
      <c r="AI31" s="99"/>
    </row>
    <row r="32" spans="1:35" ht="29.25" customHeight="1" x14ac:dyDescent="0.25">
      <c r="A32" s="100" t="s">
        <v>102</v>
      </c>
      <c r="B32" s="101" t="s">
        <v>122</v>
      </c>
      <c r="C32" s="170" t="s">
        <v>123</v>
      </c>
      <c r="D32" s="179"/>
      <c r="E32" s="104"/>
      <c r="F32" s="105"/>
      <c r="G32" s="137">
        <f>SUM(G33:G35)</f>
        <v>0</v>
      </c>
      <c r="H32" s="104"/>
      <c r="I32" s="105"/>
      <c r="J32" s="106">
        <f>SUM(J33:J35)</f>
        <v>0</v>
      </c>
      <c r="K32" s="104"/>
      <c r="L32" s="105"/>
      <c r="M32" s="106">
        <f>SUM(M33:M35)</f>
        <v>0</v>
      </c>
      <c r="N32" s="104"/>
      <c r="O32" s="105"/>
      <c r="P32" s="137">
        <f>SUM(P33:P35)</f>
        <v>0</v>
      </c>
      <c r="Q32" s="104"/>
      <c r="R32" s="105"/>
      <c r="S32" s="106">
        <f>SUM(S33:S35)</f>
        <v>0</v>
      </c>
      <c r="T32" s="104"/>
      <c r="U32" s="105"/>
      <c r="V32" s="137">
        <f>SUM(V33:V35)</f>
        <v>0</v>
      </c>
      <c r="W32" s="104"/>
      <c r="X32" s="105"/>
      <c r="Y32" s="106">
        <f>SUM(Y33:Y35)</f>
        <v>0</v>
      </c>
      <c r="Z32" s="104"/>
      <c r="AA32" s="105"/>
      <c r="AB32" s="137">
        <f>SUM(AB33:AB35)</f>
        <v>0</v>
      </c>
      <c r="AC32" s="107">
        <f t="shared" ref="AC32:AC43" si="31">G32+M32+S32+Y32</f>
        <v>0</v>
      </c>
      <c r="AD32" s="108">
        <f t="shared" ref="AD32:AD43" si="32">J32+P32+V32+AB32</f>
        <v>0</v>
      </c>
      <c r="AE32" s="108">
        <f t="shared" ref="AE32:AE44" si="33">AC32-AD32</f>
        <v>0</v>
      </c>
      <c r="AF32" s="180" t="e">
        <f t="shared" ref="AF32:AF44" si="34">AE32/AC32</f>
        <v>#DIV/0!</v>
      </c>
      <c r="AG32" s="111"/>
      <c r="AH32" s="112"/>
      <c r="AI32" s="112"/>
    </row>
    <row r="33" spans="1:35" ht="39.75" customHeight="1" x14ac:dyDescent="0.25">
      <c r="A33" s="113" t="s">
        <v>105</v>
      </c>
      <c r="B33" s="114" t="s">
        <v>106</v>
      </c>
      <c r="C33" s="115" t="s">
        <v>124</v>
      </c>
      <c r="D33" s="116" t="s">
        <v>125</v>
      </c>
      <c r="E33" s="117"/>
      <c r="F33" s="118"/>
      <c r="G33" s="138">
        <f t="shared" ref="G33:G35" si="35">E33*F33</f>
        <v>0</v>
      </c>
      <c r="H33" s="117"/>
      <c r="I33" s="118"/>
      <c r="J33" s="119">
        <f t="shared" ref="J33:J35" si="36">H33*I33</f>
        <v>0</v>
      </c>
      <c r="K33" s="117"/>
      <c r="L33" s="118"/>
      <c r="M33" s="119">
        <f t="shared" ref="M33:M35" si="37">K33*L33</f>
        <v>0</v>
      </c>
      <c r="N33" s="117"/>
      <c r="O33" s="118"/>
      <c r="P33" s="138">
        <f t="shared" ref="P33:P35" si="38">N33*O33</f>
        <v>0</v>
      </c>
      <c r="Q33" s="117"/>
      <c r="R33" s="118"/>
      <c r="S33" s="119">
        <f t="shared" ref="S33:S35" si="39">Q33*R33</f>
        <v>0</v>
      </c>
      <c r="T33" s="117"/>
      <c r="U33" s="118"/>
      <c r="V33" s="138">
        <f t="shared" ref="V33:V35" si="40">T33*U33</f>
        <v>0</v>
      </c>
      <c r="W33" s="117"/>
      <c r="X33" s="118"/>
      <c r="Y33" s="119">
        <f t="shared" ref="Y33:Y35" si="41">W33*X33</f>
        <v>0</v>
      </c>
      <c r="Z33" s="117"/>
      <c r="AA33" s="118"/>
      <c r="AB33" s="138">
        <f t="shared" ref="AB33:AB35" si="42">Z33*AA33</f>
        <v>0</v>
      </c>
      <c r="AC33" s="120">
        <f t="shared" si="31"/>
        <v>0</v>
      </c>
      <c r="AD33" s="121">
        <f t="shared" si="32"/>
        <v>0</v>
      </c>
      <c r="AE33" s="181">
        <f t="shared" si="33"/>
        <v>0</v>
      </c>
      <c r="AF33" s="182" t="e">
        <f t="shared" si="34"/>
        <v>#DIV/0!</v>
      </c>
      <c r="AG33" s="124"/>
      <c r="AH33" s="99"/>
      <c r="AI33" s="99"/>
    </row>
    <row r="34" spans="1:35" ht="39.75" customHeight="1" x14ac:dyDescent="0.25">
      <c r="A34" s="113" t="s">
        <v>105</v>
      </c>
      <c r="B34" s="114" t="s">
        <v>109</v>
      </c>
      <c r="C34" s="115" t="s">
        <v>124</v>
      </c>
      <c r="D34" s="116" t="s">
        <v>125</v>
      </c>
      <c r="E34" s="117"/>
      <c r="F34" s="118"/>
      <c r="G34" s="138">
        <f t="shared" si="35"/>
        <v>0</v>
      </c>
      <c r="H34" s="117"/>
      <c r="I34" s="118"/>
      <c r="J34" s="119">
        <f t="shared" si="36"/>
        <v>0</v>
      </c>
      <c r="K34" s="117"/>
      <c r="L34" s="118"/>
      <c r="M34" s="119">
        <f t="shared" si="37"/>
        <v>0</v>
      </c>
      <c r="N34" s="117"/>
      <c r="O34" s="118"/>
      <c r="P34" s="138">
        <f t="shared" si="38"/>
        <v>0</v>
      </c>
      <c r="Q34" s="117"/>
      <c r="R34" s="118"/>
      <c r="S34" s="119">
        <f t="shared" si="39"/>
        <v>0</v>
      </c>
      <c r="T34" s="117"/>
      <c r="U34" s="118"/>
      <c r="V34" s="138">
        <f t="shared" si="40"/>
        <v>0</v>
      </c>
      <c r="W34" s="117"/>
      <c r="X34" s="118"/>
      <c r="Y34" s="119">
        <f t="shared" si="41"/>
        <v>0</v>
      </c>
      <c r="Z34" s="117"/>
      <c r="AA34" s="118"/>
      <c r="AB34" s="138">
        <f t="shared" si="42"/>
        <v>0</v>
      </c>
      <c r="AC34" s="120">
        <f t="shared" si="31"/>
        <v>0</v>
      </c>
      <c r="AD34" s="121">
        <f t="shared" si="32"/>
        <v>0</v>
      </c>
      <c r="AE34" s="181">
        <f t="shared" si="33"/>
        <v>0</v>
      </c>
      <c r="AF34" s="182" t="e">
        <f t="shared" si="34"/>
        <v>#DIV/0!</v>
      </c>
      <c r="AG34" s="124"/>
      <c r="AH34" s="99"/>
      <c r="AI34" s="99"/>
    </row>
    <row r="35" spans="1:35" ht="39.75" customHeight="1" x14ac:dyDescent="0.25">
      <c r="A35" s="139" t="s">
        <v>105</v>
      </c>
      <c r="B35" s="140" t="s">
        <v>110</v>
      </c>
      <c r="C35" s="141" t="s">
        <v>124</v>
      </c>
      <c r="D35" s="142" t="s">
        <v>125</v>
      </c>
      <c r="E35" s="143"/>
      <c r="F35" s="144"/>
      <c r="G35" s="146">
        <f t="shared" si="35"/>
        <v>0</v>
      </c>
      <c r="H35" s="143"/>
      <c r="I35" s="144"/>
      <c r="J35" s="145">
        <f t="shared" si="36"/>
        <v>0</v>
      </c>
      <c r="K35" s="143"/>
      <c r="L35" s="144"/>
      <c r="M35" s="145">
        <f t="shared" si="37"/>
        <v>0</v>
      </c>
      <c r="N35" s="143"/>
      <c r="O35" s="144"/>
      <c r="P35" s="146">
        <f t="shared" si="38"/>
        <v>0</v>
      </c>
      <c r="Q35" s="143"/>
      <c r="R35" s="144"/>
      <c r="S35" s="145">
        <f t="shared" si="39"/>
        <v>0</v>
      </c>
      <c r="T35" s="143"/>
      <c r="U35" s="144"/>
      <c r="V35" s="146">
        <f t="shared" si="40"/>
        <v>0</v>
      </c>
      <c r="W35" s="143"/>
      <c r="X35" s="144"/>
      <c r="Y35" s="145">
        <f t="shared" si="41"/>
        <v>0</v>
      </c>
      <c r="Z35" s="143"/>
      <c r="AA35" s="144"/>
      <c r="AB35" s="146">
        <f t="shared" si="42"/>
        <v>0</v>
      </c>
      <c r="AC35" s="132">
        <f t="shared" si="31"/>
        <v>0</v>
      </c>
      <c r="AD35" s="133">
        <f t="shared" si="32"/>
        <v>0</v>
      </c>
      <c r="AE35" s="183">
        <f t="shared" si="33"/>
        <v>0</v>
      </c>
      <c r="AF35" s="182" t="e">
        <f t="shared" si="34"/>
        <v>#DIV/0!</v>
      </c>
      <c r="AG35" s="124"/>
      <c r="AH35" s="99"/>
      <c r="AI35" s="99"/>
    </row>
    <row r="36" spans="1:35" ht="30" customHeight="1" x14ac:dyDescent="0.25">
      <c r="A36" s="100" t="s">
        <v>102</v>
      </c>
      <c r="B36" s="101" t="s">
        <v>126</v>
      </c>
      <c r="C36" s="102" t="s">
        <v>127</v>
      </c>
      <c r="D36" s="103"/>
      <c r="E36" s="104">
        <f t="shared" ref="E36:AB36" si="43">SUM(E37:E39)</f>
        <v>0</v>
      </c>
      <c r="F36" s="105">
        <f t="shared" si="43"/>
        <v>0</v>
      </c>
      <c r="G36" s="106">
        <f t="shared" si="43"/>
        <v>0</v>
      </c>
      <c r="H36" s="104">
        <f t="shared" si="43"/>
        <v>0</v>
      </c>
      <c r="I36" s="105">
        <f t="shared" si="43"/>
        <v>0</v>
      </c>
      <c r="J36" s="106">
        <f t="shared" si="43"/>
        <v>0</v>
      </c>
      <c r="K36" s="104">
        <f t="shared" si="43"/>
        <v>0</v>
      </c>
      <c r="L36" s="105">
        <f t="shared" si="43"/>
        <v>0</v>
      </c>
      <c r="M36" s="106">
        <f t="shared" si="43"/>
        <v>0</v>
      </c>
      <c r="N36" s="104">
        <f t="shared" si="43"/>
        <v>0</v>
      </c>
      <c r="O36" s="105">
        <f t="shared" si="43"/>
        <v>0</v>
      </c>
      <c r="P36" s="137">
        <f t="shared" si="43"/>
        <v>0</v>
      </c>
      <c r="Q36" s="104">
        <f t="shared" si="43"/>
        <v>0</v>
      </c>
      <c r="R36" s="105">
        <f t="shared" si="43"/>
        <v>0</v>
      </c>
      <c r="S36" s="106">
        <f t="shared" si="43"/>
        <v>0</v>
      </c>
      <c r="T36" s="104">
        <f t="shared" si="43"/>
        <v>0</v>
      </c>
      <c r="U36" s="105">
        <f t="shared" si="43"/>
        <v>0</v>
      </c>
      <c r="V36" s="137">
        <f t="shared" si="43"/>
        <v>0</v>
      </c>
      <c r="W36" s="104">
        <f t="shared" si="43"/>
        <v>0</v>
      </c>
      <c r="X36" s="105">
        <f t="shared" si="43"/>
        <v>0</v>
      </c>
      <c r="Y36" s="106">
        <f t="shared" si="43"/>
        <v>0</v>
      </c>
      <c r="Z36" s="104">
        <f t="shared" si="43"/>
        <v>0</v>
      </c>
      <c r="AA36" s="105">
        <f t="shared" si="43"/>
        <v>0</v>
      </c>
      <c r="AB36" s="137">
        <f t="shared" si="43"/>
        <v>0</v>
      </c>
      <c r="AC36" s="107">
        <f t="shared" si="31"/>
        <v>0</v>
      </c>
      <c r="AD36" s="108">
        <f t="shared" si="32"/>
        <v>0</v>
      </c>
      <c r="AE36" s="108">
        <f t="shared" si="33"/>
        <v>0</v>
      </c>
      <c r="AF36" s="184" t="e">
        <f t="shared" si="34"/>
        <v>#DIV/0!</v>
      </c>
      <c r="AG36" s="148"/>
      <c r="AH36" s="112"/>
      <c r="AI36" s="112"/>
    </row>
    <row r="37" spans="1:35" ht="39.75" customHeight="1" x14ac:dyDescent="0.25">
      <c r="A37" s="113" t="s">
        <v>105</v>
      </c>
      <c r="B37" s="114" t="s">
        <v>106</v>
      </c>
      <c r="C37" s="115" t="s">
        <v>128</v>
      </c>
      <c r="D37" s="116" t="s">
        <v>129</v>
      </c>
      <c r="E37" s="117"/>
      <c r="F37" s="118"/>
      <c r="G37" s="119">
        <f t="shared" ref="G37:G39" si="44">E37*F37</f>
        <v>0</v>
      </c>
      <c r="H37" s="117"/>
      <c r="I37" s="118"/>
      <c r="J37" s="119">
        <f t="shared" ref="J37:J39" si="45">H37*I37</f>
        <v>0</v>
      </c>
      <c r="K37" s="117"/>
      <c r="L37" s="118"/>
      <c r="M37" s="119">
        <f t="shared" ref="M37:M39" si="46">K37*L37</f>
        <v>0</v>
      </c>
      <c r="N37" s="117"/>
      <c r="O37" s="118"/>
      <c r="P37" s="138">
        <f t="shared" ref="P37:P39" si="47">N37*O37</f>
        <v>0</v>
      </c>
      <c r="Q37" s="117"/>
      <c r="R37" s="118"/>
      <c r="S37" s="119">
        <f t="shared" ref="S37:S39" si="48">Q37*R37</f>
        <v>0</v>
      </c>
      <c r="T37" s="117"/>
      <c r="U37" s="118"/>
      <c r="V37" s="138">
        <f t="shared" ref="V37:V39" si="49">T37*U37</f>
        <v>0</v>
      </c>
      <c r="W37" s="117"/>
      <c r="X37" s="118"/>
      <c r="Y37" s="119">
        <f t="shared" ref="Y37:Y39" si="50">W37*X37</f>
        <v>0</v>
      </c>
      <c r="Z37" s="117"/>
      <c r="AA37" s="118"/>
      <c r="AB37" s="138">
        <f t="shared" ref="AB37:AB39" si="51">Z37*AA37</f>
        <v>0</v>
      </c>
      <c r="AC37" s="120">
        <f t="shared" si="31"/>
        <v>0</v>
      </c>
      <c r="AD37" s="121">
        <f t="shared" si="32"/>
        <v>0</v>
      </c>
      <c r="AE37" s="181">
        <f t="shared" si="33"/>
        <v>0</v>
      </c>
      <c r="AF37" s="182" t="e">
        <f t="shared" si="34"/>
        <v>#DIV/0!</v>
      </c>
      <c r="AG37" s="124"/>
      <c r="AH37" s="99"/>
      <c r="AI37" s="99"/>
    </row>
    <row r="38" spans="1:35" ht="39.75" customHeight="1" x14ac:dyDescent="0.25">
      <c r="A38" s="113" t="s">
        <v>105</v>
      </c>
      <c r="B38" s="114" t="s">
        <v>109</v>
      </c>
      <c r="C38" s="115" t="s">
        <v>128</v>
      </c>
      <c r="D38" s="116" t="s">
        <v>129</v>
      </c>
      <c r="E38" s="117"/>
      <c r="F38" s="118"/>
      <c r="G38" s="119">
        <f t="shared" si="44"/>
        <v>0</v>
      </c>
      <c r="H38" s="117"/>
      <c r="I38" s="118"/>
      <c r="J38" s="119">
        <f t="shared" si="45"/>
        <v>0</v>
      </c>
      <c r="K38" s="117"/>
      <c r="L38" s="118"/>
      <c r="M38" s="119">
        <f t="shared" si="46"/>
        <v>0</v>
      </c>
      <c r="N38" s="117"/>
      <c r="O38" s="118"/>
      <c r="P38" s="138">
        <f t="shared" si="47"/>
        <v>0</v>
      </c>
      <c r="Q38" s="117"/>
      <c r="R38" s="118"/>
      <c r="S38" s="119">
        <f t="shared" si="48"/>
        <v>0</v>
      </c>
      <c r="T38" s="117"/>
      <c r="U38" s="118"/>
      <c r="V38" s="138">
        <f t="shared" si="49"/>
        <v>0</v>
      </c>
      <c r="W38" s="117"/>
      <c r="X38" s="118"/>
      <c r="Y38" s="119">
        <f t="shared" si="50"/>
        <v>0</v>
      </c>
      <c r="Z38" s="117"/>
      <c r="AA38" s="118"/>
      <c r="AB38" s="138">
        <f t="shared" si="51"/>
        <v>0</v>
      </c>
      <c r="AC38" s="120">
        <f t="shared" si="31"/>
        <v>0</v>
      </c>
      <c r="AD38" s="121">
        <f t="shared" si="32"/>
        <v>0</v>
      </c>
      <c r="AE38" s="181">
        <f t="shared" si="33"/>
        <v>0</v>
      </c>
      <c r="AF38" s="182" t="e">
        <f t="shared" si="34"/>
        <v>#DIV/0!</v>
      </c>
      <c r="AG38" s="124"/>
      <c r="AH38" s="99"/>
      <c r="AI38" s="99"/>
    </row>
    <row r="39" spans="1:35" ht="39.75" customHeight="1" x14ac:dyDescent="0.25">
      <c r="A39" s="139" t="s">
        <v>105</v>
      </c>
      <c r="B39" s="140" t="s">
        <v>110</v>
      </c>
      <c r="C39" s="141" t="s">
        <v>128</v>
      </c>
      <c r="D39" s="142" t="s">
        <v>129</v>
      </c>
      <c r="E39" s="143"/>
      <c r="F39" s="144"/>
      <c r="G39" s="145">
        <f t="shared" si="44"/>
        <v>0</v>
      </c>
      <c r="H39" s="143"/>
      <c r="I39" s="144"/>
      <c r="J39" s="145">
        <f t="shared" si="45"/>
        <v>0</v>
      </c>
      <c r="K39" s="143"/>
      <c r="L39" s="144"/>
      <c r="M39" s="145">
        <f t="shared" si="46"/>
        <v>0</v>
      </c>
      <c r="N39" s="143"/>
      <c r="O39" s="144"/>
      <c r="P39" s="146">
        <f t="shared" si="47"/>
        <v>0</v>
      </c>
      <c r="Q39" s="143"/>
      <c r="R39" s="144"/>
      <c r="S39" s="145">
        <f t="shared" si="48"/>
        <v>0</v>
      </c>
      <c r="T39" s="143"/>
      <c r="U39" s="144"/>
      <c r="V39" s="146">
        <f t="shared" si="49"/>
        <v>0</v>
      </c>
      <c r="W39" s="143"/>
      <c r="X39" s="144"/>
      <c r="Y39" s="145">
        <f t="shared" si="50"/>
        <v>0</v>
      </c>
      <c r="Z39" s="143"/>
      <c r="AA39" s="144"/>
      <c r="AB39" s="146">
        <f t="shared" si="51"/>
        <v>0</v>
      </c>
      <c r="AC39" s="132">
        <f t="shared" si="31"/>
        <v>0</v>
      </c>
      <c r="AD39" s="133">
        <f t="shared" si="32"/>
        <v>0</v>
      </c>
      <c r="AE39" s="183">
        <f t="shared" si="33"/>
        <v>0</v>
      </c>
      <c r="AF39" s="182" t="e">
        <f t="shared" si="34"/>
        <v>#DIV/0!</v>
      </c>
      <c r="AG39" s="124"/>
      <c r="AH39" s="99"/>
      <c r="AI39" s="99"/>
    </row>
    <row r="40" spans="1:35" ht="30" customHeight="1" x14ac:dyDescent="0.25">
      <c r="A40" s="100" t="s">
        <v>102</v>
      </c>
      <c r="B40" s="101" t="s">
        <v>130</v>
      </c>
      <c r="C40" s="102" t="s">
        <v>131</v>
      </c>
      <c r="D40" s="103"/>
      <c r="E40" s="104">
        <f t="shared" ref="E40:AB40" si="52">SUM(E41:E43)</f>
        <v>0</v>
      </c>
      <c r="F40" s="105">
        <f t="shared" si="52"/>
        <v>0</v>
      </c>
      <c r="G40" s="106">
        <f t="shared" si="52"/>
        <v>0</v>
      </c>
      <c r="H40" s="104">
        <f t="shared" si="52"/>
        <v>0</v>
      </c>
      <c r="I40" s="105">
        <f t="shared" si="52"/>
        <v>0</v>
      </c>
      <c r="J40" s="137">
        <f t="shared" si="52"/>
        <v>0</v>
      </c>
      <c r="K40" s="104">
        <f t="shared" si="52"/>
        <v>0</v>
      </c>
      <c r="L40" s="105">
        <f t="shared" si="52"/>
        <v>0</v>
      </c>
      <c r="M40" s="106">
        <f t="shared" si="52"/>
        <v>0</v>
      </c>
      <c r="N40" s="104">
        <f t="shared" si="52"/>
        <v>0</v>
      </c>
      <c r="O40" s="105">
        <f t="shared" si="52"/>
        <v>0</v>
      </c>
      <c r="P40" s="137">
        <f t="shared" si="52"/>
        <v>0</v>
      </c>
      <c r="Q40" s="104">
        <f t="shared" si="52"/>
        <v>0</v>
      </c>
      <c r="R40" s="105">
        <f t="shared" si="52"/>
        <v>0</v>
      </c>
      <c r="S40" s="106">
        <f t="shared" si="52"/>
        <v>0</v>
      </c>
      <c r="T40" s="104">
        <f t="shared" si="52"/>
        <v>0</v>
      </c>
      <c r="U40" s="105">
        <f t="shared" si="52"/>
        <v>0</v>
      </c>
      <c r="V40" s="137">
        <f t="shared" si="52"/>
        <v>0</v>
      </c>
      <c r="W40" s="104">
        <f t="shared" si="52"/>
        <v>0</v>
      </c>
      <c r="X40" s="105">
        <f t="shared" si="52"/>
        <v>0</v>
      </c>
      <c r="Y40" s="106">
        <f t="shared" si="52"/>
        <v>0</v>
      </c>
      <c r="Z40" s="104">
        <f t="shared" si="52"/>
        <v>0</v>
      </c>
      <c r="AA40" s="105">
        <f t="shared" si="52"/>
        <v>0</v>
      </c>
      <c r="AB40" s="137">
        <f t="shared" si="52"/>
        <v>0</v>
      </c>
      <c r="AC40" s="107">
        <f t="shared" si="31"/>
        <v>0</v>
      </c>
      <c r="AD40" s="108">
        <f t="shared" si="32"/>
        <v>0</v>
      </c>
      <c r="AE40" s="108">
        <f t="shared" si="33"/>
        <v>0</v>
      </c>
      <c r="AF40" s="184" t="e">
        <f t="shared" si="34"/>
        <v>#DIV/0!</v>
      </c>
      <c r="AG40" s="148"/>
      <c r="AH40" s="112"/>
      <c r="AI40" s="112"/>
    </row>
    <row r="41" spans="1:35" ht="34.5" customHeight="1" x14ac:dyDescent="0.25">
      <c r="A41" s="113" t="s">
        <v>105</v>
      </c>
      <c r="B41" s="114" t="s">
        <v>106</v>
      </c>
      <c r="C41" s="115" t="s">
        <v>132</v>
      </c>
      <c r="D41" s="116" t="s">
        <v>129</v>
      </c>
      <c r="E41" s="117"/>
      <c r="F41" s="118"/>
      <c r="G41" s="119">
        <f t="shared" ref="G41:G43" si="53">E41*F41</f>
        <v>0</v>
      </c>
      <c r="H41" s="117"/>
      <c r="I41" s="118"/>
      <c r="J41" s="138">
        <f t="shared" ref="J41:J43" si="54">H41*I41</f>
        <v>0</v>
      </c>
      <c r="K41" s="117"/>
      <c r="L41" s="118"/>
      <c r="M41" s="119">
        <f t="shared" ref="M41:M43" si="55">K41*L41</f>
        <v>0</v>
      </c>
      <c r="N41" s="117"/>
      <c r="O41" s="118"/>
      <c r="P41" s="138">
        <f t="shared" ref="P41:P43" si="56">N41*O41</f>
        <v>0</v>
      </c>
      <c r="Q41" s="117"/>
      <c r="R41" s="118"/>
      <c r="S41" s="119">
        <f t="shared" ref="S41:S43" si="57">Q41*R41</f>
        <v>0</v>
      </c>
      <c r="T41" s="117"/>
      <c r="U41" s="118"/>
      <c r="V41" s="138">
        <f t="shared" ref="V41:V43" si="58">T41*U41</f>
        <v>0</v>
      </c>
      <c r="W41" s="117"/>
      <c r="X41" s="118"/>
      <c r="Y41" s="119">
        <f t="shared" ref="Y41:Y43" si="59">W41*X41</f>
        <v>0</v>
      </c>
      <c r="Z41" s="117"/>
      <c r="AA41" s="118"/>
      <c r="AB41" s="138">
        <f t="shared" ref="AB41:AB43" si="60">Z41*AA41</f>
        <v>0</v>
      </c>
      <c r="AC41" s="120">
        <f t="shared" si="31"/>
        <v>0</v>
      </c>
      <c r="AD41" s="121">
        <f t="shared" si="32"/>
        <v>0</v>
      </c>
      <c r="AE41" s="181">
        <f t="shared" si="33"/>
        <v>0</v>
      </c>
      <c r="AF41" s="182" t="e">
        <f t="shared" si="34"/>
        <v>#DIV/0!</v>
      </c>
      <c r="AG41" s="124"/>
      <c r="AH41" s="99"/>
      <c r="AI41" s="99"/>
    </row>
    <row r="42" spans="1:35" ht="34.5" customHeight="1" x14ac:dyDescent="0.25">
      <c r="A42" s="113" t="s">
        <v>105</v>
      </c>
      <c r="B42" s="114" t="s">
        <v>109</v>
      </c>
      <c r="C42" s="115" t="s">
        <v>132</v>
      </c>
      <c r="D42" s="116" t="s">
        <v>129</v>
      </c>
      <c r="E42" s="117"/>
      <c r="F42" s="118"/>
      <c r="G42" s="119">
        <f t="shared" si="53"/>
        <v>0</v>
      </c>
      <c r="H42" s="117"/>
      <c r="I42" s="118"/>
      <c r="J42" s="138">
        <f t="shared" si="54"/>
        <v>0</v>
      </c>
      <c r="K42" s="117"/>
      <c r="L42" s="118"/>
      <c r="M42" s="119">
        <f t="shared" si="55"/>
        <v>0</v>
      </c>
      <c r="N42" s="117"/>
      <c r="O42" s="118"/>
      <c r="P42" s="138">
        <f t="shared" si="56"/>
        <v>0</v>
      </c>
      <c r="Q42" s="117"/>
      <c r="R42" s="118"/>
      <c r="S42" s="119">
        <f t="shared" si="57"/>
        <v>0</v>
      </c>
      <c r="T42" s="117"/>
      <c r="U42" s="118"/>
      <c r="V42" s="138">
        <f t="shared" si="58"/>
        <v>0</v>
      </c>
      <c r="W42" s="117"/>
      <c r="X42" s="118"/>
      <c r="Y42" s="119">
        <f t="shared" si="59"/>
        <v>0</v>
      </c>
      <c r="Z42" s="117"/>
      <c r="AA42" s="118"/>
      <c r="AB42" s="138">
        <f t="shared" si="60"/>
        <v>0</v>
      </c>
      <c r="AC42" s="120">
        <f t="shared" si="31"/>
        <v>0</v>
      </c>
      <c r="AD42" s="121">
        <f t="shared" si="32"/>
        <v>0</v>
      </c>
      <c r="AE42" s="181">
        <f t="shared" si="33"/>
        <v>0</v>
      </c>
      <c r="AF42" s="182" t="e">
        <f t="shared" si="34"/>
        <v>#DIV/0!</v>
      </c>
      <c r="AG42" s="124"/>
      <c r="AH42" s="99"/>
      <c r="AI42" s="99"/>
    </row>
    <row r="43" spans="1:35" ht="34.5" customHeight="1" x14ac:dyDescent="0.25">
      <c r="A43" s="139" t="s">
        <v>105</v>
      </c>
      <c r="B43" s="140" t="s">
        <v>110</v>
      </c>
      <c r="C43" s="141" t="s">
        <v>132</v>
      </c>
      <c r="D43" s="142" t="s">
        <v>129</v>
      </c>
      <c r="E43" s="143"/>
      <c r="F43" s="144"/>
      <c r="G43" s="145">
        <f t="shared" si="53"/>
        <v>0</v>
      </c>
      <c r="H43" s="143"/>
      <c r="I43" s="144"/>
      <c r="J43" s="146">
        <f t="shared" si="54"/>
        <v>0</v>
      </c>
      <c r="K43" s="143"/>
      <c r="L43" s="144"/>
      <c r="M43" s="145">
        <f t="shared" si="55"/>
        <v>0</v>
      </c>
      <c r="N43" s="143"/>
      <c r="O43" s="144"/>
      <c r="P43" s="146">
        <f t="shared" si="56"/>
        <v>0</v>
      </c>
      <c r="Q43" s="143"/>
      <c r="R43" s="144"/>
      <c r="S43" s="145">
        <f t="shared" si="57"/>
        <v>0</v>
      </c>
      <c r="T43" s="143"/>
      <c r="U43" s="144"/>
      <c r="V43" s="146">
        <f t="shared" si="58"/>
        <v>0</v>
      </c>
      <c r="W43" s="143"/>
      <c r="X43" s="144"/>
      <c r="Y43" s="145">
        <f t="shared" si="59"/>
        <v>0</v>
      </c>
      <c r="Z43" s="143"/>
      <c r="AA43" s="144"/>
      <c r="AB43" s="146">
        <f t="shared" si="60"/>
        <v>0</v>
      </c>
      <c r="AC43" s="132">
        <f t="shared" si="31"/>
        <v>0</v>
      </c>
      <c r="AD43" s="133">
        <f t="shared" si="32"/>
        <v>0</v>
      </c>
      <c r="AE43" s="183">
        <f t="shared" si="33"/>
        <v>0</v>
      </c>
      <c r="AF43" s="182" t="e">
        <f t="shared" si="34"/>
        <v>#DIV/0!</v>
      </c>
      <c r="AG43" s="124"/>
      <c r="AH43" s="99"/>
      <c r="AI43" s="99"/>
    </row>
    <row r="44" spans="1:35" ht="15" customHeight="1" x14ac:dyDescent="0.25">
      <c r="A44" s="185" t="s">
        <v>133</v>
      </c>
      <c r="B44" s="186"/>
      <c r="C44" s="187"/>
      <c r="D44" s="188"/>
      <c r="E44" s="189"/>
      <c r="F44" s="190"/>
      <c r="G44" s="191">
        <f>G40+G36+G32</f>
        <v>0</v>
      </c>
      <c r="H44" s="155"/>
      <c r="I44" s="157"/>
      <c r="J44" s="191">
        <f>J40+J36+J32</f>
        <v>0</v>
      </c>
      <c r="K44" s="192"/>
      <c r="L44" s="190"/>
      <c r="M44" s="193">
        <f>M40+M36+M32</f>
        <v>0</v>
      </c>
      <c r="N44" s="189"/>
      <c r="O44" s="190"/>
      <c r="P44" s="193">
        <f>P40+P36+P32</f>
        <v>0</v>
      </c>
      <c r="Q44" s="192"/>
      <c r="R44" s="190"/>
      <c r="S44" s="193">
        <f>S40+S36+S32</f>
        <v>0</v>
      </c>
      <c r="T44" s="189"/>
      <c r="U44" s="190"/>
      <c r="V44" s="193">
        <f>V40+V36+V32</f>
        <v>0</v>
      </c>
      <c r="W44" s="192"/>
      <c r="X44" s="190"/>
      <c r="Y44" s="193">
        <f>Y40+Y36+Y32</f>
        <v>0</v>
      </c>
      <c r="Z44" s="189"/>
      <c r="AA44" s="190"/>
      <c r="AB44" s="193">
        <f>AB40+AB36+AB32</f>
        <v>0</v>
      </c>
      <c r="AC44" s="189">
        <f t="shared" ref="AC44:AD44" si="61">AC32+AC36+AC40</f>
        <v>0</v>
      </c>
      <c r="AD44" s="194">
        <f t="shared" si="61"/>
        <v>0</v>
      </c>
      <c r="AE44" s="193">
        <f t="shared" si="33"/>
        <v>0</v>
      </c>
      <c r="AF44" s="195" t="e">
        <f t="shared" si="34"/>
        <v>#DIV/0!</v>
      </c>
      <c r="AG44" s="196"/>
      <c r="AH44" s="99"/>
      <c r="AI44" s="99"/>
    </row>
    <row r="45" spans="1:35" ht="15.75" customHeight="1" x14ac:dyDescent="0.25">
      <c r="A45" s="197" t="s">
        <v>100</v>
      </c>
      <c r="B45" s="198" t="s">
        <v>24</v>
      </c>
      <c r="C45" s="165" t="s">
        <v>134</v>
      </c>
      <c r="D45" s="199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57.75" customHeight="1" x14ac:dyDescent="0.25">
      <c r="A46" s="100" t="s">
        <v>102</v>
      </c>
      <c r="B46" s="101" t="s">
        <v>135</v>
      </c>
      <c r="C46" s="170" t="s">
        <v>136</v>
      </c>
      <c r="D46" s="179"/>
      <c r="E46" s="200">
        <f t="shared" ref="E46:AB46" si="62">SUM(E47:E49)</f>
        <v>0</v>
      </c>
      <c r="F46" s="201">
        <f t="shared" si="62"/>
        <v>0</v>
      </c>
      <c r="G46" s="202">
        <f t="shared" si="62"/>
        <v>0</v>
      </c>
      <c r="H46" s="104">
        <f t="shared" si="62"/>
        <v>0</v>
      </c>
      <c r="I46" s="105">
        <f t="shared" si="62"/>
        <v>0</v>
      </c>
      <c r="J46" s="137">
        <f t="shared" si="62"/>
        <v>0</v>
      </c>
      <c r="K46" s="200">
        <f t="shared" si="62"/>
        <v>0</v>
      </c>
      <c r="L46" s="201">
        <f t="shared" si="62"/>
        <v>0</v>
      </c>
      <c r="M46" s="202">
        <f t="shared" si="62"/>
        <v>0</v>
      </c>
      <c r="N46" s="104">
        <f t="shared" si="62"/>
        <v>0</v>
      </c>
      <c r="O46" s="105">
        <f t="shared" si="62"/>
        <v>0</v>
      </c>
      <c r="P46" s="137">
        <f t="shared" si="62"/>
        <v>0</v>
      </c>
      <c r="Q46" s="200">
        <f t="shared" si="62"/>
        <v>0</v>
      </c>
      <c r="R46" s="201">
        <f t="shared" si="62"/>
        <v>0</v>
      </c>
      <c r="S46" s="202">
        <f t="shared" si="62"/>
        <v>0</v>
      </c>
      <c r="T46" s="104">
        <f t="shared" si="62"/>
        <v>0</v>
      </c>
      <c r="U46" s="105">
        <f t="shared" si="62"/>
        <v>0</v>
      </c>
      <c r="V46" s="137">
        <f t="shared" si="62"/>
        <v>0</v>
      </c>
      <c r="W46" s="200">
        <f t="shared" si="62"/>
        <v>0</v>
      </c>
      <c r="X46" s="201">
        <f t="shared" si="62"/>
        <v>0</v>
      </c>
      <c r="Y46" s="202">
        <f t="shared" si="62"/>
        <v>0</v>
      </c>
      <c r="Z46" s="104">
        <f t="shared" si="62"/>
        <v>0</v>
      </c>
      <c r="AA46" s="105">
        <f t="shared" si="62"/>
        <v>0</v>
      </c>
      <c r="AB46" s="137">
        <f t="shared" si="62"/>
        <v>0</v>
      </c>
      <c r="AC46" s="107">
        <f t="shared" ref="AC46:AC53" si="63">G46+M46+S46+Y46</f>
        <v>0</v>
      </c>
      <c r="AD46" s="108">
        <f t="shared" ref="AD46:AD53" si="64">J46+P46+V46+AB46</f>
        <v>0</v>
      </c>
      <c r="AE46" s="108">
        <f t="shared" ref="AE46:AE54" si="65">AC46-AD46</f>
        <v>0</v>
      </c>
      <c r="AF46" s="110" t="e">
        <f t="shared" ref="AF46:AF54" si="66">AE46/AC46</f>
        <v>#DIV/0!</v>
      </c>
      <c r="AG46" s="111"/>
      <c r="AH46" s="112"/>
      <c r="AI46" s="112"/>
    </row>
    <row r="47" spans="1:35" ht="34.5" customHeight="1" x14ac:dyDescent="0.25">
      <c r="A47" s="113" t="s">
        <v>105</v>
      </c>
      <c r="B47" s="114" t="s">
        <v>106</v>
      </c>
      <c r="C47" s="115" t="s">
        <v>137</v>
      </c>
      <c r="D47" s="116" t="s">
        <v>125</v>
      </c>
      <c r="E47" s="117"/>
      <c r="F47" s="118"/>
      <c r="G47" s="119">
        <f t="shared" ref="G47:G49" si="67">E47*F47</f>
        <v>0</v>
      </c>
      <c r="H47" s="117"/>
      <c r="I47" s="118"/>
      <c r="J47" s="138">
        <f t="shared" ref="J47:J49" si="68">H47*I47</f>
        <v>0</v>
      </c>
      <c r="K47" s="117"/>
      <c r="L47" s="118"/>
      <c r="M47" s="119">
        <f t="shared" ref="M47:M49" si="69">K47*L47</f>
        <v>0</v>
      </c>
      <c r="N47" s="117"/>
      <c r="O47" s="118"/>
      <c r="P47" s="138">
        <f t="shared" ref="P47:P49" si="70">N47*O47</f>
        <v>0</v>
      </c>
      <c r="Q47" s="117"/>
      <c r="R47" s="118"/>
      <c r="S47" s="119">
        <f t="shared" ref="S47:S49" si="71">Q47*R47</f>
        <v>0</v>
      </c>
      <c r="T47" s="117"/>
      <c r="U47" s="118"/>
      <c r="V47" s="138">
        <f t="shared" ref="V47:V49" si="72">T47*U47</f>
        <v>0</v>
      </c>
      <c r="W47" s="117"/>
      <c r="X47" s="118"/>
      <c r="Y47" s="119">
        <f t="shared" ref="Y47:Y49" si="73">W47*X47</f>
        <v>0</v>
      </c>
      <c r="Z47" s="117"/>
      <c r="AA47" s="118"/>
      <c r="AB47" s="138">
        <f t="shared" ref="AB47:AB49" si="74">Z47*AA47</f>
        <v>0</v>
      </c>
      <c r="AC47" s="120">
        <f t="shared" si="63"/>
        <v>0</v>
      </c>
      <c r="AD47" s="121">
        <f t="shared" si="64"/>
        <v>0</v>
      </c>
      <c r="AE47" s="181">
        <f t="shared" si="65"/>
        <v>0</v>
      </c>
      <c r="AF47" s="123" t="e">
        <f t="shared" si="66"/>
        <v>#DIV/0!</v>
      </c>
      <c r="AG47" s="124"/>
      <c r="AH47" s="99"/>
      <c r="AI47" s="99"/>
    </row>
    <row r="48" spans="1:35" ht="34.5" customHeight="1" x14ac:dyDescent="0.25">
      <c r="A48" s="113" t="s">
        <v>105</v>
      </c>
      <c r="B48" s="114" t="s">
        <v>109</v>
      </c>
      <c r="C48" s="115" t="s">
        <v>138</v>
      </c>
      <c r="D48" s="116" t="s">
        <v>125</v>
      </c>
      <c r="E48" s="117"/>
      <c r="F48" s="118"/>
      <c r="G48" s="119">
        <f t="shared" si="67"/>
        <v>0</v>
      </c>
      <c r="H48" s="117"/>
      <c r="I48" s="118"/>
      <c r="J48" s="138">
        <f t="shared" si="68"/>
        <v>0</v>
      </c>
      <c r="K48" s="117"/>
      <c r="L48" s="118"/>
      <c r="M48" s="119">
        <f t="shared" si="69"/>
        <v>0</v>
      </c>
      <c r="N48" s="117"/>
      <c r="O48" s="118"/>
      <c r="P48" s="138">
        <f t="shared" si="70"/>
        <v>0</v>
      </c>
      <c r="Q48" s="117"/>
      <c r="R48" s="118"/>
      <c r="S48" s="119">
        <f t="shared" si="71"/>
        <v>0</v>
      </c>
      <c r="T48" s="117"/>
      <c r="U48" s="118"/>
      <c r="V48" s="138">
        <f t="shared" si="72"/>
        <v>0</v>
      </c>
      <c r="W48" s="117"/>
      <c r="X48" s="118"/>
      <c r="Y48" s="119">
        <f t="shared" si="73"/>
        <v>0</v>
      </c>
      <c r="Z48" s="117"/>
      <c r="AA48" s="118"/>
      <c r="AB48" s="138">
        <f t="shared" si="74"/>
        <v>0</v>
      </c>
      <c r="AC48" s="120">
        <f t="shared" si="63"/>
        <v>0</v>
      </c>
      <c r="AD48" s="121">
        <f t="shared" si="64"/>
        <v>0</v>
      </c>
      <c r="AE48" s="181">
        <f t="shared" si="65"/>
        <v>0</v>
      </c>
      <c r="AF48" s="123" t="e">
        <f t="shared" si="66"/>
        <v>#DIV/0!</v>
      </c>
      <c r="AG48" s="124"/>
      <c r="AH48" s="99"/>
      <c r="AI48" s="99"/>
    </row>
    <row r="49" spans="1:35" ht="34.5" customHeight="1" x14ac:dyDescent="0.25">
      <c r="A49" s="125" t="s">
        <v>105</v>
      </c>
      <c r="B49" s="126" t="s">
        <v>110</v>
      </c>
      <c r="C49" s="127" t="s">
        <v>139</v>
      </c>
      <c r="D49" s="128" t="s">
        <v>125</v>
      </c>
      <c r="E49" s="129"/>
      <c r="F49" s="130"/>
      <c r="G49" s="131">
        <f t="shared" si="67"/>
        <v>0</v>
      </c>
      <c r="H49" s="143"/>
      <c r="I49" s="144"/>
      <c r="J49" s="146">
        <f t="shared" si="68"/>
        <v>0</v>
      </c>
      <c r="K49" s="129"/>
      <c r="L49" s="130"/>
      <c r="M49" s="131">
        <f t="shared" si="69"/>
        <v>0</v>
      </c>
      <c r="N49" s="143"/>
      <c r="O49" s="144"/>
      <c r="P49" s="146">
        <f t="shared" si="70"/>
        <v>0</v>
      </c>
      <c r="Q49" s="129"/>
      <c r="R49" s="130"/>
      <c r="S49" s="131">
        <f t="shared" si="71"/>
        <v>0</v>
      </c>
      <c r="T49" s="143"/>
      <c r="U49" s="144"/>
      <c r="V49" s="146">
        <f t="shared" si="72"/>
        <v>0</v>
      </c>
      <c r="W49" s="129"/>
      <c r="X49" s="130"/>
      <c r="Y49" s="131">
        <f t="shared" si="73"/>
        <v>0</v>
      </c>
      <c r="Z49" s="143"/>
      <c r="AA49" s="144"/>
      <c r="AB49" s="146">
        <f t="shared" si="74"/>
        <v>0</v>
      </c>
      <c r="AC49" s="132">
        <f t="shared" si="63"/>
        <v>0</v>
      </c>
      <c r="AD49" s="133">
        <f t="shared" si="64"/>
        <v>0</v>
      </c>
      <c r="AE49" s="183">
        <f t="shared" si="65"/>
        <v>0</v>
      </c>
      <c r="AF49" s="123" t="e">
        <f t="shared" si="66"/>
        <v>#DIV/0!</v>
      </c>
      <c r="AG49" s="124"/>
      <c r="AH49" s="99"/>
      <c r="AI49" s="99"/>
    </row>
    <row r="50" spans="1:35" ht="56.25" customHeight="1" x14ac:dyDescent="0.25">
      <c r="A50" s="100" t="s">
        <v>102</v>
      </c>
      <c r="B50" s="101" t="s">
        <v>140</v>
      </c>
      <c r="C50" s="102" t="s">
        <v>141</v>
      </c>
      <c r="D50" s="103"/>
      <c r="E50" s="104">
        <f t="shared" ref="E50:AB50" si="75">SUM(E51:E53)</f>
        <v>0</v>
      </c>
      <c r="F50" s="105">
        <f t="shared" si="75"/>
        <v>0</v>
      </c>
      <c r="G50" s="106">
        <f t="shared" si="75"/>
        <v>0</v>
      </c>
      <c r="H50" s="104">
        <f t="shared" si="75"/>
        <v>0</v>
      </c>
      <c r="I50" s="105">
        <f t="shared" si="75"/>
        <v>0</v>
      </c>
      <c r="J50" s="137">
        <f t="shared" si="75"/>
        <v>0</v>
      </c>
      <c r="K50" s="203">
        <f t="shared" si="75"/>
        <v>0</v>
      </c>
      <c r="L50" s="105">
        <f t="shared" si="75"/>
        <v>0</v>
      </c>
      <c r="M50" s="137">
        <f t="shared" si="75"/>
        <v>0</v>
      </c>
      <c r="N50" s="104">
        <f t="shared" si="75"/>
        <v>0</v>
      </c>
      <c r="O50" s="105">
        <f t="shared" si="75"/>
        <v>0</v>
      </c>
      <c r="P50" s="137">
        <f t="shared" si="75"/>
        <v>0</v>
      </c>
      <c r="Q50" s="203">
        <f t="shared" si="75"/>
        <v>0</v>
      </c>
      <c r="R50" s="105">
        <f t="shared" si="75"/>
        <v>0</v>
      </c>
      <c r="S50" s="137">
        <f t="shared" si="75"/>
        <v>0</v>
      </c>
      <c r="T50" s="104">
        <f t="shared" si="75"/>
        <v>0</v>
      </c>
      <c r="U50" s="105">
        <f t="shared" si="75"/>
        <v>0</v>
      </c>
      <c r="V50" s="137">
        <f t="shared" si="75"/>
        <v>0</v>
      </c>
      <c r="W50" s="203">
        <f t="shared" si="75"/>
        <v>0</v>
      </c>
      <c r="X50" s="105">
        <f t="shared" si="75"/>
        <v>0</v>
      </c>
      <c r="Y50" s="137">
        <f t="shared" si="75"/>
        <v>0</v>
      </c>
      <c r="Z50" s="104">
        <f t="shared" si="75"/>
        <v>0</v>
      </c>
      <c r="AA50" s="105">
        <f t="shared" si="75"/>
        <v>0</v>
      </c>
      <c r="AB50" s="137">
        <f t="shared" si="75"/>
        <v>0</v>
      </c>
      <c r="AC50" s="107">
        <f t="shared" si="63"/>
        <v>0</v>
      </c>
      <c r="AD50" s="108">
        <f t="shared" si="64"/>
        <v>0</v>
      </c>
      <c r="AE50" s="108">
        <f t="shared" si="65"/>
        <v>0</v>
      </c>
      <c r="AF50" s="147" t="e">
        <f t="shared" si="66"/>
        <v>#DIV/0!</v>
      </c>
      <c r="AG50" s="148"/>
      <c r="AH50" s="112"/>
      <c r="AI50" s="112"/>
    </row>
    <row r="51" spans="1:35" ht="45" customHeight="1" x14ac:dyDescent="0.25">
      <c r="A51" s="113" t="s">
        <v>105</v>
      </c>
      <c r="B51" s="114" t="s">
        <v>106</v>
      </c>
      <c r="C51" s="115" t="s">
        <v>142</v>
      </c>
      <c r="D51" s="204"/>
      <c r="E51" s="117"/>
      <c r="F51" s="118"/>
      <c r="G51" s="119">
        <f t="shared" ref="G51:G53" si="76">E51*F51</f>
        <v>0</v>
      </c>
      <c r="H51" s="117"/>
      <c r="I51" s="118"/>
      <c r="J51" s="138">
        <f t="shared" ref="J51:J53" si="77">H51*I51</f>
        <v>0</v>
      </c>
      <c r="K51" s="205"/>
      <c r="L51" s="118"/>
      <c r="M51" s="138">
        <f t="shared" ref="M51:M53" si="78">K51*L51</f>
        <v>0</v>
      </c>
      <c r="N51" s="117"/>
      <c r="O51" s="118"/>
      <c r="P51" s="138">
        <f t="shared" ref="P51:P53" si="79">N51*O51</f>
        <v>0</v>
      </c>
      <c r="Q51" s="205"/>
      <c r="R51" s="118"/>
      <c r="S51" s="138">
        <f t="shared" ref="S51:S53" si="80">Q51*R51</f>
        <v>0</v>
      </c>
      <c r="T51" s="117"/>
      <c r="U51" s="118"/>
      <c r="V51" s="138">
        <f t="shared" ref="V51:V53" si="81">T51*U51</f>
        <v>0</v>
      </c>
      <c r="W51" s="205"/>
      <c r="X51" s="118"/>
      <c r="Y51" s="138">
        <f t="shared" ref="Y51:Y53" si="82">W51*X51</f>
        <v>0</v>
      </c>
      <c r="Z51" s="117"/>
      <c r="AA51" s="118"/>
      <c r="AB51" s="138">
        <f t="shared" ref="AB51:AB53" si="83">Z51*AA51</f>
        <v>0</v>
      </c>
      <c r="AC51" s="120">
        <f t="shared" si="63"/>
        <v>0</v>
      </c>
      <c r="AD51" s="121">
        <f t="shared" si="64"/>
        <v>0</v>
      </c>
      <c r="AE51" s="181">
        <f t="shared" si="65"/>
        <v>0</v>
      </c>
      <c r="AF51" s="123" t="e">
        <f t="shared" si="66"/>
        <v>#DIV/0!</v>
      </c>
      <c r="AG51" s="124"/>
      <c r="AH51" s="99"/>
      <c r="AI51" s="99"/>
    </row>
    <row r="52" spans="1:35" ht="24.75" customHeight="1" x14ac:dyDescent="0.25">
      <c r="A52" s="113" t="s">
        <v>105</v>
      </c>
      <c r="B52" s="114" t="s">
        <v>109</v>
      </c>
      <c r="C52" s="115" t="s">
        <v>143</v>
      </c>
      <c r="D52" s="204"/>
      <c r="E52" s="117"/>
      <c r="F52" s="118"/>
      <c r="G52" s="119">
        <f t="shared" si="76"/>
        <v>0</v>
      </c>
      <c r="H52" s="117"/>
      <c r="I52" s="118"/>
      <c r="J52" s="138">
        <f t="shared" si="77"/>
        <v>0</v>
      </c>
      <c r="K52" s="205"/>
      <c r="L52" s="118"/>
      <c r="M52" s="138">
        <f t="shared" si="78"/>
        <v>0</v>
      </c>
      <c r="N52" s="117"/>
      <c r="O52" s="118"/>
      <c r="P52" s="138">
        <f t="shared" si="79"/>
        <v>0</v>
      </c>
      <c r="Q52" s="205"/>
      <c r="R52" s="118"/>
      <c r="S52" s="138">
        <f t="shared" si="80"/>
        <v>0</v>
      </c>
      <c r="T52" s="117"/>
      <c r="U52" s="118"/>
      <c r="V52" s="138">
        <f t="shared" si="81"/>
        <v>0</v>
      </c>
      <c r="W52" s="205"/>
      <c r="X52" s="118"/>
      <c r="Y52" s="138">
        <f t="shared" si="82"/>
        <v>0</v>
      </c>
      <c r="Z52" s="117"/>
      <c r="AA52" s="118"/>
      <c r="AB52" s="138">
        <f t="shared" si="83"/>
        <v>0</v>
      </c>
      <c r="AC52" s="120">
        <f t="shared" si="63"/>
        <v>0</v>
      </c>
      <c r="AD52" s="121">
        <f t="shared" si="64"/>
        <v>0</v>
      </c>
      <c r="AE52" s="181">
        <f t="shared" si="65"/>
        <v>0</v>
      </c>
      <c r="AF52" s="123" t="e">
        <f t="shared" si="66"/>
        <v>#DIV/0!</v>
      </c>
      <c r="AG52" s="124"/>
      <c r="AH52" s="99"/>
      <c r="AI52" s="99"/>
    </row>
    <row r="53" spans="1:35" ht="21" customHeight="1" x14ac:dyDescent="0.25">
      <c r="A53" s="139" t="s">
        <v>105</v>
      </c>
      <c r="B53" s="140" t="s">
        <v>110</v>
      </c>
      <c r="C53" s="141" t="s">
        <v>144</v>
      </c>
      <c r="D53" s="206"/>
      <c r="E53" s="143"/>
      <c r="F53" s="144"/>
      <c r="G53" s="145">
        <f t="shared" si="76"/>
        <v>0</v>
      </c>
      <c r="H53" s="143"/>
      <c r="I53" s="144"/>
      <c r="J53" s="146">
        <f t="shared" si="77"/>
        <v>0</v>
      </c>
      <c r="K53" s="207"/>
      <c r="L53" s="144"/>
      <c r="M53" s="146">
        <f t="shared" si="78"/>
        <v>0</v>
      </c>
      <c r="N53" s="143"/>
      <c r="O53" s="144"/>
      <c r="P53" s="146">
        <f t="shared" si="79"/>
        <v>0</v>
      </c>
      <c r="Q53" s="207"/>
      <c r="R53" s="144"/>
      <c r="S53" s="146">
        <f t="shared" si="80"/>
        <v>0</v>
      </c>
      <c r="T53" s="143"/>
      <c r="U53" s="144"/>
      <c r="V53" s="146">
        <f t="shared" si="81"/>
        <v>0</v>
      </c>
      <c r="W53" s="207"/>
      <c r="X53" s="144"/>
      <c r="Y53" s="146">
        <f t="shared" si="82"/>
        <v>0</v>
      </c>
      <c r="Z53" s="143"/>
      <c r="AA53" s="144"/>
      <c r="AB53" s="146">
        <f t="shared" si="83"/>
        <v>0</v>
      </c>
      <c r="AC53" s="132">
        <f t="shared" si="63"/>
        <v>0</v>
      </c>
      <c r="AD53" s="133">
        <f t="shared" si="64"/>
        <v>0</v>
      </c>
      <c r="AE53" s="183">
        <f t="shared" si="65"/>
        <v>0</v>
      </c>
      <c r="AF53" s="149" t="e">
        <f t="shared" si="66"/>
        <v>#DIV/0!</v>
      </c>
      <c r="AG53" s="150"/>
      <c r="AH53" s="99"/>
      <c r="AI53" s="99"/>
    </row>
    <row r="54" spans="1:35" ht="15" customHeight="1" x14ac:dyDescent="0.25">
      <c r="A54" s="185" t="s">
        <v>145</v>
      </c>
      <c r="B54" s="186"/>
      <c r="C54" s="187"/>
      <c r="D54" s="188"/>
      <c r="E54" s="189">
        <f t="shared" ref="E54:AB54" si="84">E50+E46</f>
        <v>0</v>
      </c>
      <c r="F54" s="190">
        <f t="shared" si="84"/>
        <v>0</v>
      </c>
      <c r="G54" s="191">
        <f t="shared" si="84"/>
        <v>0</v>
      </c>
      <c r="H54" s="155">
        <f t="shared" si="84"/>
        <v>0</v>
      </c>
      <c r="I54" s="157">
        <f t="shared" si="84"/>
        <v>0</v>
      </c>
      <c r="J54" s="208">
        <f t="shared" si="84"/>
        <v>0</v>
      </c>
      <c r="K54" s="192">
        <f t="shared" si="84"/>
        <v>0</v>
      </c>
      <c r="L54" s="190">
        <f t="shared" si="84"/>
        <v>0</v>
      </c>
      <c r="M54" s="193">
        <f t="shared" si="84"/>
        <v>0</v>
      </c>
      <c r="N54" s="189">
        <f t="shared" si="84"/>
        <v>0</v>
      </c>
      <c r="O54" s="190">
        <f t="shared" si="84"/>
        <v>0</v>
      </c>
      <c r="P54" s="193">
        <f t="shared" si="84"/>
        <v>0</v>
      </c>
      <c r="Q54" s="192">
        <f t="shared" si="84"/>
        <v>0</v>
      </c>
      <c r="R54" s="190">
        <f t="shared" si="84"/>
        <v>0</v>
      </c>
      <c r="S54" s="193">
        <f t="shared" si="84"/>
        <v>0</v>
      </c>
      <c r="T54" s="189">
        <f t="shared" si="84"/>
        <v>0</v>
      </c>
      <c r="U54" s="190">
        <f t="shared" si="84"/>
        <v>0</v>
      </c>
      <c r="V54" s="193">
        <f t="shared" si="84"/>
        <v>0</v>
      </c>
      <c r="W54" s="192">
        <f t="shared" si="84"/>
        <v>0</v>
      </c>
      <c r="X54" s="190">
        <f t="shared" si="84"/>
        <v>0</v>
      </c>
      <c r="Y54" s="193">
        <f t="shared" si="84"/>
        <v>0</v>
      </c>
      <c r="Z54" s="189">
        <f t="shared" si="84"/>
        <v>0</v>
      </c>
      <c r="AA54" s="190">
        <f t="shared" si="84"/>
        <v>0</v>
      </c>
      <c r="AB54" s="193">
        <f t="shared" si="84"/>
        <v>0</v>
      </c>
      <c r="AC54" s="192">
        <f t="shared" ref="AC54:AD54" si="85">AC46+AC50</f>
        <v>0</v>
      </c>
      <c r="AD54" s="194">
        <f t="shared" si="85"/>
        <v>0</v>
      </c>
      <c r="AE54" s="189">
        <f t="shared" si="65"/>
        <v>0</v>
      </c>
      <c r="AF54" s="209" t="e">
        <f t="shared" si="66"/>
        <v>#DIV/0!</v>
      </c>
      <c r="AG54" s="210"/>
      <c r="AH54" s="99"/>
      <c r="AI54" s="99"/>
    </row>
    <row r="55" spans="1:35" ht="15" customHeight="1" x14ac:dyDescent="0.25">
      <c r="A55" s="211" t="s">
        <v>100</v>
      </c>
      <c r="B55" s="212" t="s">
        <v>25</v>
      </c>
      <c r="C55" s="165" t="s">
        <v>146</v>
      </c>
      <c r="D55" s="199"/>
      <c r="E55" s="89"/>
      <c r="F55" s="90"/>
      <c r="G55" s="90"/>
      <c r="H55" s="89"/>
      <c r="I55" s="90"/>
      <c r="J55" s="94"/>
      <c r="K55" s="90"/>
      <c r="L55" s="90"/>
      <c r="M55" s="94"/>
      <c r="N55" s="89"/>
      <c r="O55" s="90"/>
      <c r="P55" s="94"/>
      <c r="Q55" s="90"/>
      <c r="R55" s="90"/>
      <c r="S55" s="94"/>
      <c r="T55" s="89"/>
      <c r="U55" s="90"/>
      <c r="V55" s="94"/>
      <c r="W55" s="90"/>
      <c r="X55" s="90"/>
      <c r="Y55" s="94"/>
      <c r="Z55" s="89"/>
      <c r="AA55" s="90"/>
      <c r="AB55" s="90"/>
      <c r="AC55" s="95"/>
      <c r="AD55" s="96"/>
      <c r="AE55" s="96"/>
      <c r="AF55" s="97"/>
      <c r="AG55" s="98"/>
      <c r="AH55" s="99"/>
      <c r="AI55" s="99"/>
    </row>
    <row r="56" spans="1:35" ht="15" customHeight="1" x14ac:dyDescent="0.25">
      <c r="A56" s="100" t="s">
        <v>102</v>
      </c>
      <c r="B56" s="101" t="s">
        <v>147</v>
      </c>
      <c r="C56" s="170" t="s">
        <v>148</v>
      </c>
      <c r="D56" s="179"/>
      <c r="E56" s="200">
        <f t="shared" ref="E56:AB56" si="86">SUM(E57:E58)</f>
        <v>0</v>
      </c>
      <c r="F56" s="201">
        <f t="shared" si="86"/>
        <v>0</v>
      </c>
      <c r="G56" s="202">
        <f t="shared" si="86"/>
        <v>0</v>
      </c>
      <c r="H56" s="104">
        <f t="shared" si="86"/>
        <v>0</v>
      </c>
      <c r="I56" s="105">
        <f t="shared" si="86"/>
        <v>0</v>
      </c>
      <c r="J56" s="137">
        <f t="shared" si="86"/>
        <v>0</v>
      </c>
      <c r="K56" s="213">
        <f t="shared" si="86"/>
        <v>0</v>
      </c>
      <c r="L56" s="201">
        <f t="shared" si="86"/>
        <v>0</v>
      </c>
      <c r="M56" s="214">
        <f t="shared" si="86"/>
        <v>0</v>
      </c>
      <c r="N56" s="200">
        <f t="shared" si="86"/>
        <v>0</v>
      </c>
      <c r="O56" s="201">
        <f t="shared" si="86"/>
        <v>0</v>
      </c>
      <c r="P56" s="214">
        <f t="shared" si="86"/>
        <v>0</v>
      </c>
      <c r="Q56" s="213">
        <f t="shared" si="86"/>
        <v>0</v>
      </c>
      <c r="R56" s="201">
        <f t="shared" si="86"/>
        <v>0</v>
      </c>
      <c r="S56" s="214">
        <f t="shared" si="86"/>
        <v>0</v>
      </c>
      <c r="T56" s="200">
        <f t="shared" si="86"/>
        <v>0</v>
      </c>
      <c r="U56" s="201">
        <f t="shared" si="86"/>
        <v>0</v>
      </c>
      <c r="V56" s="214">
        <f t="shared" si="86"/>
        <v>0</v>
      </c>
      <c r="W56" s="213">
        <f t="shared" si="86"/>
        <v>0</v>
      </c>
      <c r="X56" s="201">
        <f t="shared" si="86"/>
        <v>0</v>
      </c>
      <c r="Y56" s="214">
        <f t="shared" si="86"/>
        <v>0</v>
      </c>
      <c r="Z56" s="200">
        <f t="shared" si="86"/>
        <v>0</v>
      </c>
      <c r="AA56" s="201">
        <f t="shared" si="86"/>
        <v>0</v>
      </c>
      <c r="AB56" s="214">
        <f t="shared" si="86"/>
        <v>0</v>
      </c>
      <c r="AC56" s="107">
        <f t="shared" ref="AC56:AC71" si="87">G56+M56+S56+Y56</f>
        <v>0</v>
      </c>
      <c r="AD56" s="108">
        <f t="shared" ref="AD56:AD71" si="88">J56+P56+V56+AB56</f>
        <v>0</v>
      </c>
      <c r="AE56" s="108">
        <f t="shared" ref="AE56:AE76" si="89">AC56-AD56</f>
        <v>0</v>
      </c>
      <c r="AF56" s="110" t="e">
        <f t="shared" ref="AF56:AF76" si="90">AE56/AC56</f>
        <v>#DIV/0!</v>
      </c>
      <c r="AG56" s="111"/>
      <c r="AH56" s="112"/>
      <c r="AI56" s="112"/>
    </row>
    <row r="57" spans="1:35" ht="34.5" customHeight="1" x14ac:dyDescent="0.25">
      <c r="A57" s="113" t="s">
        <v>105</v>
      </c>
      <c r="B57" s="114" t="s">
        <v>106</v>
      </c>
      <c r="C57" s="115" t="s">
        <v>149</v>
      </c>
      <c r="D57" s="215" t="s">
        <v>150</v>
      </c>
      <c r="E57" s="216"/>
      <c r="F57" s="217"/>
      <c r="G57" s="218">
        <f t="shared" ref="G57:G58" si="91">E57*F57</f>
        <v>0</v>
      </c>
      <c r="H57" s="216"/>
      <c r="I57" s="217"/>
      <c r="J57" s="219">
        <f t="shared" ref="J57:J58" si="92">H57*I57</f>
        <v>0</v>
      </c>
      <c r="K57" s="205"/>
      <c r="L57" s="217"/>
      <c r="M57" s="138">
        <f t="shared" ref="M57:M58" si="93">K57*L57</f>
        <v>0</v>
      </c>
      <c r="N57" s="117"/>
      <c r="O57" s="217"/>
      <c r="P57" s="138">
        <f t="shared" ref="P57:P58" si="94">N57*O57</f>
        <v>0</v>
      </c>
      <c r="Q57" s="205"/>
      <c r="R57" s="217"/>
      <c r="S57" s="138">
        <f t="shared" ref="S57:S58" si="95">Q57*R57</f>
        <v>0</v>
      </c>
      <c r="T57" s="117"/>
      <c r="U57" s="217"/>
      <c r="V57" s="138">
        <f t="shared" ref="V57:V58" si="96">T57*U57</f>
        <v>0</v>
      </c>
      <c r="W57" s="205"/>
      <c r="X57" s="217"/>
      <c r="Y57" s="138">
        <f t="shared" ref="Y57:Y58" si="97">W57*X57</f>
        <v>0</v>
      </c>
      <c r="Z57" s="117"/>
      <c r="AA57" s="217"/>
      <c r="AB57" s="138">
        <f t="shared" ref="AB57:AB58" si="98">Z57*AA57</f>
        <v>0</v>
      </c>
      <c r="AC57" s="120">
        <f t="shared" si="87"/>
        <v>0</v>
      </c>
      <c r="AD57" s="121">
        <f t="shared" si="88"/>
        <v>0</v>
      </c>
      <c r="AE57" s="181">
        <f t="shared" si="89"/>
        <v>0</v>
      </c>
      <c r="AF57" s="123" t="e">
        <f t="shared" si="90"/>
        <v>#DIV/0!</v>
      </c>
      <c r="AG57" s="124"/>
      <c r="AH57" s="99"/>
      <c r="AI57" s="99"/>
    </row>
    <row r="58" spans="1:35" ht="34.5" customHeight="1" thickBot="1" x14ac:dyDescent="0.3">
      <c r="A58" s="113" t="s">
        <v>105</v>
      </c>
      <c r="B58" s="114" t="s">
        <v>109</v>
      </c>
      <c r="C58" s="115" t="s">
        <v>149</v>
      </c>
      <c r="D58" s="215" t="s">
        <v>150</v>
      </c>
      <c r="E58" s="216"/>
      <c r="F58" s="217"/>
      <c r="G58" s="218">
        <f t="shared" si="91"/>
        <v>0</v>
      </c>
      <c r="H58" s="216"/>
      <c r="I58" s="217"/>
      <c r="J58" s="219">
        <f t="shared" si="92"/>
        <v>0</v>
      </c>
      <c r="K58" s="205"/>
      <c r="L58" s="217"/>
      <c r="M58" s="138">
        <f t="shared" si="93"/>
        <v>0</v>
      </c>
      <c r="N58" s="117"/>
      <c r="O58" s="217"/>
      <c r="P58" s="138">
        <f t="shared" si="94"/>
        <v>0</v>
      </c>
      <c r="Q58" s="205"/>
      <c r="R58" s="217"/>
      <c r="S58" s="138">
        <f t="shared" si="95"/>
        <v>0</v>
      </c>
      <c r="T58" s="117"/>
      <c r="U58" s="217"/>
      <c r="V58" s="138">
        <f t="shared" si="96"/>
        <v>0</v>
      </c>
      <c r="W58" s="205"/>
      <c r="X58" s="217"/>
      <c r="Y58" s="138">
        <f t="shared" si="97"/>
        <v>0</v>
      </c>
      <c r="Z58" s="117"/>
      <c r="AA58" s="217"/>
      <c r="AB58" s="138">
        <f t="shared" si="98"/>
        <v>0</v>
      </c>
      <c r="AC58" s="120">
        <f t="shared" si="87"/>
        <v>0</v>
      </c>
      <c r="AD58" s="121">
        <f t="shared" si="88"/>
        <v>0</v>
      </c>
      <c r="AE58" s="181">
        <f t="shared" si="89"/>
        <v>0</v>
      </c>
      <c r="AF58" s="123" t="e">
        <f t="shared" si="90"/>
        <v>#DIV/0!</v>
      </c>
      <c r="AG58" s="124"/>
      <c r="AH58" s="99"/>
      <c r="AI58" s="99"/>
    </row>
    <row r="59" spans="1:35" ht="27.75" customHeight="1" x14ac:dyDescent="0.25">
      <c r="A59" s="100" t="s">
        <v>102</v>
      </c>
      <c r="B59" s="101" t="s">
        <v>151</v>
      </c>
      <c r="C59" s="102" t="s">
        <v>152</v>
      </c>
      <c r="D59" s="103"/>
      <c r="E59" s="104">
        <f t="shared" ref="E59:AB59" si="99">SUM(E60:E62)</f>
        <v>0</v>
      </c>
      <c r="F59" s="105">
        <f t="shared" si="99"/>
        <v>0</v>
      </c>
      <c r="G59" s="106">
        <f t="shared" si="99"/>
        <v>0</v>
      </c>
      <c r="H59" s="104">
        <f t="shared" si="99"/>
        <v>0</v>
      </c>
      <c r="I59" s="105">
        <f t="shared" si="99"/>
        <v>0</v>
      </c>
      <c r="J59" s="137">
        <f t="shared" si="99"/>
        <v>0</v>
      </c>
      <c r="K59" s="203">
        <f t="shared" si="99"/>
        <v>0</v>
      </c>
      <c r="L59" s="105">
        <f t="shared" si="99"/>
        <v>0</v>
      </c>
      <c r="M59" s="137">
        <f t="shared" si="99"/>
        <v>0</v>
      </c>
      <c r="N59" s="104">
        <f t="shared" si="99"/>
        <v>0</v>
      </c>
      <c r="O59" s="105">
        <f t="shared" si="99"/>
        <v>0</v>
      </c>
      <c r="P59" s="137">
        <f t="shared" si="99"/>
        <v>0</v>
      </c>
      <c r="Q59" s="203">
        <f t="shared" si="99"/>
        <v>0</v>
      </c>
      <c r="R59" s="105">
        <f t="shared" si="99"/>
        <v>0</v>
      </c>
      <c r="S59" s="137">
        <f t="shared" si="99"/>
        <v>0</v>
      </c>
      <c r="T59" s="104">
        <f t="shared" si="99"/>
        <v>0</v>
      </c>
      <c r="U59" s="105">
        <f t="shared" si="99"/>
        <v>0</v>
      </c>
      <c r="V59" s="137">
        <f t="shared" si="99"/>
        <v>0</v>
      </c>
      <c r="W59" s="203">
        <f t="shared" si="99"/>
        <v>0</v>
      </c>
      <c r="X59" s="105">
        <f t="shared" si="99"/>
        <v>0</v>
      </c>
      <c r="Y59" s="137">
        <f t="shared" si="99"/>
        <v>0</v>
      </c>
      <c r="Z59" s="104">
        <f t="shared" si="99"/>
        <v>0</v>
      </c>
      <c r="AA59" s="105">
        <f t="shared" si="99"/>
        <v>0</v>
      </c>
      <c r="AB59" s="137">
        <f t="shared" si="99"/>
        <v>0</v>
      </c>
      <c r="AC59" s="107">
        <f t="shared" si="87"/>
        <v>0</v>
      </c>
      <c r="AD59" s="108">
        <f t="shared" si="88"/>
        <v>0</v>
      </c>
      <c r="AE59" s="108">
        <f t="shared" si="89"/>
        <v>0</v>
      </c>
      <c r="AF59" s="147" t="e">
        <f t="shared" si="90"/>
        <v>#DIV/0!</v>
      </c>
      <c r="AG59" s="148"/>
      <c r="AH59" s="112"/>
      <c r="AI59" s="112"/>
    </row>
    <row r="60" spans="1:35" ht="30" customHeight="1" x14ac:dyDescent="0.25">
      <c r="A60" s="113" t="s">
        <v>105</v>
      </c>
      <c r="B60" s="114" t="s">
        <v>106</v>
      </c>
      <c r="C60" s="222" t="s">
        <v>153</v>
      </c>
      <c r="D60" s="116" t="s">
        <v>154</v>
      </c>
      <c r="E60" s="117"/>
      <c r="F60" s="118"/>
      <c r="G60" s="119">
        <f t="shared" ref="G60:G62" si="100">E60*F60</f>
        <v>0</v>
      </c>
      <c r="H60" s="117"/>
      <c r="I60" s="118"/>
      <c r="J60" s="138">
        <f t="shared" ref="J60:J62" si="101">H60*I60</f>
        <v>0</v>
      </c>
      <c r="K60" s="205"/>
      <c r="L60" s="118"/>
      <c r="M60" s="138">
        <f t="shared" ref="M60:M62" si="102">K60*L60</f>
        <v>0</v>
      </c>
      <c r="N60" s="117"/>
      <c r="O60" s="118"/>
      <c r="P60" s="138">
        <f t="shared" ref="P60:P62" si="103">N60*O60</f>
        <v>0</v>
      </c>
      <c r="Q60" s="205"/>
      <c r="R60" s="118"/>
      <c r="S60" s="138">
        <f t="shared" ref="S60:S62" si="104">Q60*R60</f>
        <v>0</v>
      </c>
      <c r="T60" s="117"/>
      <c r="U60" s="118"/>
      <c r="V60" s="138">
        <f t="shared" ref="V60:V62" si="105">T60*U60</f>
        <v>0</v>
      </c>
      <c r="W60" s="205"/>
      <c r="X60" s="118"/>
      <c r="Y60" s="138">
        <f t="shared" ref="Y60:Y62" si="106">W60*X60</f>
        <v>0</v>
      </c>
      <c r="Z60" s="117"/>
      <c r="AA60" s="118"/>
      <c r="AB60" s="138">
        <f t="shared" ref="AB60:AB62" si="107">Z60*AA60</f>
        <v>0</v>
      </c>
      <c r="AC60" s="120">
        <f t="shared" si="87"/>
        <v>0</v>
      </c>
      <c r="AD60" s="121">
        <f t="shared" si="88"/>
        <v>0</v>
      </c>
      <c r="AE60" s="181">
        <f t="shared" si="89"/>
        <v>0</v>
      </c>
      <c r="AF60" s="123" t="e">
        <f t="shared" si="90"/>
        <v>#DIV/0!</v>
      </c>
      <c r="AG60" s="124"/>
      <c r="AH60" s="99"/>
      <c r="AI60" s="99"/>
    </row>
    <row r="61" spans="1:35" ht="30" customHeight="1" x14ac:dyDescent="0.25">
      <c r="A61" s="113" t="s">
        <v>105</v>
      </c>
      <c r="B61" s="114" t="s">
        <v>109</v>
      </c>
      <c r="C61" s="222" t="s">
        <v>137</v>
      </c>
      <c r="D61" s="116" t="s">
        <v>154</v>
      </c>
      <c r="E61" s="117"/>
      <c r="F61" s="118"/>
      <c r="G61" s="119">
        <f t="shared" si="100"/>
        <v>0</v>
      </c>
      <c r="H61" s="117"/>
      <c r="I61" s="118"/>
      <c r="J61" s="138">
        <f t="shared" si="101"/>
        <v>0</v>
      </c>
      <c r="K61" s="205"/>
      <c r="L61" s="118"/>
      <c r="M61" s="138">
        <f t="shared" si="102"/>
        <v>0</v>
      </c>
      <c r="N61" s="117"/>
      <c r="O61" s="118"/>
      <c r="P61" s="138">
        <f t="shared" si="103"/>
        <v>0</v>
      </c>
      <c r="Q61" s="205"/>
      <c r="R61" s="118"/>
      <c r="S61" s="138">
        <f t="shared" si="104"/>
        <v>0</v>
      </c>
      <c r="T61" s="117"/>
      <c r="U61" s="118"/>
      <c r="V61" s="138">
        <f t="shared" si="105"/>
        <v>0</v>
      </c>
      <c r="W61" s="205"/>
      <c r="X61" s="118"/>
      <c r="Y61" s="138">
        <f t="shared" si="106"/>
        <v>0</v>
      </c>
      <c r="Z61" s="117"/>
      <c r="AA61" s="118"/>
      <c r="AB61" s="138">
        <f t="shared" si="107"/>
        <v>0</v>
      </c>
      <c r="AC61" s="120">
        <f t="shared" si="87"/>
        <v>0</v>
      </c>
      <c r="AD61" s="121">
        <f t="shared" si="88"/>
        <v>0</v>
      </c>
      <c r="AE61" s="181">
        <f t="shared" si="89"/>
        <v>0</v>
      </c>
      <c r="AF61" s="123" t="e">
        <f t="shared" si="90"/>
        <v>#DIV/0!</v>
      </c>
      <c r="AG61" s="124"/>
      <c r="AH61" s="99"/>
      <c r="AI61" s="99"/>
    </row>
    <row r="62" spans="1:35" ht="30" customHeight="1" x14ac:dyDescent="0.25">
      <c r="A62" s="125" t="s">
        <v>105</v>
      </c>
      <c r="B62" s="140" t="s">
        <v>110</v>
      </c>
      <c r="C62" s="223" t="s">
        <v>138</v>
      </c>
      <c r="D62" s="128" t="s">
        <v>154</v>
      </c>
      <c r="E62" s="129"/>
      <c r="F62" s="130"/>
      <c r="G62" s="131">
        <f t="shared" si="100"/>
        <v>0</v>
      </c>
      <c r="H62" s="143"/>
      <c r="I62" s="144"/>
      <c r="J62" s="146">
        <f t="shared" si="101"/>
        <v>0</v>
      </c>
      <c r="K62" s="220"/>
      <c r="L62" s="130"/>
      <c r="M62" s="221">
        <f t="shared" si="102"/>
        <v>0</v>
      </c>
      <c r="N62" s="129"/>
      <c r="O62" s="130"/>
      <c r="P62" s="221">
        <f t="shared" si="103"/>
        <v>0</v>
      </c>
      <c r="Q62" s="220"/>
      <c r="R62" s="130"/>
      <c r="S62" s="221">
        <f t="shared" si="104"/>
        <v>0</v>
      </c>
      <c r="T62" s="129"/>
      <c r="U62" s="130"/>
      <c r="V62" s="221">
        <f t="shared" si="105"/>
        <v>0</v>
      </c>
      <c r="W62" s="220"/>
      <c r="X62" s="130"/>
      <c r="Y62" s="221">
        <f t="shared" si="106"/>
        <v>0</v>
      </c>
      <c r="Z62" s="129"/>
      <c r="AA62" s="130"/>
      <c r="AB62" s="221">
        <f t="shared" si="107"/>
        <v>0</v>
      </c>
      <c r="AC62" s="132">
        <f t="shared" si="87"/>
        <v>0</v>
      </c>
      <c r="AD62" s="133">
        <f t="shared" si="88"/>
        <v>0</v>
      </c>
      <c r="AE62" s="183">
        <f t="shared" si="89"/>
        <v>0</v>
      </c>
      <c r="AF62" s="123" t="e">
        <f t="shared" si="90"/>
        <v>#DIV/0!</v>
      </c>
      <c r="AG62" s="124"/>
      <c r="AH62" s="99"/>
      <c r="AI62" s="99"/>
    </row>
    <row r="63" spans="1:35" ht="15" customHeight="1" x14ac:dyDescent="0.25">
      <c r="A63" s="100" t="s">
        <v>102</v>
      </c>
      <c r="B63" s="101" t="s">
        <v>155</v>
      </c>
      <c r="C63" s="102" t="s">
        <v>156</v>
      </c>
      <c r="D63" s="103"/>
      <c r="E63" s="104">
        <f t="shared" ref="E63:AB63" si="108">SUM(E64:E66)</f>
        <v>0</v>
      </c>
      <c r="F63" s="105">
        <f t="shared" si="108"/>
        <v>0</v>
      </c>
      <c r="G63" s="106">
        <f t="shared" si="108"/>
        <v>0</v>
      </c>
      <c r="H63" s="104">
        <f t="shared" si="108"/>
        <v>0</v>
      </c>
      <c r="I63" s="105">
        <f t="shared" si="108"/>
        <v>0</v>
      </c>
      <c r="J63" s="137">
        <f t="shared" si="108"/>
        <v>0</v>
      </c>
      <c r="K63" s="203">
        <f t="shared" si="108"/>
        <v>0</v>
      </c>
      <c r="L63" s="105">
        <f t="shared" si="108"/>
        <v>0</v>
      </c>
      <c r="M63" s="137">
        <f t="shared" si="108"/>
        <v>0</v>
      </c>
      <c r="N63" s="104">
        <f t="shared" si="108"/>
        <v>0</v>
      </c>
      <c r="O63" s="105">
        <f t="shared" si="108"/>
        <v>0</v>
      </c>
      <c r="P63" s="137">
        <f t="shared" si="108"/>
        <v>0</v>
      </c>
      <c r="Q63" s="203">
        <f t="shared" si="108"/>
        <v>0</v>
      </c>
      <c r="R63" s="105">
        <f t="shared" si="108"/>
        <v>0</v>
      </c>
      <c r="S63" s="137">
        <f t="shared" si="108"/>
        <v>0</v>
      </c>
      <c r="T63" s="104">
        <f t="shared" si="108"/>
        <v>0</v>
      </c>
      <c r="U63" s="105">
        <f t="shared" si="108"/>
        <v>0</v>
      </c>
      <c r="V63" s="137">
        <f t="shared" si="108"/>
        <v>0</v>
      </c>
      <c r="W63" s="203">
        <f t="shared" si="108"/>
        <v>0</v>
      </c>
      <c r="X63" s="105">
        <f t="shared" si="108"/>
        <v>0</v>
      </c>
      <c r="Y63" s="137">
        <f t="shared" si="108"/>
        <v>0</v>
      </c>
      <c r="Z63" s="104">
        <f t="shared" si="108"/>
        <v>0</v>
      </c>
      <c r="AA63" s="105">
        <f t="shared" si="108"/>
        <v>0</v>
      </c>
      <c r="AB63" s="137">
        <f t="shared" si="108"/>
        <v>0</v>
      </c>
      <c r="AC63" s="107">
        <f t="shared" si="87"/>
        <v>0</v>
      </c>
      <c r="AD63" s="108">
        <f t="shared" si="88"/>
        <v>0</v>
      </c>
      <c r="AE63" s="108">
        <f t="shared" si="89"/>
        <v>0</v>
      </c>
      <c r="AF63" s="147" t="e">
        <f t="shared" si="90"/>
        <v>#DIV/0!</v>
      </c>
      <c r="AG63" s="148"/>
      <c r="AH63" s="112"/>
      <c r="AI63" s="112"/>
    </row>
    <row r="64" spans="1:35" ht="41.25" customHeight="1" x14ac:dyDescent="0.25">
      <c r="A64" s="113" t="s">
        <v>105</v>
      </c>
      <c r="B64" s="114" t="s">
        <v>106</v>
      </c>
      <c r="C64" s="222" t="s">
        <v>157</v>
      </c>
      <c r="D64" s="116" t="s">
        <v>158</v>
      </c>
      <c r="E64" s="117"/>
      <c r="F64" s="118"/>
      <c r="G64" s="119">
        <f t="shared" ref="G64:G66" si="109">E64*F64</f>
        <v>0</v>
      </c>
      <c r="H64" s="117"/>
      <c r="I64" s="118"/>
      <c r="J64" s="138">
        <f t="shared" ref="J64:J66" si="110">H64*I64</f>
        <v>0</v>
      </c>
      <c r="K64" s="205"/>
      <c r="L64" s="118"/>
      <c r="M64" s="138">
        <f t="shared" ref="M64:M66" si="111">K64*L64</f>
        <v>0</v>
      </c>
      <c r="N64" s="117"/>
      <c r="O64" s="118"/>
      <c r="P64" s="138">
        <f t="shared" ref="P64:P66" si="112">N64*O64</f>
        <v>0</v>
      </c>
      <c r="Q64" s="205"/>
      <c r="R64" s="118"/>
      <c r="S64" s="138">
        <f t="shared" ref="S64:S66" si="113">Q64*R64</f>
        <v>0</v>
      </c>
      <c r="T64" s="117"/>
      <c r="U64" s="118"/>
      <c r="V64" s="138">
        <f t="shared" ref="V64:V66" si="114">T64*U64</f>
        <v>0</v>
      </c>
      <c r="W64" s="205"/>
      <c r="X64" s="118"/>
      <c r="Y64" s="138">
        <f t="shared" ref="Y64:Y66" si="115">W64*X64</f>
        <v>0</v>
      </c>
      <c r="Z64" s="117"/>
      <c r="AA64" s="118"/>
      <c r="AB64" s="138">
        <f t="shared" ref="AB64:AB66" si="116">Z64*AA64</f>
        <v>0</v>
      </c>
      <c r="AC64" s="120">
        <f t="shared" si="87"/>
        <v>0</v>
      </c>
      <c r="AD64" s="121">
        <f t="shared" si="88"/>
        <v>0</v>
      </c>
      <c r="AE64" s="181">
        <f t="shared" si="89"/>
        <v>0</v>
      </c>
      <c r="AF64" s="123" t="e">
        <f t="shared" si="90"/>
        <v>#DIV/0!</v>
      </c>
      <c r="AG64" s="124"/>
      <c r="AH64" s="99"/>
      <c r="AI64" s="99"/>
    </row>
    <row r="65" spans="1:35" ht="41.25" customHeight="1" x14ac:dyDescent="0.25">
      <c r="A65" s="113" t="s">
        <v>105</v>
      </c>
      <c r="B65" s="114" t="s">
        <v>109</v>
      </c>
      <c r="C65" s="222" t="s">
        <v>159</v>
      </c>
      <c r="D65" s="116" t="s">
        <v>158</v>
      </c>
      <c r="E65" s="117"/>
      <c r="F65" s="118"/>
      <c r="G65" s="119">
        <f t="shared" si="109"/>
        <v>0</v>
      </c>
      <c r="H65" s="117"/>
      <c r="I65" s="118"/>
      <c r="J65" s="138">
        <f t="shared" si="110"/>
        <v>0</v>
      </c>
      <c r="K65" s="205"/>
      <c r="L65" s="118"/>
      <c r="M65" s="138">
        <f t="shared" si="111"/>
        <v>0</v>
      </c>
      <c r="N65" s="117"/>
      <c r="O65" s="118"/>
      <c r="P65" s="138">
        <f t="shared" si="112"/>
        <v>0</v>
      </c>
      <c r="Q65" s="205"/>
      <c r="R65" s="118"/>
      <c r="S65" s="138">
        <f t="shared" si="113"/>
        <v>0</v>
      </c>
      <c r="T65" s="117"/>
      <c r="U65" s="118"/>
      <c r="V65" s="138">
        <f t="shared" si="114"/>
        <v>0</v>
      </c>
      <c r="W65" s="205"/>
      <c r="X65" s="118"/>
      <c r="Y65" s="138">
        <f t="shared" si="115"/>
        <v>0</v>
      </c>
      <c r="Z65" s="117"/>
      <c r="AA65" s="118"/>
      <c r="AB65" s="138">
        <f t="shared" si="116"/>
        <v>0</v>
      </c>
      <c r="AC65" s="120">
        <f t="shared" si="87"/>
        <v>0</v>
      </c>
      <c r="AD65" s="121">
        <f t="shared" si="88"/>
        <v>0</v>
      </c>
      <c r="AE65" s="181">
        <f t="shared" si="89"/>
        <v>0</v>
      </c>
      <c r="AF65" s="123" t="e">
        <f t="shared" si="90"/>
        <v>#DIV/0!</v>
      </c>
      <c r="AG65" s="124"/>
      <c r="AH65" s="99"/>
      <c r="AI65" s="99"/>
    </row>
    <row r="66" spans="1:35" ht="40.5" customHeight="1" x14ac:dyDescent="0.25">
      <c r="A66" s="125" t="s">
        <v>105</v>
      </c>
      <c r="B66" s="140" t="s">
        <v>110</v>
      </c>
      <c r="C66" s="223" t="s">
        <v>160</v>
      </c>
      <c r="D66" s="128" t="s">
        <v>158</v>
      </c>
      <c r="E66" s="129"/>
      <c r="F66" s="130"/>
      <c r="G66" s="131">
        <f t="shared" si="109"/>
        <v>0</v>
      </c>
      <c r="H66" s="143"/>
      <c r="I66" s="144"/>
      <c r="J66" s="146">
        <f t="shared" si="110"/>
        <v>0</v>
      </c>
      <c r="K66" s="220"/>
      <c r="L66" s="130"/>
      <c r="M66" s="221">
        <f t="shared" si="111"/>
        <v>0</v>
      </c>
      <c r="N66" s="129"/>
      <c r="O66" s="130"/>
      <c r="P66" s="221">
        <f t="shared" si="112"/>
        <v>0</v>
      </c>
      <c r="Q66" s="220"/>
      <c r="R66" s="130"/>
      <c r="S66" s="221">
        <f t="shared" si="113"/>
        <v>0</v>
      </c>
      <c r="T66" s="129"/>
      <c r="U66" s="130"/>
      <c r="V66" s="221">
        <f t="shared" si="114"/>
        <v>0</v>
      </c>
      <c r="W66" s="220"/>
      <c r="X66" s="130"/>
      <c r="Y66" s="221">
        <f t="shared" si="115"/>
        <v>0</v>
      </c>
      <c r="Z66" s="129"/>
      <c r="AA66" s="130"/>
      <c r="AB66" s="221">
        <f t="shared" si="116"/>
        <v>0</v>
      </c>
      <c r="AC66" s="132">
        <f t="shared" si="87"/>
        <v>0</v>
      </c>
      <c r="AD66" s="133">
        <f t="shared" si="88"/>
        <v>0</v>
      </c>
      <c r="AE66" s="183">
        <f t="shared" si="89"/>
        <v>0</v>
      </c>
      <c r="AF66" s="123" t="e">
        <f t="shared" si="90"/>
        <v>#DIV/0!</v>
      </c>
      <c r="AG66" s="124"/>
      <c r="AH66" s="99"/>
      <c r="AI66" s="99"/>
    </row>
    <row r="67" spans="1:35" ht="15.75" customHeight="1" x14ac:dyDescent="0.25">
      <c r="A67" s="100" t="s">
        <v>102</v>
      </c>
      <c r="B67" s="101" t="s">
        <v>161</v>
      </c>
      <c r="C67" s="102" t="s">
        <v>162</v>
      </c>
      <c r="D67" s="103"/>
      <c r="E67" s="104">
        <f t="shared" ref="E67:AB67" si="117">SUM(E68:E69)</f>
        <v>0</v>
      </c>
      <c r="F67" s="105">
        <f t="shared" si="117"/>
        <v>0</v>
      </c>
      <c r="G67" s="106">
        <f t="shared" si="117"/>
        <v>0</v>
      </c>
      <c r="H67" s="104">
        <f t="shared" si="117"/>
        <v>0</v>
      </c>
      <c r="I67" s="105">
        <f t="shared" si="117"/>
        <v>0</v>
      </c>
      <c r="J67" s="137">
        <f t="shared" si="117"/>
        <v>0</v>
      </c>
      <c r="K67" s="203">
        <f t="shared" si="117"/>
        <v>0</v>
      </c>
      <c r="L67" s="105">
        <f t="shared" si="117"/>
        <v>0</v>
      </c>
      <c r="M67" s="137">
        <f t="shared" si="117"/>
        <v>0</v>
      </c>
      <c r="N67" s="104">
        <f t="shared" si="117"/>
        <v>0</v>
      </c>
      <c r="O67" s="105">
        <f t="shared" si="117"/>
        <v>0</v>
      </c>
      <c r="P67" s="137">
        <f t="shared" si="117"/>
        <v>0</v>
      </c>
      <c r="Q67" s="203">
        <f t="shared" si="117"/>
        <v>0</v>
      </c>
      <c r="R67" s="105">
        <f t="shared" si="117"/>
        <v>0</v>
      </c>
      <c r="S67" s="137">
        <f t="shared" si="117"/>
        <v>0</v>
      </c>
      <c r="T67" s="104">
        <f t="shared" si="117"/>
        <v>0</v>
      </c>
      <c r="U67" s="105">
        <f t="shared" si="117"/>
        <v>0</v>
      </c>
      <c r="V67" s="137">
        <f t="shared" si="117"/>
        <v>0</v>
      </c>
      <c r="W67" s="203">
        <f t="shared" si="117"/>
        <v>0</v>
      </c>
      <c r="X67" s="105">
        <f t="shared" si="117"/>
        <v>0</v>
      </c>
      <c r="Y67" s="137">
        <f t="shared" si="117"/>
        <v>0</v>
      </c>
      <c r="Z67" s="104">
        <f t="shared" si="117"/>
        <v>0</v>
      </c>
      <c r="AA67" s="105">
        <f t="shared" si="117"/>
        <v>0</v>
      </c>
      <c r="AB67" s="137">
        <f t="shared" si="117"/>
        <v>0</v>
      </c>
      <c r="AC67" s="107">
        <f t="shared" si="87"/>
        <v>0</v>
      </c>
      <c r="AD67" s="108">
        <f t="shared" si="88"/>
        <v>0</v>
      </c>
      <c r="AE67" s="108">
        <f t="shared" si="89"/>
        <v>0</v>
      </c>
      <c r="AF67" s="147" t="e">
        <f t="shared" si="90"/>
        <v>#DIV/0!</v>
      </c>
      <c r="AG67" s="148"/>
      <c r="AH67" s="112"/>
      <c r="AI67" s="112"/>
    </row>
    <row r="68" spans="1:35" ht="30" customHeight="1" x14ac:dyDescent="0.25">
      <c r="A68" s="113" t="s">
        <v>105</v>
      </c>
      <c r="B68" s="114" t="s">
        <v>106</v>
      </c>
      <c r="C68" s="115" t="s">
        <v>163</v>
      </c>
      <c r="D68" s="116" t="s">
        <v>154</v>
      </c>
      <c r="E68" s="117"/>
      <c r="F68" s="118"/>
      <c r="G68" s="119">
        <f t="shared" ref="G68:G69" si="118">E68*F68</f>
        <v>0</v>
      </c>
      <c r="H68" s="117"/>
      <c r="I68" s="118"/>
      <c r="J68" s="138">
        <f t="shared" ref="J68:J69" si="119">H68*I68</f>
        <v>0</v>
      </c>
      <c r="K68" s="205"/>
      <c r="L68" s="118"/>
      <c r="M68" s="138">
        <f t="shared" ref="M68:M69" si="120">K68*L68</f>
        <v>0</v>
      </c>
      <c r="N68" s="117"/>
      <c r="O68" s="118"/>
      <c r="P68" s="138">
        <f t="shared" ref="P68:P69" si="121">N68*O68</f>
        <v>0</v>
      </c>
      <c r="Q68" s="205"/>
      <c r="R68" s="118"/>
      <c r="S68" s="138">
        <f t="shared" ref="S68:S69" si="122">Q68*R68</f>
        <v>0</v>
      </c>
      <c r="T68" s="117"/>
      <c r="U68" s="118"/>
      <c r="V68" s="138">
        <f t="shared" ref="V68:V69" si="123">T68*U68</f>
        <v>0</v>
      </c>
      <c r="W68" s="205"/>
      <c r="X68" s="118"/>
      <c r="Y68" s="138">
        <f t="shared" ref="Y68:Y69" si="124">W68*X68</f>
        <v>0</v>
      </c>
      <c r="Z68" s="117"/>
      <c r="AA68" s="118"/>
      <c r="AB68" s="138">
        <f t="shared" ref="AB68:AB69" si="125">Z68*AA68</f>
        <v>0</v>
      </c>
      <c r="AC68" s="120">
        <f t="shared" si="87"/>
        <v>0</v>
      </c>
      <c r="AD68" s="121">
        <f t="shared" si="88"/>
        <v>0</v>
      </c>
      <c r="AE68" s="181">
        <f t="shared" si="89"/>
        <v>0</v>
      </c>
      <c r="AF68" s="123" t="e">
        <f t="shared" si="90"/>
        <v>#DIV/0!</v>
      </c>
      <c r="AG68" s="124"/>
      <c r="AH68" s="99"/>
      <c r="AI68" s="99"/>
    </row>
    <row r="69" spans="1:35" ht="30" customHeight="1" thickBot="1" x14ac:dyDescent="0.3">
      <c r="A69" s="113" t="s">
        <v>105</v>
      </c>
      <c r="B69" s="114" t="s">
        <v>109</v>
      </c>
      <c r="C69" s="115" t="s">
        <v>163</v>
      </c>
      <c r="D69" s="116" t="s">
        <v>154</v>
      </c>
      <c r="E69" s="117"/>
      <c r="F69" s="118"/>
      <c r="G69" s="119">
        <f t="shared" si="118"/>
        <v>0</v>
      </c>
      <c r="H69" s="117"/>
      <c r="I69" s="118"/>
      <c r="J69" s="138">
        <f t="shared" si="119"/>
        <v>0</v>
      </c>
      <c r="K69" s="205"/>
      <c r="L69" s="118"/>
      <c r="M69" s="138">
        <f t="shared" si="120"/>
        <v>0</v>
      </c>
      <c r="N69" s="117"/>
      <c r="O69" s="118"/>
      <c r="P69" s="138">
        <f t="shared" si="121"/>
        <v>0</v>
      </c>
      <c r="Q69" s="205"/>
      <c r="R69" s="118"/>
      <c r="S69" s="138">
        <f t="shared" si="122"/>
        <v>0</v>
      </c>
      <c r="T69" s="117"/>
      <c r="U69" s="118"/>
      <c r="V69" s="138">
        <f t="shared" si="123"/>
        <v>0</v>
      </c>
      <c r="W69" s="205"/>
      <c r="X69" s="118"/>
      <c r="Y69" s="138">
        <f t="shared" si="124"/>
        <v>0</v>
      </c>
      <c r="Z69" s="117"/>
      <c r="AA69" s="118"/>
      <c r="AB69" s="138">
        <f t="shared" si="125"/>
        <v>0</v>
      </c>
      <c r="AC69" s="120">
        <f t="shared" si="87"/>
        <v>0</v>
      </c>
      <c r="AD69" s="121">
        <f t="shared" si="88"/>
        <v>0</v>
      </c>
      <c r="AE69" s="181">
        <f t="shared" si="89"/>
        <v>0</v>
      </c>
      <c r="AF69" s="123" t="e">
        <f t="shared" si="90"/>
        <v>#DIV/0!</v>
      </c>
      <c r="AG69" s="124"/>
      <c r="AH69" s="99"/>
      <c r="AI69" s="99"/>
    </row>
    <row r="70" spans="1:35" ht="15.75" customHeight="1" x14ac:dyDescent="0.25">
      <c r="A70" s="100" t="s">
        <v>102</v>
      </c>
      <c r="B70" s="101" t="s">
        <v>164</v>
      </c>
      <c r="C70" s="102" t="s">
        <v>165</v>
      </c>
      <c r="D70" s="103"/>
      <c r="E70" s="104">
        <f t="shared" ref="E70:AB70" si="126">SUM(E71:E71)</f>
        <v>15</v>
      </c>
      <c r="F70" s="105">
        <f t="shared" si="126"/>
        <v>400</v>
      </c>
      <c r="G70" s="106">
        <f t="shared" si="126"/>
        <v>6000</v>
      </c>
      <c r="H70" s="104">
        <f t="shared" si="126"/>
        <v>22.494250000000001</v>
      </c>
      <c r="I70" s="105">
        <f t="shared" si="126"/>
        <v>400</v>
      </c>
      <c r="J70" s="137">
        <f t="shared" si="126"/>
        <v>8997.7000000000007</v>
      </c>
      <c r="K70" s="203">
        <f t="shared" si="126"/>
        <v>0</v>
      </c>
      <c r="L70" s="105">
        <f t="shared" si="126"/>
        <v>0</v>
      </c>
      <c r="M70" s="137">
        <f t="shared" si="126"/>
        <v>0</v>
      </c>
      <c r="N70" s="104">
        <f t="shared" si="126"/>
        <v>0</v>
      </c>
      <c r="O70" s="105">
        <f t="shared" si="126"/>
        <v>0</v>
      </c>
      <c r="P70" s="137">
        <f t="shared" si="126"/>
        <v>0</v>
      </c>
      <c r="Q70" s="203">
        <f t="shared" si="126"/>
        <v>0</v>
      </c>
      <c r="R70" s="105">
        <f t="shared" si="126"/>
        <v>0</v>
      </c>
      <c r="S70" s="137">
        <f t="shared" si="126"/>
        <v>0</v>
      </c>
      <c r="T70" s="104">
        <f t="shared" si="126"/>
        <v>0</v>
      </c>
      <c r="U70" s="105">
        <f t="shared" si="126"/>
        <v>0</v>
      </c>
      <c r="V70" s="137">
        <f t="shared" si="126"/>
        <v>0</v>
      </c>
      <c r="W70" s="203">
        <f t="shared" si="126"/>
        <v>0</v>
      </c>
      <c r="X70" s="105">
        <f t="shared" si="126"/>
        <v>0</v>
      </c>
      <c r="Y70" s="137">
        <f t="shared" si="126"/>
        <v>0</v>
      </c>
      <c r="Z70" s="104">
        <f t="shared" si="126"/>
        <v>0</v>
      </c>
      <c r="AA70" s="105">
        <f t="shared" si="126"/>
        <v>0</v>
      </c>
      <c r="AB70" s="137">
        <f t="shared" si="126"/>
        <v>0</v>
      </c>
      <c r="AC70" s="107">
        <f t="shared" si="87"/>
        <v>6000</v>
      </c>
      <c r="AD70" s="108">
        <f t="shared" si="88"/>
        <v>8997.7000000000007</v>
      </c>
      <c r="AE70" s="108">
        <f t="shared" si="89"/>
        <v>-2997.7000000000007</v>
      </c>
      <c r="AF70" s="147">
        <f t="shared" si="90"/>
        <v>-0.49961666666666676</v>
      </c>
      <c r="AG70" s="148"/>
      <c r="AH70" s="112"/>
      <c r="AI70" s="112"/>
    </row>
    <row r="71" spans="1:35" ht="30" customHeight="1" thickBot="1" x14ac:dyDescent="0.3">
      <c r="A71" s="113" t="s">
        <v>105</v>
      </c>
      <c r="B71" s="114" t="s">
        <v>106</v>
      </c>
      <c r="C71" s="115" t="s">
        <v>273</v>
      </c>
      <c r="D71" s="116" t="s">
        <v>217</v>
      </c>
      <c r="E71" s="117">
        <v>15</v>
      </c>
      <c r="F71" s="118">
        <v>400</v>
      </c>
      <c r="G71" s="119">
        <f t="shared" ref="G71" si="127">E71*F71</f>
        <v>6000</v>
      </c>
      <c r="H71" s="117">
        <v>22.494250000000001</v>
      </c>
      <c r="I71" s="118">
        <v>400</v>
      </c>
      <c r="J71" s="138">
        <f t="shared" ref="J71" si="128">H71*I71</f>
        <v>8997.7000000000007</v>
      </c>
      <c r="K71" s="205"/>
      <c r="L71" s="118"/>
      <c r="M71" s="138">
        <f t="shared" ref="M71" si="129">K71*L71</f>
        <v>0</v>
      </c>
      <c r="N71" s="117"/>
      <c r="O71" s="118"/>
      <c r="P71" s="138">
        <f t="shared" ref="P71" si="130">N71*O71</f>
        <v>0</v>
      </c>
      <c r="Q71" s="205"/>
      <c r="R71" s="118"/>
      <c r="S71" s="138">
        <f t="shared" ref="S71" si="131">Q71*R71</f>
        <v>0</v>
      </c>
      <c r="T71" s="117"/>
      <c r="U71" s="118"/>
      <c r="V71" s="138">
        <f t="shared" ref="V71" si="132">T71*U71</f>
        <v>0</v>
      </c>
      <c r="W71" s="205"/>
      <c r="X71" s="118"/>
      <c r="Y71" s="138">
        <f t="shared" ref="Y71" si="133">W71*X71</f>
        <v>0</v>
      </c>
      <c r="Z71" s="117"/>
      <c r="AA71" s="118"/>
      <c r="AB71" s="138">
        <f t="shared" ref="AB71" si="134">Z71*AA71</f>
        <v>0</v>
      </c>
      <c r="AC71" s="120">
        <f t="shared" si="87"/>
        <v>6000</v>
      </c>
      <c r="AD71" s="121">
        <f t="shared" si="88"/>
        <v>8997.7000000000007</v>
      </c>
      <c r="AE71" s="181">
        <f t="shared" si="89"/>
        <v>-2997.7000000000007</v>
      </c>
      <c r="AF71" s="123">
        <f t="shared" si="90"/>
        <v>-0.49961666666666676</v>
      </c>
      <c r="AG71" s="124"/>
      <c r="AH71" s="99"/>
      <c r="AI71" s="99"/>
    </row>
    <row r="72" spans="1:35" ht="15" customHeight="1" thickBot="1" x14ac:dyDescent="0.3">
      <c r="A72" s="185" t="s">
        <v>166</v>
      </c>
      <c r="B72" s="186"/>
      <c r="C72" s="187"/>
      <c r="D72" s="188"/>
      <c r="E72" s="189">
        <f t="shared" ref="E72:AD72" si="135">E70+E67+E63+E59+E56</f>
        <v>15</v>
      </c>
      <c r="F72" s="190">
        <f t="shared" si="135"/>
        <v>400</v>
      </c>
      <c r="G72" s="191">
        <f t="shared" si="135"/>
        <v>6000</v>
      </c>
      <c r="H72" s="155">
        <f t="shared" si="135"/>
        <v>22.494250000000001</v>
      </c>
      <c r="I72" s="157">
        <f t="shared" si="135"/>
        <v>400</v>
      </c>
      <c r="J72" s="208">
        <f t="shared" si="135"/>
        <v>8997.7000000000007</v>
      </c>
      <c r="K72" s="192">
        <f t="shared" si="135"/>
        <v>0</v>
      </c>
      <c r="L72" s="190">
        <f t="shared" si="135"/>
        <v>0</v>
      </c>
      <c r="M72" s="193">
        <f t="shared" si="135"/>
        <v>0</v>
      </c>
      <c r="N72" s="189">
        <f t="shared" si="135"/>
        <v>0</v>
      </c>
      <c r="O72" s="190">
        <f t="shared" si="135"/>
        <v>0</v>
      </c>
      <c r="P72" s="193">
        <f t="shared" si="135"/>
        <v>0</v>
      </c>
      <c r="Q72" s="192">
        <f t="shared" si="135"/>
        <v>0</v>
      </c>
      <c r="R72" s="190">
        <f t="shared" si="135"/>
        <v>0</v>
      </c>
      <c r="S72" s="193">
        <f t="shared" si="135"/>
        <v>0</v>
      </c>
      <c r="T72" s="189">
        <f t="shared" si="135"/>
        <v>0</v>
      </c>
      <c r="U72" s="190">
        <f t="shared" si="135"/>
        <v>0</v>
      </c>
      <c r="V72" s="193">
        <f t="shared" si="135"/>
        <v>0</v>
      </c>
      <c r="W72" s="192">
        <f t="shared" si="135"/>
        <v>0</v>
      </c>
      <c r="X72" s="190">
        <f t="shared" si="135"/>
        <v>0</v>
      </c>
      <c r="Y72" s="193">
        <f t="shared" si="135"/>
        <v>0</v>
      </c>
      <c r="Z72" s="189">
        <f t="shared" si="135"/>
        <v>0</v>
      </c>
      <c r="AA72" s="190">
        <f t="shared" si="135"/>
        <v>0</v>
      </c>
      <c r="AB72" s="193">
        <f t="shared" si="135"/>
        <v>0</v>
      </c>
      <c r="AC72" s="155">
        <f t="shared" si="135"/>
        <v>6000</v>
      </c>
      <c r="AD72" s="160">
        <f t="shared" si="135"/>
        <v>8997.7000000000007</v>
      </c>
      <c r="AE72" s="155">
        <f t="shared" si="89"/>
        <v>-2997.7000000000007</v>
      </c>
      <c r="AF72" s="161">
        <f t="shared" si="90"/>
        <v>-0.49961666666666676</v>
      </c>
      <c r="AG72" s="162"/>
      <c r="AH72" s="99"/>
      <c r="AI72" s="99"/>
    </row>
    <row r="73" spans="1:35" ht="15.75" customHeight="1" x14ac:dyDescent="0.25">
      <c r="A73" s="211" t="s">
        <v>100</v>
      </c>
      <c r="B73" s="224" t="s">
        <v>26</v>
      </c>
      <c r="C73" s="165" t="s">
        <v>167</v>
      </c>
      <c r="D73" s="199"/>
      <c r="E73" s="89"/>
      <c r="F73" s="90"/>
      <c r="G73" s="90"/>
      <c r="H73" s="89"/>
      <c r="I73" s="90"/>
      <c r="J73" s="94"/>
      <c r="K73" s="90"/>
      <c r="L73" s="90"/>
      <c r="M73" s="94"/>
      <c r="N73" s="89"/>
      <c r="O73" s="90"/>
      <c r="P73" s="94"/>
      <c r="Q73" s="90"/>
      <c r="R73" s="90"/>
      <c r="S73" s="94"/>
      <c r="T73" s="89"/>
      <c r="U73" s="90"/>
      <c r="V73" s="94"/>
      <c r="W73" s="90"/>
      <c r="X73" s="90"/>
      <c r="Y73" s="94"/>
      <c r="Z73" s="89"/>
      <c r="AA73" s="90"/>
      <c r="AB73" s="94"/>
      <c r="AC73" s="225"/>
      <c r="AD73" s="225"/>
      <c r="AE73" s="226">
        <f t="shared" si="89"/>
        <v>0</v>
      </c>
      <c r="AF73" s="227" t="e">
        <f t="shared" si="90"/>
        <v>#DIV/0!</v>
      </c>
      <c r="AG73" s="228"/>
      <c r="AH73" s="99"/>
      <c r="AI73" s="99"/>
    </row>
    <row r="74" spans="1:35" ht="48" customHeight="1" x14ac:dyDescent="0.25">
      <c r="A74" s="100" t="s">
        <v>102</v>
      </c>
      <c r="B74" s="101" t="s">
        <v>168</v>
      </c>
      <c r="C74" s="170" t="s">
        <v>169</v>
      </c>
      <c r="D74" s="179"/>
      <c r="E74" s="200">
        <f t="shared" ref="E74:AB74" si="136">SUM(E75:E75)</f>
        <v>50</v>
      </c>
      <c r="F74" s="201">
        <f t="shared" si="136"/>
        <v>150</v>
      </c>
      <c r="G74" s="202">
        <f t="shared" si="136"/>
        <v>7500</v>
      </c>
      <c r="H74" s="104">
        <f t="shared" si="136"/>
        <v>43</v>
      </c>
      <c r="I74" s="105">
        <f t="shared" si="136"/>
        <v>117.68</v>
      </c>
      <c r="J74" s="137">
        <f t="shared" si="136"/>
        <v>5060.0000000000009</v>
      </c>
      <c r="K74" s="213">
        <f t="shared" si="136"/>
        <v>0</v>
      </c>
      <c r="L74" s="201">
        <f t="shared" si="136"/>
        <v>0</v>
      </c>
      <c r="M74" s="214">
        <f t="shared" si="136"/>
        <v>0</v>
      </c>
      <c r="N74" s="200">
        <f t="shared" si="136"/>
        <v>0</v>
      </c>
      <c r="O74" s="201">
        <f t="shared" si="136"/>
        <v>0</v>
      </c>
      <c r="P74" s="214">
        <f t="shared" si="136"/>
        <v>0</v>
      </c>
      <c r="Q74" s="213">
        <f t="shared" si="136"/>
        <v>0</v>
      </c>
      <c r="R74" s="201">
        <f t="shared" si="136"/>
        <v>0</v>
      </c>
      <c r="S74" s="214">
        <f t="shared" si="136"/>
        <v>0</v>
      </c>
      <c r="T74" s="200">
        <f t="shared" si="136"/>
        <v>0</v>
      </c>
      <c r="U74" s="201">
        <f t="shared" si="136"/>
        <v>0</v>
      </c>
      <c r="V74" s="214">
        <f t="shared" si="136"/>
        <v>0</v>
      </c>
      <c r="W74" s="213">
        <f t="shared" si="136"/>
        <v>0</v>
      </c>
      <c r="X74" s="201">
        <f t="shared" si="136"/>
        <v>0</v>
      </c>
      <c r="Y74" s="214">
        <f t="shared" si="136"/>
        <v>0</v>
      </c>
      <c r="Z74" s="200">
        <f t="shared" si="136"/>
        <v>0</v>
      </c>
      <c r="AA74" s="201">
        <f t="shared" si="136"/>
        <v>0</v>
      </c>
      <c r="AB74" s="214">
        <f t="shared" si="136"/>
        <v>0</v>
      </c>
      <c r="AC74" s="107">
        <f t="shared" ref="AC74:AC76" si="137">G74+M74+S74+Y74</f>
        <v>7500</v>
      </c>
      <c r="AD74" s="108">
        <f t="shared" ref="AD74:AD76" si="138">J74+P74+V74+AB74</f>
        <v>5060.0000000000009</v>
      </c>
      <c r="AE74" s="108">
        <f t="shared" si="89"/>
        <v>2439.9999999999991</v>
      </c>
      <c r="AF74" s="147">
        <f t="shared" si="90"/>
        <v>0.3253333333333332</v>
      </c>
      <c r="AG74" s="148"/>
      <c r="AH74" s="112"/>
      <c r="AI74" s="112"/>
    </row>
    <row r="75" spans="1:35" ht="46.2" customHeight="1" thickBot="1" x14ac:dyDescent="0.3">
      <c r="A75" s="113" t="s">
        <v>105</v>
      </c>
      <c r="B75" s="114" t="s">
        <v>106</v>
      </c>
      <c r="C75" s="115" t="s">
        <v>274</v>
      </c>
      <c r="D75" s="116" t="s">
        <v>170</v>
      </c>
      <c r="E75" s="117">
        <v>50</v>
      </c>
      <c r="F75" s="118">
        <v>150</v>
      </c>
      <c r="G75" s="119">
        <f t="shared" ref="G75" si="139">E75*F75</f>
        <v>7500</v>
      </c>
      <c r="H75" s="117">
        <v>43</v>
      </c>
      <c r="I75" s="118">
        <v>117.68</v>
      </c>
      <c r="J75" s="138">
        <f>H75*I75-0.24</f>
        <v>5060.0000000000009</v>
      </c>
      <c r="K75" s="205"/>
      <c r="L75" s="118"/>
      <c r="M75" s="138">
        <f t="shared" ref="M75" si="140">K75*L75</f>
        <v>0</v>
      </c>
      <c r="N75" s="117"/>
      <c r="O75" s="118"/>
      <c r="P75" s="138">
        <f t="shared" ref="P75" si="141">N75*O75</f>
        <v>0</v>
      </c>
      <c r="Q75" s="205"/>
      <c r="R75" s="118"/>
      <c r="S75" s="138">
        <f t="shared" ref="S75" si="142">Q75*R75</f>
        <v>0</v>
      </c>
      <c r="T75" s="117"/>
      <c r="U75" s="118"/>
      <c r="V75" s="138">
        <f t="shared" ref="V75" si="143">T75*U75</f>
        <v>0</v>
      </c>
      <c r="W75" s="205"/>
      <c r="X75" s="118"/>
      <c r="Y75" s="138">
        <f t="shared" ref="Y75" si="144">W75*X75</f>
        <v>0</v>
      </c>
      <c r="Z75" s="117"/>
      <c r="AA75" s="118"/>
      <c r="AB75" s="138">
        <f t="shared" ref="AB75" si="145">Z75*AA75</f>
        <v>0</v>
      </c>
      <c r="AC75" s="120">
        <f t="shared" si="137"/>
        <v>7500</v>
      </c>
      <c r="AD75" s="121">
        <f t="shared" si="138"/>
        <v>5060.0000000000009</v>
      </c>
      <c r="AE75" s="181">
        <f t="shared" si="89"/>
        <v>2439.9999999999991</v>
      </c>
      <c r="AF75" s="123">
        <f t="shared" si="90"/>
        <v>0.3253333333333332</v>
      </c>
      <c r="AG75" s="124"/>
      <c r="AH75" s="99"/>
      <c r="AI75" s="99"/>
    </row>
    <row r="76" spans="1:35" ht="15" customHeight="1" thickBot="1" x14ac:dyDescent="0.3">
      <c r="A76" s="185" t="s">
        <v>171</v>
      </c>
      <c r="B76" s="186"/>
      <c r="C76" s="187"/>
      <c r="D76" s="188"/>
      <c r="E76" s="189">
        <f t="shared" ref="E76:AB76" si="146">E74</f>
        <v>50</v>
      </c>
      <c r="F76" s="190">
        <f t="shared" si="146"/>
        <v>150</v>
      </c>
      <c r="G76" s="191">
        <f t="shared" si="146"/>
        <v>7500</v>
      </c>
      <c r="H76" s="155">
        <f t="shared" si="146"/>
        <v>43</v>
      </c>
      <c r="I76" s="157">
        <f t="shared" si="146"/>
        <v>117.68</v>
      </c>
      <c r="J76" s="208">
        <f t="shared" si="146"/>
        <v>5060.0000000000009</v>
      </c>
      <c r="K76" s="192">
        <f t="shared" si="146"/>
        <v>0</v>
      </c>
      <c r="L76" s="190">
        <f t="shared" si="146"/>
        <v>0</v>
      </c>
      <c r="M76" s="193">
        <f t="shared" si="146"/>
        <v>0</v>
      </c>
      <c r="N76" s="189">
        <f t="shared" si="146"/>
        <v>0</v>
      </c>
      <c r="O76" s="190">
        <f t="shared" si="146"/>
        <v>0</v>
      </c>
      <c r="P76" s="193">
        <f t="shared" si="146"/>
        <v>0</v>
      </c>
      <c r="Q76" s="192">
        <f t="shared" si="146"/>
        <v>0</v>
      </c>
      <c r="R76" s="190">
        <f t="shared" si="146"/>
        <v>0</v>
      </c>
      <c r="S76" s="193">
        <f t="shared" si="146"/>
        <v>0</v>
      </c>
      <c r="T76" s="189">
        <f t="shared" si="146"/>
        <v>0</v>
      </c>
      <c r="U76" s="190">
        <f t="shared" si="146"/>
        <v>0</v>
      </c>
      <c r="V76" s="193">
        <f t="shared" si="146"/>
        <v>0</v>
      </c>
      <c r="W76" s="192">
        <f t="shared" si="146"/>
        <v>0</v>
      </c>
      <c r="X76" s="190">
        <f t="shared" si="146"/>
        <v>0</v>
      </c>
      <c r="Y76" s="193">
        <f t="shared" si="146"/>
        <v>0</v>
      </c>
      <c r="Z76" s="189">
        <f t="shared" si="146"/>
        <v>0</v>
      </c>
      <c r="AA76" s="190">
        <f t="shared" si="146"/>
        <v>0</v>
      </c>
      <c r="AB76" s="193">
        <f t="shared" si="146"/>
        <v>0</v>
      </c>
      <c r="AC76" s="189">
        <f t="shared" si="137"/>
        <v>7500</v>
      </c>
      <c r="AD76" s="194">
        <f t="shared" si="138"/>
        <v>5060.0000000000009</v>
      </c>
      <c r="AE76" s="193">
        <f t="shared" si="89"/>
        <v>2439.9999999999991</v>
      </c>
      <c r="AF76" s="195">
        <f t="shared" si="90"/>
        <v>0.3253333333333332</v>
      </c>
      <c r="AG76" s="196"/>
      <c r="AH76" s="99"/>
      <c r="AI76" s="99"/>
    </row>
    <row r="77" spans="1:35" ht="15.75" customHeight="1" x14ac:dyDescent="0.25">
      <c r="A77" s="211" t="s">
        <v>100</v>
      </c>
      <c r="B77" s="224" t="s">
        <v>27</v>
      </c>
      <c r="C77" s="165" t="s">
        <v>172</v>
      </c>
      <c r="D77" s="230"/>
      <c r="E77" s="231"/>
      <c r="F77" s="232"/>
      <c r="G77" s="232"/>
      <c r="H77" s="89"/>
      <c r="I77" s="90"/>
      <c r="J77" s="94"/>
      <c r="K77" s="232"/>
      <c r="L77" s="232"/>
      <c r="M77" s="233"/>
      <c r="N77" s="231"/>
      <c r="O77" s="232"/>
      <c r="P77" s="233"/>
      <c r="Q77" s="232"/>
      <c r="R77" s="232"/>
      <c r="S77" s="233"/>
      <c r="T77" s="231"/>
      <c r="U77" s="232"/>
      <c r="V77" s="233"/>
      <c r="W77" s="232"/>
      <c r="X77" s="232"/>
      <c r="Y77" s="233"/>
      <c r="Z77" s="231"/>
      <c r="AA77" s="232"/>
      <c r="AB77" s="232"/>
      <c r="AC77" s="95"/>
      <c r="AD77" s="96"/>
      <c r="AE77" s="96"/>
      <c r="AF77" s="97"/>
      <c r="AG77" s="98"/>
      <c r="AH77" s="99"/>
      <c r="AI77" s="99"/>
    </row>
    <row r="78" spans="1:35" ht="24.75" customHeight="1" x14ac:dyDescent="0.25">
      <c r="A78" s="100" t="s">
        <v>102</v>
      </c>
      <c r="B78" s="101" t="s">
        <v>173</v>
      </c>
      <c r="C78" s="234" t="s">
        <v>174</v>
      </c>
      <c r="D78" s="179"/>
      <c r="E78" s="200">
        <f t="shared" ref="E78:AB78" si="147">SUM(E79:E79)</f>
        <v>0</v>
      </c>
      <c r="F78" s="201">
        <f t="shared" si="147"/>
        <v>0</v>
      </c>
      <c r="G78" s="202">
        <f t="shared" si="147"/>
        <v>0</v>
      </c>
      <c r="H78" s="104">
        <f t="shared" si="147"/>
        <v>0</v>
      </c>
      <c r="I78" s="105">
        <f t="shared" si="147"/>
        <v>0</v>
      </c>
      <c r="J78" s="137">
        <f t="shared" si="147"/>
        <v>0</v>
      </c>
      <c r="K78" s="213">
        <f t="shared" si="147"/>
        <v>0</v>
      </c>
      <c r="L78" s="201">
        <f t="shared" si="147"/>
        <v>0</v>
      </c>
      <c r="M78" s="214">
        <f t="shared" si="147"/>
        <v>0</v>
      </c>
      <c r="N78" s="200">
        <f t="shared" si="147"/>
        <v>0</v>
      </c>
      <c r="O78" s="201">
        <f t="shared" si="147"/>
        <v>0</v>
      </c>
      <c r="P78" s="214">
        <f t="shared" si="147"/>
        <v>0</v>
      </c>
      <c r="Q78" s="213">
        <f t="shared" si="147"/>
        <v>0</v>
      </c>
      <c r="R78" s="201">
        <f t="shared" si="147"/>
        <v>0</v>
      </c>
      <c r="S78" s="214">
        <f t="shared" si="147"/>
        <v>0</v>
      </c>
      <c r="T78" s="200">
        <f t="shared" si="147"/>
        <v>0</v>
      </c>
      <c r="U78" s="201">
        <f t="shared" si="147"/>
        <v>0</v>
      </c>
      <c r="V78" s="214">
        <f t="shared" si="147"/>
        <v>0</v>
      </c>
      <c r="W78" s="213">
        <f t="shared" si="147"/>
        <v>0</v>
      </c>
      <c r="X78" s="201">
        <f t="shared" si="147"/>
        <v>0</v>
      </c>
      <c r="Y78" s="214">
        <f t="shared" si="147"/>
        <v>0</v>
      </c>
      <c r="Z78" s="200">
        <f t="shared" si="147"/>
        <v>0</v>
      </c>
      <c r="AA78" s="201">
        <f t="shared" si="147"/>
        <v>0</v>
      </c>
      <c r="AB78" s="214">
        <f t="shared" si="147"/>
        <v>0</v>
      </c>
      <c r="AC78" s="107">
        <f t="shared" ref="AC78:AC84" si="148">G78+M78+S78+Y78</f>
        <v>0</v>
      </c>
      <c r="AD78" s="108">
        <f t="shared" ref="AD78:AD84" si="149">J78+P78+V78+AB78</f>
        <v>0</v>
      </c>
      <c r="AE78" s="108">
        <f t="shared" ref="AE78:AE84" si="150">AC78-AD78</f>
        <v>0</v>
      </c>
      <c r="AF78" s="110" t="e">
        <f t="shared" ref="AF78:AF84" si="151">AE78/AC78</f>
        <v>#DIV/0!</v>
      </c>
      <c r="AG78" s="111"/>
      <c r="AH78" s="112"/>
      <c r="AI78" s="112"/>
    </row>
    <row r="79" spans="1:35" ht="24" customHeight="1" thickBot="1" x14ac:dyDescent="0.3">
      <c r="A79" s="113" t="s">
        <v>105</v>
      </c>
      <c r="B79" s="114" t="s">
        <v>106</v>
      </c>
      <c r="C79" s="115" t="s">
        <v>175</v>
      </c>
      <c r="D79" s="116" t="s">
        <v>125</v>
      </c>
      <c r="E79" s="117"/>
      <c r="F79" s="118"/>
      <c r="G79" s="119">
        <f t="shared" ref="G79" si="152">E79*F79</f>
        <v>0</v>
      </c>
      <c r="H79" s="117"/>
      <c r="I79" s="118"/>
      <c r="J79" s="138">
        <f t="shared" ref="J79" si="153">H79*I79</f>
        <v>0</v>
      </c>
      <c r="K79" s="205"/>
      <c r="L79" s="118"/>
      <c r="M79" s="138">
        <f t="shared" ref="M79" si="154">K79*L79</f>
        <v>0</v>
      </c>
      <c r="N79" s="117"/>
      <c r="O79" s="118"/>
      <c r="P79" s="138">
        <f t="shared" ref="P79" si="155">N79*O79</f>
        <v>0</v>
      </c>
      <c r="Q79" s="205"/>
      <c r="R79" s="118"/>
      <c r="S79" s="138">
        <f t="shared" ref="S79" si="156">Q79*R79</f>
        <v>0</v>
      </c>
      <c r="T79" s="117"/>
      <c r="U79" s="118"/>
      <c r="V79" s="138">
        <f t="shared" ref="V79" si="157">T79*U79</f>
        <v>0</v>
      </c>
      <c r="W79" s="205"/>
      <c r="X79" s="118"/>
      <c r="Y79" s="138">
        <f t="shared" ref="Y79" si="158">W79*X79</f>
        <v>0</v>
      </c>
      <c r="Z79" s="117"/>
      <c r="AA79" s="118"/>
      <c r="AB79" s="138">
        <f t="shared" ref="AB79" si="159">Z79*AA79</f>
        <v>0</v>
      </c>
      <c r="AC79" s="120">
        <f t="shared" si="148"/>
        <v>0</v>
      </c>
      <c r="AD79" s="121">
        <f t="shared" si="149"/>
        <v>0</v>
      </c>
      <c r="AE79" s="181">
        <f t="shared" si="150"/>
        <v>0</v>
      </c>
      <c r="AF79" s="123" t="e">
        <f t="shared" si="151"/>
        <v>#DIV/0!</v>
      </c>
      <c r="AG79" s="124"/>
      <c r="AH79" s="99"/>
      <c r="AI79" s="99"/>
    </row>
    <row r="80" spans="1:35" ht="24.75" customHeight="1" x14ac:dyDescent="0.25">
      <c r="A80" s="100" t="s">
        <v>102</v>
      </c>
      <c r="B80" s="101" t="s">
        <v>176</v>
      </c>
      <c r="C80" s="235" t="s">
        <v>177</v>
      </c>
      <c r="D80" s="103"/>
      <c r="E80" s="104">
        <f t="shared" ref="E80:AB80" si="160">SUM(E81:E81)</f>
        <v>0</v>
      </c>
      <c r="F80" s="105">
        <f t="shared" si="160"/>
        <v>0</v>
      </c>
      <c r="G80" s="106">
        <f t="shared" si="160"/>
        <v>0</v>
      </c>
      <c r="H80" s="104">
        <f t="shared" si="160"/>
        <v>0</v>
      </c>
      <c r="I80" s="105">
        <f t="shared" si="160"/>
        <v>0</v>
      </c>
      <c r="J80" s="137">
        <f t="shared" si="160"/>
        <v>0</v>
      </c>
      <c r="K80" s="203">
        <f t="shared" si="160"/>
        <v>0</v>
      </c>
      <c r="L80" s="105">
        <f t="shared" si="160"/>
        <v>0</v>
      </c>
      <c r="M80" s="137">
        <f t="shared" si="160"/>
        <v>0</v>
      </c>
      <c r="N80" s="104">
        <f t="shared" si="160"/>
        <v>0</v>
      </c>
      <c r="O80" s="105">
        <f t="shared" si="160"/>
        <v>0</v>
      </c>
      <c r="P80" s="137">
        <f t="shared" si="160"/>
        <v>0</v>
      </c>
      <c r="Q80" s="203">
        <f t="shared" si="160"/>
        <v>0</v>
      </c>
      <c r="R80" s="105">
        <f t="shared" si="160"/>
        <v>0</v>
      </c>
      <c r="S80" s="137">
        <f t="shared" si="160"/>
        <v>0</v>
      </c>
      <c r="T80" s="104">
        <f t="shared" si="160"/>
        <v>0</v>
      </c>
      <c r="U80" s="105">
        <f t="shared" si="160"/>
        <v>0</v>
      </c>
      <c r="V80" s="137">
        <f t="shared" si="160"/>
        <v>0</v>
      </c>
      <c r="W80" s="203">
        <f t="shared" si="160"/>
        <v>0</v>
      </c>
      <c r="X80" s="105">
        <f t="shared" si="160"/>
        <v>0</v>
      </c>
      <c r="Y80" s="137">
        <f t="shared" si="160"/>
        <v>0</v>
      </c>
      <c r="Z80" s="104">
        <f t="shared" si="160"/>
        <v>0</v>
      </c>
      <c r="AA80" s="105">
        <f t="shared" si="160"/>
        <v>0</v>
      </c>
      <c r="AB80" s="137">
        <f t="shared" si="160"/>
        <v>0</v>
      </c>
      <c r="AC80" s="107">
        <f t="shared" si="148"/>
        <v>0</v>
      </c>
      <c r="AD80" s="108">
        <f t="shared" si="149"/>
        <v>0</v>
      </c>
      <c r="AE80" s="108">
        <f t="shared" si="150"/>
        <v>0</v>
      </c>
      <c r="AF80" s="147" t="e">
        <f t="shared" si="151"/>
        <v>#DIV/0!</v>
      </c>
      <c r="AG80" s="148"/>
      <c r="AH80" s="112"/>
      <c r="AI80" s="112"/>
    </row>
    <row r="81" spans="1:35" ht="24" customHeight="1" thickBot="1" x14ac:dyDescent="0.3">
      <c r="A81" s="113" t="s">
        <v>105</v>
      </c>
      <c r="B81" s="114" t="s">
        <v>106</v>
      </c>
      <c r="C81" s="115" t="s">
        <v>175</v>
      </c>
      <c r="D81" s="116" t="s">
        <v>125</v>
      </c>
      <c r="E81" s="117"/>
      <c r="F81" s="118"/>
      <c r="G81" s="119">
        <f t="shared" ref="G81" si="161">E81*F81</f>
        <v>0</v>
      </c>
      <c r="H81" s="117"/>
      <c r="I81" s="118"/>
      <c r="J81" s="138">
        <f t="shared" ref="J81" si="162">H81*I81</f>
        <v>0</v>
      </c>
      <c r="K81" s="205"/>
      <c r="L81" s="118"/>
      <c r="M81" s="138">
        <f t="shared" ref="M81" si="163">K81*L81</f>
        <v>0</v>
      </c>
      <c r="N81" s="117"/>
      <c r="O81" s="118"/>
      <c r="P81" s="138">
        <f t="shared" ref="P81" si="164">N81*O81</f>
        <v>0</v>
      </c>
      <c r="Q81" s="205"/>
      <c r="R81" s="118"/>
      <c r="S81" s="138">
        <f t="shared" ref="S81" si="165">Q81*R81</f>
        <v>0</v>
      </c>
      <c r="T81" s="117"/>
      <c r="U81" s="118"/>
      <c r="V81" s="138">
        <f t="shared" ref="V81" si="166">T81*U81</f>
        <v>0</v>
      </c>
      <c r="W81" s="205"/>
      <c r="X81" s="118"/>
      <c r="Y81" s="138">
        <f t="shared" ref="Y81" si="167">W81*X81</f>
        <v>0</v>
      </c>
      <c r="Z81" s="117"/>
      <c r="AA81" s="118"/>
      <c r="AB81" s="138">
        <f t="shared" ref="AB81" si="168">Z81*AA81</f>
        <v>0</v>
      </c>
      <c r="AC81" s="120">
        <f t="shared" si="148"/>
        <v>0</v>
      </c>
      <c r="AD81" s="121">
        <f t="shared" si="149"/>
        <v>0</v>
      </c>
      <c r="AE81" s="181">
        <f t="shared" si="150"/>
        <v>0</v>
      </c>
      <c r="AF81" s="123" t="e">
        <f t="shared" si="151"/>
        <v>#DIV/0!</v>
      </c>
      <c r="AG81" s="124"/>
      <c r="AH81" s="99"/>
      <c r="AI81" s="99"/>
    </row>
    <row r="82" spans="1:35" ht="24.75" customHeight="1" x14ac:dyDescent="0.25">
      <c r="A82" s="100" t="s">
        <v>102</v>
      </c>
      <c r="B82" s="101" t="s">
        <v>178</v>
      </c>
      <c r="C82" s="235" t="s">
        <v>179</v>
      </c>
      <c r="D82" s="103"/>
      <c r="E82" s="104">
        <f t="shared" ref="E82:AB82" si="169">SUM(E83:E83)</f>
        <v>0</v>
      </c>
      <c r="F82" s="105">
        <f t="shared" si="169"/>
        <v>0</v>
      </c>
      <c r="G82" s="106">
        <f t="shared" si="169"/>
        <v>0</v>
      </c>
      <c r="H82" s="104">
        <f t="shared" si="169"/>
        <v>0</v>
      </c>
      <c r="I82" s="105">
        <f t="shared" si="169"/>
        <v>0</v>
      </c>
      <c r="J82" s="137">
        <f t="shared" si="169"/>
        <v>0</v>
      </c>
      <c r="K82" s="203">
        <f t="shared" si="169"/>
        <v>0</v>
      </c>
      <c r="L82" s="105">
        <f t="shared" si="169"/>
        <v>0</v>
      </c>
      <c r="M82" s="137">
        <f t="shared" si="169"/>
        <v>0</v>
      </c>
      <c r="N82" s="104">
        <f t="shared" si="169"/>
        <v>0</v>
      </c>
      <c r="O82" s="105">
        <f t="shared" si="169"/>
        <v>0</v>
      </c>
      <c r="P82" s="137">
        <f t="shared" si="169"/>
        <v>0</v>
      </c>
      <c r="Q82" s="203">
        <f t="shared" si="169"/>
        <v>0</v>
      </c>
      <c r="R82" s="105">
        <f t="shared" si="169"/>
        <v>0</v>
      </c>
      <c r="S82" s="137">
        <f t="shared" si="169"/>
        <v>0</v>
      </c>
      <c r="T82" s="104">
        <f t="shared" si="169"/>
        <v>0</v>
      </c>
      <c r="U82" s="105">
        <f t="shared" si="169"/>
        <v>0</v>
      </c>
      <c r="V82" s="137">
        <f t="shared" si="169"/>
        <v>0</v>
      </c>
      <c r="W82" s="203">
        <f t="shared" si="169"/>
        <v>0</v>
      </c>
      <c r="X82" s="105">
        <f t="shared" si="169"/>
        <v>0</v>
      </c>
      <c r="Y82" s="137">
        <f t="shared" si="169"/>
        <v>0</v>
      </c>
      <c r="Z82" s="104">
        <f t="shared" si="169"/>
        <v>0</v>
      </c>
      <c r="AA82" s="105">
        <f t="shared" si="169"/>
        <v>0</v>
      </c>
      <c r="AB82" s="137">
        <f t="shared" si="169"/>
        <v>0</v>
      </c>
      <c r="AC82" s="107">
        <f t="shared" si="148"/>
        <v>0</v>
      </c>
      <c r="AD82" s="108">
        <f t="shared" si="149"/>
        <v>0</v>
      </c>
      <c r="AE82" s="108">
        <f t="shared" si="150"/>
        <v>0</v>
      </c>
      <c r="AF82" s="147" t="e">
        <f t="shared" si="151"/>
        <v>#DIV/0!</v>
      </c>
      <c r="AG82" s="148"/>
      <c r="AH82" s="112"/>
      <c r="AI82" s="112"/>
    </row>
    <row r="83" spans="1:35" ht="24" customHeight="1" thickBot="1" x14ac:dyDescent="0.3">
      <c r="A83" s="113" t="s">
        <v>105</v>
      </c>
      <c r="B83" s="114" t="s">
        <v>106</v>
      </c>
      <c r="C83" s="115" t="s">
        <v>175</v>
      </c>
      <c r="D83" s="116" t="s">
        <v>125</v>
      </c>
      <c r="E83" s="117"/>
      <c r="F83" s="118"/>
      <c r="G83" s="119">
        <f t="shared" ref="G83" si="170">E83*F83</f>
        <v>0</v>
      </c>
      <c r="H83" s="117"/>
      <c r="I83" s="118"/>
      <c r="J83" s="138">
        <f t="shared" ref="J83" si="171">H83*I83</f>
        <v>0</v>
      </c>
      <c r="K83" s="205"/>
      <c r="L83" s="118"/>
      <c r="M83" s="138">
        <f t="shared" ref="M83" si="172">K83*L83</f>
        <v>0</v>
      </c>
      <c r="N83" s="117"/>
      <c r="O83" s="118"/>
      <c r="P83" s="138">
        <f t="shared" ref="P83" si="173">N83*O83</f>
        <v>0</v>
      </c>
      <c r="Q83" s="205"/>
      <c r="R83" s="118"/>
      <c r="S83" s="138">
        <f t="shared" ref="S83" si="174">Q83*R83</f>
        <v>0</v>
      </c>
      <c r="T83" s="117"/>
      <c r="U83" s="118"/>
      <c r="V83" s="138">
        <f t="shared" ref="V83" si="175">T83*U83</f>
        <v>0</v>
      </c>
      <c r="W83" s="205"/>
      <c r="X83" s="118"/>
      <c r="Y83" s="138">
        <f t="shared" ref="Y83" si="176">W83*X83</f>
        <v>0</v>
      </c>
      <c r="Z83" s="117"/>
      <c r="AA83" s="118"/>
      <c r="AB83" s="138">
        <f t="shared" ref="AB83" si="177">Z83*AA83</f>
        <v>0</v>
      </c>
      <c r="AC83" s="120">
        <f t="shared" si="148"/>
        <v>0</v>
      </c>
      <c r="AD83" s="121">
        <f t="shared" si="149"/>
        <v>0</v>
      </c>
      <c r="AE83" s="181">
        <f t="shared" si="150"/>
        <v>0</v>
      </c>
      <c r="AF83" s="123" t="e">
        <f t="shared" si="151"/>
        <v>#DIV/0!</v>
      </c>
      <c r="AG83" s="124"/>
      <c r="AH83" s="99"/>
      <c r="AI83" s="99"/>
    </row>
    <row r="84" spans="1:35" ht="15" customHeight="1" thickBot="1" x14ac:dyDescent="0.3">
      <c r="A84" s="185" t="s">
        <v>180</v>
      </c>
      <c r="B84" s="186"/>
      <c r="C84" s="187"/>
      <c r="D84" s="188"/>
      <c r="E84" s="189">
        <f t="shared" ref="E84:AB84" si="178">E82+E80+E78</f>
        <v>0</v>
      </c>
      <c r="F84" s="190">
        <f t="shared" si="178"/>
        <v>0</v>
      </c>
      <c r="G84" s="191">
        <f t="shared" si="178"/>
        <v>0</v>
      </c>
      <c r="H84" s="189">
        <f t="shared" si="178"/>
        <v>0</v>
      </c>
      <c r="I84" s="190">
        <f t="shared" si="178"/>
        <v>0</v>
      </c>
      <c r="J84" s="193">
        <f t="shared" si="178"/>
        <v>0</v>
      </c>
      <c r="K84" s="192">
        <f t="shared" si="178"/>
        <v>0</v>
      </c>
      <c r="L84" s="190">
        <f t="shared" si="178"/>
        <v>0</v>
      </c>
      <c r="M84" s="193">
        <f t="shared" si="178"/>
        <v>0</v>
      </c>
      <c r="N84" s="189">
        <f t="shared" si="178"/>
        <v>0</v>
      </c>
      <c r="O84" s="190">
        <f t="shared" si="178"/>
        <v>0</v>
      </c>
      <c r="P84" s="193">
        <f t="shared" si="178"/>
        <v>0</v>
      </c>
      <c r="Q84" s="192">
        <f t="shared" si="178"/>
        <v>0</v>
      </c>
      <c r="R84" s="190">
        <f t="shared" si="178"/>
        <v>0</v>
      </c>
      <c r="S84" s="193">
        <f t="shared" si="178"/>
        <v>0</v>
      </c>
      <c r="T84" s="189">
        <f t="shared" si="178"/>
        <v>0</v>
      </c>
      <c r="U84" s="190">
        <f t="shared" si="178"/>
        <v>0</v>
      </c>
      <c r="V84" s="193">
        <f t="shared" si="178"/>
        <v>0</v>
      </c>
      <c r="W84" s="192">
        <f t="shared" si="178"/>
        <v>0</v>
      </c>
      <c r="X84" s="190">
        <f t="shared" si="178"/>
        <v>0</v>
      </c>
      <c r="Y84" s="193">
        <f t="shared" si="178"/>
        <v>0</v>
      </c>
      <c r="Z84" s="189">
        <f t="shared" si="178"/>
        <v>0</v>
      </c>
      <c r="AA84" s="190">
        <f t="shared" si="178"/>
        <v>0</v>
      </c>
      <c r="AB84" s="193">
        <f t="shared" si="178"/>
        <v>0</v>
      </c>
      <c r="AC84" s="155">
        <f t="shared" si="148"/>
        <v>0</v>
      </c>
      <c r="AD84" s="160">
        <f t="shared" si="149"/>
        <v>0</v>
      </c>
      <c r="AE84" s="208">
        <f t="shared" si="150"/>
        <v>0</v>
      </c>
      <c r="AF84" s="236" t="e">
        <f t="shared" si="151"/>
        <v>#DIV/0!</v>
      </c>
      <c r="AG84" s="210"/>
      <c r="AH84" s="99"/>
      <c r="AI84" s="99"/>
    </row>
    <row r="85" spans="1:35" ht="15.75" customHeight="1" x14ac:dyDescent="0.25">
      <c r="A85" s="237" t="s">
        <v>100</v>
      </c>
      <c r="B85" s="238" t="s">
        <v>28</v>
      </c>
      <c r="C85" s="165" t="s">
        <v>181</v>
      </c>
      <c r="D85" s="199"/>
      <c r="E85" s="89"/>
      <c r="F85" s="90"/>
      <c r="G85" s="90"/>
      <c r="H85" s="89"/>
      <c r="I85" s="90"/>
      <c r="J85" s="94"/>
      <c r="K85" s="90"/>
      <c r="L85" s="90"/>
      <c r="M85" s="94"/>
      <c r="N85" s="89"/>
      <c r="O85" s="90"/>
      <c r="P85" s="94"/>
      <c r="Q85" s="90"/>
      <c r="R85" s="90"/>
      <c r="S85" s="94"/>
      <c r="T85" s="89"/>
      <c r="U85" s="90"/>
      <c r="V85" s="94"/>
      <c r="W85" s="90"/>
      <c r="X85" s="90"/>
      <c r="Y85" s="94"/>
      <c r="Z85" s="89"/>
      <c r="AA85" s="90"/>
      <c r="AB85" s="90"/>
      <c r="AC85" s="95"/>
      <c r="AD85" s="96"/>
      <c r="AE85" s="96"/>
      <c r="AF85" s="97"/>
      <c r="AG85" s="98"/>
      <c r="AH85" s="99"/>
      <c r="AI85" s="99"/>
    </row>
    <row r="86" spans="1:35" ht="15.75" customHeight="1" x14ac:dyDescent="0.25">
      <c r="A86" s="100" t="s">
        <v>102</v>
      </c>
      <c r="B86" s="101" t="s">
        <v>182</v>
      </c>
      <c r="C86" s="234" t="s">
        <v>183</v>
      </c>
      <c r="D86" s="179"/>
      <c r="E86" s="200">
        <f t="shared" ref="E86:AB86" si="179">SUM(E87:E96)</f>
        <v>0</v>
      </c>
      <c r="F86" s="201">
        <f t="shared" si="179"/>
        <v>0</v>
      </c>
      <c r="G86" s="202">
        <f t="shared" si="179"/>
        <v>0</v>
      </c>
      <c r="H86" s="200">
        <f t="shared" si="179"/>
        <v>0</v>
      </c>
      <c r="I86" s="201">
        <f t="shared" si="179"/>
        <v>0</v>
      </c>
      <c r="J86" s="214">
        <f t="shared" si="179"/>
        <v>0</v>
      </c>
      <c r="K86" s="213">
        <f t="shared" si="179"/>
        <v>0</v>
      </c>
      <c r="L86" s="201">
        <f t="shared" si="179"/>
        <v>0</v>
      </c>
      <c r="M86" s="214">
        <f t="shared" si="179"/>
        <v>0</v>
      </c>
      <c r="N86" s="200">
        <f t="shared" si="179"/>
        <v>0</v>
      </c>
      <c r="O86" s="201">
        <f t="shared" si="179"/>
        <v>0</v>
      </c>
      <c r="P86" s="214">
        <f t="shared" si="179"/>
        <v>0</v>
      </c>
      <c r="Q86" s="213">
        <f t="shared" si="179"/>
        <v>0</v>
      </c>
      <c r="R86" s="201">
        <f t="shared" si="179"/>
        <v>0</v>
      </c>
      <c r="S86" s="214">
        <f t="shared" si="179"/>
        <v>0</v>
      </c>
      <c r="T86" s="200">
        <f t="shared" si="179"/>
        <v>0</v>
      </c>
      <c r="U86" s="201">
        <f t="shared" si="179"/>
        <v>0</v>
      </c>
      <c r="V86" s="214">
        <f t="shared" si="179"/>
        <v>0</v>
      </c>
      <c r="W86" s="213">
        <f t="shared" si="179"/>
        <v>0</v>
      </c>
      <c r="X86" s="201">
        <f t="shared" si="179"/>
        <v>0</v>
      </c>
      <c r="Y86" s="214">
        <f t="shared" si="179"/>
        <v>0</v>
      </c>
      <c r="Z86" s="200">
        <f t="shared" si="179"/>
        <v>0</v>
      </c>
      <c r="AA86" s="201">
        <f t="shared" si="179"/>
        <v>0</v>
      </c>
      <c r="AB86" s="214">
        <f t="shared" si="179"/>
        <v>0</v>
      </c>
      <c r="AC86" s="107">
        <f t="shared" ref="AC86:AC97" si="180">G86+M86+S86+Y86</f>
        <v>0</v>
      </c>
      <c r="AD86" s="108">
        <f t="shared" ref="AD86:AD97" si="181">J86+P86+V86+AB86</f>
        <v>0</v>
      </c>
      <c r="AE86" s="108">
        <f t="shared" ref="AE86:AE97" si="182">AC86-AD86</f>
        <v>0</v>
      </c>
      <c r="AF86" s="110" t="e">
        <f t="shared" ref="AF86:AF97" si="183">AE86/AC86</f>
        <v>#DIV/0!</v>
      </c>
      <c r="AG86" s="111"/>
      <c r="AH86" s="112"/>
      <c r="AI86" s="112"/>
    </row>
    <row r="87" spans="1:35" ht="15.75" customHeight="1" x14ac:dyDescent="0.25">
      <c r="A87" s="113" t="s">
        <v>105</v>
      </c>
      <c r="B87" s="114" t="s">
        <v>106</v>
      </c>
      <c r="C87" s="115" t="s">
        <v>184</v>
      </c>
      <c r="D87" s="116" t="s">
        <v>125</v>
      </c>
      <c r="E87" s="117"/>
      <c r="F87" s="118"/>
      <c r="G87" s="119">
        <f t="shared" ref="G87:G96" si="184">E87*F87</f>
        <v>0</v>
      </c>
      <c r="H87" s="117"/>
      <c r="I87" s="118"/>
      <c r="J87" s="138">
        <f t="shared" ref="J87:J96" si="185">H87*I87</f>
        <v>0</v>
      </c>
      <c r="K87" s="205"/>
      <c r="L87" s="118"/>
      <c r="M87" s="138">
        <f t="shared" ref="M87:M96" si="186">K87*L87</f>
        <v>0</v>
      </c>
      <c r="N87" s="117"/>
      <c r="O87" s="118"/>
      <c r="P87" s="138">
        <f t="shared" ref="P87:P96" si="187">N87*O87</f>
        <v>0</v>
      </c>
      <c r="Q87" s="205"/>
      <c r="R87" s="118"/>
      <c r="S87" s="138">
        <f t="shared" ref="S87:S96" si="188">Q87*R87</f>
        <v>0</v>
      </c>
      <c r="T87" s="117"/>
      <c r="U87" s="118"/>
      <c r="V87" s="138">
        <f t="shared" ref="V87:V96" si="189">T87*U87</f>
        <v>0</v>
      </c>
      <c r="W87" s="205"/>
      <c r="X87" s="118"/>
      <c r="Y87" s="138">
        <f t="shared" ref="Y87:Y96" si="190">W87*X87</f>
        <v>0</v>
      </c>
      <c r="Z87" s="117"/>
      <c r="AA87" s="118"/>
      <c r="AB87" s="138">
        <f t="shared" ref="AB87:AB96" si="191">Z87*AA87</f>
        <v>0</v>
      </c>
      <c r="AC87" s="120">
        <f t="shared" si="180"/>
        <v>0</v>
      </c>
      <c r="AD87" s="121">
        <f t="shared" si="181"/>
        <v>0</v>
      </c>
      <c r="AE87" s="181">
        <f t="shared" si="182"/>
        <v>0</v>
      </c>
      <c r="AF87" s="123" t="e">
        <f t="shared" si="183"/>
        <v>#DIV/0!</v>
      </c>
      <c r="AG87" s="124"/>
      <c r="AH87" s="99"/>
      <c r="AI87" s="99"/>
    </row>
    <row r="88" spans="1:35" ht="15.75" customHeight="1" x14ac:dyDescent="0.25">
      <c r="A88" s="113" t="s">
        <v>105</v>
      </c>
      <c r="B88" s="114" t="s">
        <v>109</v>
      </c>
      <c r="C88" s="115" t="s">
        <v>185</v>
      </c>
      <c r="D88" s="116" t="s">
        <v>125</v>
      </c>
      <c r="E88" s="117"/>
      <c r="F88" s="118"/>
      <c r="G88" s="119">
        <f t="shared" si="184"/>
        <v>0</v>
      </c>
      <c r="H88" s="117"/>
      <c r="I88" s="118"/>
      <c r="J88" s="138">
        <f t="shared" si="185"/>
        <v>0</v>
      </c>
      <c r="K88" s="205"/>
      <c r="L88" s="118"/>
      <c r="M88" s="138">
        <f t="shared" si="186"/>
        <v>0</v>
      </c>
      <c r="N88" s="117"/>
      <c r="O88" s="118"/>
      <c r="P88" s="138">
        <f t="shared" si="187"/>
        <v>0</v>
      </c>
      <c r="Q88" s="205"/>
      <c r="R88" s="118"/>
      <c r="S88" s="138">
        <f t="shared" si="188"/>
        <v>0</v>
      </c>
      <c r="T88" s="117"/>
      <c r="U88" s="118"/>
      <c r="V88" s="138">
        <f t="shared" si="189"/>
        <v>0</v>
      </c>
      <c r="W88" s="205"/>
      <c r="X88" s="118"/>
      <c r="Y88" s="138">
        <f t="shared" si="190"/>
        <v>0</v>
      </c>
      <c r="Z88" s="117"/>
      <c r="AA88" s="118"/>
      <c r="AB88" s="138">
        <f t="shared" si="191"/>
        <v>0</v>
      </c>
      <c r="AC88" s="120">
        <f t="shared" si="180"/>
        <v>0</v>
      </c>
      <c r="AD88" s="121">
        <f t="shared" si="181"/>
        <v>0</v>
      </c>
      <c r="AE88" s="181">
        <f t="shared" si="182"/>
        <v>0</v>
      </c>
      <c r="AF88" s="123" t="e">
        <f t="shared" si="183"/>
        <v>#DIV/0!</v>
      </c>
      <c r="AG88" s="124"/>
      <c r="AH88" s="99"/>
      <c r="AI88" s="99"/>
    </row>
    <row r="89" spans="1:35" ht="15.75" customHeight="1" x14ac:dyDescent="0.25">
      <c r="A89" s="113" t="s">
        <v>105</v>
      </c>
      <c r="B89" s="114" t="s">
        <v>110</v>
      </c>
      <c r="C89" s="115" t="s">
        <v>186</v>
      </c>
      <c r="D89" s="116" t="s">
        <v>125</v>
      </c>
      <c r="E89" s="117"/>
      <c r="F89" s="118"/>
      <c r="G89" s="119">
        <f t="shared" si="184"/>
        <v>0</v>
      </c>
      <c r="H89" s="117"/>
      <c r="I89" s="118"/>
      <c r="J89" s="138">
        <f t="shared" si="185"/>
        <v>0</v>
      </c>
      <c r="K89" s="205"/>
      <c r="L89" s="118"/>
      <c r="M89" s="138">
        <f t="shared" si="186"/>
        <v>0</v>
      </c>
      <c r="N89" s="117"/>
      <c r="O89" s="118"/>
      <c r="P89" s="138">
        <f t="shared" si="187"/>
        <v>0</v>
      </c>
      <c r="Q89" s="205"/>
      <c r="R89" s="118"/>
      <c r="S89" s="138">
        <f t="shared" si="188"/>
        <v>0</v>
      </c>
      <c r="T89" s="117"/>
      <c r="U89" s="118"/>
      <c r="V89" s="138">
        <f t="shared" si="189"/>
        <v>0</v>
      </c>
      <c r="W89" s="205"/>
      <c r="X89" s="118"/>
      <c r="Y89" s="138">
        <f t="shared" si="190"/>
        <v>0</v>
      </c>
      <c r="Z89" s="117"/>
      <c r="AA89" s="118"/>
      <c r="AB89" s="138">
        <f t="shared" si="191"/>
        <v>0</v>
      </c>
      <c r="AC89" s="120">
        <f t="shared" si="180"/>
        <v>0</v>
      </c>
      <c r="AD89" s="121">
        <f t="shared" si="181"/>
        <v>0</v>
      </c>
      <c r="AE89" s="181">
        <f t="shared" si="182"/>
        <v>0</v>
      </c>
      <c r="AF89" s="123" t="e">
        <f t="shared" si="183"/>
        <v>#DIV/0!</v>
      </c>
      <c r="AG89" s="124"/>
      <c r="AH89" s="99"/>
      <c r="AI89" s="99"/>
    </row>
    <row r="90" spans="1:35" ht="15.75" customHeight="1" x14ac:dyDescent="0.25">
      <c r="A90" s="113" t="s">
        <v>105</v>
      </c>
      <c r="B90" s="114" t="s">
        <v>187</v>
      </c>
      <c r="C90" s="115" t="s">
        <v>188</v>
      </c>
      <c r="D90" s="116" t="s">
        <v>125</v>
      </c>
      <c r="E90" s="117"/>
      <c r="F90" s="118"/>
      <c r="G90" s="119">
        <f t="shared" si="184"/>
        <v>0</v>
      </c>
      <c r="H90" s="117"/>
      <c r="I90" s="118"/>
      <c r="J90" s="138">
        <f t="shared" si="185"/>
        <v>0</v>
      </c>
      <c r="K90" s="205"/>
      <c r="L90" s="118"/>
      <c r="M90" s="138">
        <f t="shared" si="186"/>
        <v>0</v>
      </c>
      <c r="N90" s="117"/>
      <c r="O90" s="118"/>
      <c r="P90" s="138">
        <f t="shared" si="187"/>
        <v>0</v>
      </c>
      <c r="Q90" s="205"/>
      <c r="R90" s="118"/>
      <c r="S90" s="138">
        <f t="shared" si="188"/>
        <v>0</v>
      </c>
      <c r="T90" s="117"/>
      <c r="U90" s="118"/>
      <c r="V90" s="138">
        <f t="shared" si="189"/>
        <v>0</v>
      </c>
      <c r="W90" s="205"/>
      <c r="X90" s="118"/>
      <c r="Y90" s="138">
        <f t="shared" si="190"/>
        <v>0</v>
      </c>
      <c r="Z90" s="117"/>
      <c r="AA90" s="118"/>
      <c r="AB90" s="138">
        <f t="shared" si="191"/>
        <v>0</v>
      </c>
      <c r="AC90" s="120">
        <f t="shared" si="180"/>
        <v>0</v>
      </c>
      <c r="AD90" s="121">
        <f t="shared" si="181"/>
        <v>0</v>
      </c>
      <c r="AE90" s="181">
        <f t="shared" si="182"/>
        <v>0</v>
      </c>
      <c r="AF90" s="123" t="e">
        <f t="shared" si="183"/>
        <v>#DIV/0!</v>
      </c>
      <c r="AG90" s="124"/>
      <c r="AH90" s="99"/>
      <c r="AI90" s="99"/>
    </row>
    <row r="91" spans="1:35" ht="15.75" customHeight="1" x14ac:dyDescent="0.25">
      <c r="A91" s="113" t="s">
        <v>105</v>
      </c>
      <c r="B91" s="239" t="s">
        <v>189</v>
      </c>
      <c r="C91" s="115" t="s">
        <v>190</v>
      </c>
      <c r="D91" s="116" t="s">
        <v>125</v>
      </c>
      <c r="E91" s="117"/>
      <c r="F91" s="118"/>
      <c r="G91" s="119">
        <f t="shared" si="184"/>
        <v>0</v>
      </c>
      <c r="H91" s="117"/>
      <c r="I91" s="118"/>
      <c r="J91" s="138">
        <f t="shared" si="185"/>
        <v>0</v>
      </c>
      <c r="K91" s="205"/>
      <c r="L91" s="118"/>
      <c r="M91" s="138">
        <f t="shared" si="186"/>
        <v>0</v>
      </c>
      <c r="N91" s="117"/>
      <c r="O91" s="118"/>
      <c r="P91" s="138">
        <f t="shared" si="187"/>
        <v>0</v>
      </c>
      <c r="Q91" s="205"/>
      <c r="R91" s="118"/>
      <c r="S91" s="138">
        <f t="shared" si="188"/>
        <v>0</v>
      </c>
      <c r="T91" s="117"/>
      <c r="U91" s="118"/>
      <c r="V91" s="138">
        <f t="shared" si="189"/>
        <v>0</v>
      </c>
      <c r="W91" s="205"/>
      <c r="X91" s="118"/>
      <c r="Y91" s="138">
        <f t="shared" si="190"/>
        <v>0</v>
      </c>
      <c r="Z91" s="117"/>
      <c r="AA91" s="118"/>
      <c r="AB91" s="138">
        <f t="shared" si="191"/>
        <v>0</v>
      </c>
      <c r="AC91" s="120">
        <f t="shared" si="180"/>
        <v>0</v>
      </c>
      <c r="AD91" s="121">
        <f t="shared" si="181"/>
        <v>0</v>
      </c>
      <c r="AE91" s="181">
        <f t="shared" si="182"/>
        <v>0</v>
      </c>
      <c r="AF91" s="123" t="e">
        <f t="shared" si="183"/>
        <v>#DIV/0!</v>
      </c>
      <c r="AG91" s="124"/>
      <c r="AH91" s="99"/>
      <c r="AI91" s="99"/>
    </row>
    <row r="92" spans="1:35" ht="15.75" customHeight="1" x14ac:dyDescent="0.25">
      <c r="A92" s="113" t="s">
        <v>105</v>
      </c>
      <c r="B92" s="114" t="s">
        <v>191</v>
      </c>
      <c r="C92" s="115" t="s">
        <v>192</v>
      </c>
      <c r="D92" s="116" t="s">
        <v>125</v>
      </c>
      <c r="E92" s="117"/>
      <c r="F92" s="118"/>
      <c r="G92" s="119">
        <f t="shared" si="184"/>
        <v>0</v>
      </c>
      <c r="H92" s="117"/>
      <c r="I92" s="118"/>
      <c r="J92" s="138">
        <f t="shared" si="185"/>
        <v>0</v>
      </c>
      <c r="K92" s="205"/>
      <c r="L92" s="118"/>
      <c r="M92" s="138">
        <f t="shared" si="186"/>
        <v>0</v>
      </c>
      <c r="N92" s="117"/>
      <c r="O92" s="118"/>
      <c r="P92" s="138">
        <f t="shared" si="187"/>
        <v>0</v>
      </c>
      <c r="Q92" s="205"/>
      <c r="R92" s="118"/>
      <c r="S92" s="138">
        <f t="shared" si="188"/>
        <v>0</v>
      </c>
      <c r="T92" s="117"/>
      <c r="U92" s="118"/>
      <c r="V92" s="138">
        <f t="shared" si="189"/>
        <v>0</v>
      </c>
      <c r="W92" s="205"/>
      <c r="X92" s="118"/>
      <c r="Y92" s="138">
        <f t="shared" si="190"/>
        <v>0</v>
      </c>
      <c r="Z92" s="117"/>
      <c r="AA92" s="118"/>
      <c r="AB92" s="138">
        <f t="shared" si="191"/>
        <v>0</v>
      </c>
      <c r="AC92" s="120">
        <f t="shared" si="180"/>
        <v>0</v>
      </c>
      <c r="AD92" s="121">
        <f t="shared" si="181"/>
        <v>0</v>
      </c>
      <c r="AE92" s="181">
        <f t="shared" si="182"/>
        <v>0</v>
      </c>
      <c r="AF92" s="123" t="e">
        <f t="shared" si="183"/>
        <v>#DIV/0!</v>
      </c>
      <c r="AG92" s="124"/>
      <c r="AH92" s="99"/>
      <c r="AI92" s="99"/>
    </row>
    <row r="93" spans="1:35" ht="15.75" customHeight="1" x14ac:dyDescent="0.25">
      <c r="A93" s="113" t="s">
        <v>105</v>
      </c>
      <c r="B93" s="114" t="s">
        <v>193</v>
      </c>
      <c r="C93" s="115" t="s">
        <v>194</v>
      </c>
      <c r="D93" s="116" t="s">
        <v>125</v>
      </c>
      <c r="E93" s="117"/>
      <c r="F93" s="118"/>
      <c r="G93" s="119">
        <f t="shared" si="184"/>
        <v>0</v>
      </c>
      <c r="H93" s="117"/>
      <c r="I93" s="118"/>
      <c r="J93" s="138">
        <f t="shared" si="185"/>
        <v>0</v>
      </c>
      <c r="K93" s="205"/>
      <c r="L93" s="118"/>
      <c r="M93" s="138">
        <f t="shared" si="186"/>
        <v>0</v>
      </c>
      <c r="N93" s="117"/>
      <c r="O93" s="118"/>
      <c r="P93" s="138">
        <f t="shared" si="187"/>
        <v>0</v>
      </c>
      <c r="Q93" s="205"/>
      <c r="R93" s="118"/>
      <c r="S93" s="138">
        <f t="shared" si="188"/>
        <v>0</v>
      </c>
      <c r="T93" s="117"/>
      <c r="U93" s="118"/>
      <c r="V93" s="138">
        <f t="shared" si="189"/>
        <v>0</v>
      </c>
      <c r="W93" s="205"/>
      <c r="X93" s="118"/>
      <c r="Y93" s="138">
        <f t="shared" si="190"/>
        <v>0</v>
      </c>
      <c r="Z93" s="117"/>
      <c r="AA93" s="118"/>
      <c r="AB93" s="138">
        <f t="shared" si="191"/>
        <v>0</v>
      </c>
      <c r="AC93" s="120">
        <f t="shared" si="180"/>
        <v>0</v>
      </c>
      <c r="AD93" s="121">
        <f t="shared" si="181"/>
        <v>0</v>
      </c>
      <c r="AE93" s="181">
        <f t="shared" si="182"/>
        <v>0</v>
      </c>
      <c r="AF93" s="123" t="e">
        <f t="shared" si="183"/>
        <v>#DIV/0!</v>
      </c>
      <c r="AG93" s="124"/>
      <c r="AH93" s="99"/>
      <c r="AI93" s="99"/>
    </row>
    <row r="94" spans="1:35" ht="15.75" customHeight="1" x14ac:dyDescent="0.25">
      <c r="A94" s="113" t="s">
        <v>105</v>
      </c>
      <c r="B94" s="114" t="s">
        <v>195</v>
      </c>
      <c r="C94" s="115" t="s">
        <v>196</v>
      </c>
      <c r="D94" s="116" t="s">
        <v>125</v>
      </c>
      <c r="E94" s="117"/>
      <c r="F94" s="118"/>
      <c r="G94" s="119">
        <f t="shared" si="184"/>
        <v>0</v>
      </c>
      <c r="H94" s="117"/>
      <c r="I94" s="118"/>
      <c r="J94" s="138">
        <f t="shared" si="185"/>
        <v>0</v>
      </c>
      <c r="K94" s="205"/>
      <c r="L94" s="118"/>
      <c r="M94" s="138">
        <f t="shared" si="186"/>
        <v>0</v>
      </c>
      <c r="N94" s="117"/>
      <c r="O94" s="118"/>
      <c r="P94" s="138">
        <f t="shared" si="187"/>
        <v>0</v>
      </c>
      <c r="Q94" s="205"/>
      <c r="R94" s="118"/>
      <c r="S94" s="138">
        <f t="shared" si="188"/>
        <v>0</v>
      </c>
      <c r="T94" s="117"/>
      <c r="U94" s="118"/>
      <c r="V94" s="138">
        <f t="shared" si="189"/>
        <v>0</v>
      </c>
      <c r="W94" s="205"/>
      <c r="X94" s="118"/>
      <c r="Y94" s="138">
        <f t="shared" si="190"/>
        <v>0</v>
      </c>
      <c r="Z94" s="117"/>
      <c r="AA94" s="118"/>
      <c r="AB94" s="138">
        <f t="shared" si="191"/>
        <v>0</v>
      </c>
      <c r="AC94" s="120">
        <f t="shared" si="180"/>
        <v>0</v>
      </c>
      <c r="AD94" s="121">
        <f t="shared" si="181"/>
        <v>0</v>
      </c>
      <c r="AE94" s="181">
        <f t="shared" si="182"/>
        <v>0</v>
      </c>
      <c r="AF94" s="123" t="e">
        <f t="shared" si="183"/>
        <v>#DIV/0!</v>
      </c>
      <c r="AG94" s="124"/>
      <c r="AH94" s="99"/>
      <c r="AI94" s="99"/>
    </row>
    <row r="95" spans="1:35" ht="15.75" customHeight="1" x14ac:dyDescent="0.25">
      <c r="A95" s="125" t="s">
        <v>105</v>
      </c>
      <c r="B95" s="126" t="s">
        <v>197</v>
      </c>
      <c r="C95" s="127" t="s">
        <v>198</v>
      </c>
      <c r="D95" s="116" t="s">
        <v>125</v>
      </c>
      <c r="E95" s="129"/>
      <c r="F95" s="130"/>
      <c r="G95" s="119">
        <f t="shared" si="184"/>
        <v>0</v>
      </c>
      <c r="H95" s="129"/>
      <c r="I95" s="130"/>
      <c r="J95" s="138">
        <f t="shared" si="185"/>
        <v>0</v>
      </c>
      <c r="K95" s="205"/>
      <c r="L95" s="118"/>
      <c r="M95" s="138">
        <f t="shared" si="186"/>
        <v>0</v>
      </c>
      <c r="N95" s="117"/>
      <c r="O95" s="118"/>
      <c r="P95" s="138">
        <f t="shared" si="187"/>
        <v>0</v>
      </c>
      <c r="Q95" s="205"/>
      <c r="R95" s="118"/>
      <c r="S95" s="138">
        <f t="shared" si="188"/>
        <v>0</v>
      </c>
      <c r="T95" s="117"/>
      <c r="U95" s="118"/>
      <c r="V95" s="138">
        <f t="shared" si="189"/>
        <v>0</v>
      </c>
      <c r="W95" s="205"/>
      <c r="X95" s="118"/>
      <c r="Y95" s="138">
        <f t="shared" si="190"/>
        <v>0</v>
      </c>
      <c r="Z95" s="117"/>
      <c r="AA95" s="118"/>
      <c r="AB95" s="138">
        <f t="shared" si="191"/>
        <v>0</v>
      </c>
      <c r="AC95" s="120">
        <f t="shared" si="180"/>
        <v>0</v>
      </c>
      <c r="AD95" s="121">
        <f t="shared" si="181"/>
        <v>0</v>
      </c>
      <c r="AE95" s="181">
        <f t="shared" si="182"/>
        <v>0</v>
      </c>
      <c r="AF95" s="123" t="e">
        <f t="shared" si="183"/>
        <v>#DIV/0!</v>
      </c>
      <c r="AG95" s="124"/>
      <c r="AH95" s="99"/>
      <c r="AI95" s="99"/>
    </row>
    <row r="96" spans="1:35" ht="15.75" customHeight="1" thickBot="1" x14ac:dyDescent="0.3">
      <c r="A96" s="139" t="s">
        <v>105</v>
      </c>
      <c r="B96" s="140" t="s">
        <v>199</v>
      </c>
      <c r="C96" s="141" t="s">
        <v>200</v>
      </c>
      <c r="D96" s="142" t="s">
        <v>125</v>
      </c>
      <c r="E96" s="143"/>
      <c r="F96" s="144"/>
      <c r="G96" s="145">
        <f t="shared" si="184"/>
        <v>0</v>
      </c>
      <c r="H96" s="143"/>
      <c r="I96" s="144"/>
      <c r="J96" s="146">
        <f t="shared" si="185"/>
        <v>0</v>
      </c>
      <c r="K96" s="207"/>
      <c r="L96" s="144"/>
      <c r="M96" s="146">
        <f t="shared" si="186"/>
        <v>0</v>
      </c>
      <c r="N96" s="143"/>
      <c r="O96" s="144"/>
      <c r="P96" s="146">
        <f t="shared" si="187"/>
        <v>0</v>
      </c>
      <c r="Q96" s="207"/>
      <c r="R96" s="144"/>
      <c r="S96" s="146">
        <f t="shared" si="188"/>
        <v>0</v>
      </c>
      <c r="T96" s="143"/>
      <c r="U96" s="144"/>
      <c r="V96" s="146">
        <f t="shared" si="189"/>
        <v>0</v>
      </c>
      <c r="W96" s="207"/>
      <c r="X96" s="144"/>
      <c r="Y96" s="146">
        <f t="shared" si="190"/>
        <v>0</v>
      </c>
      <c r="Z96" s="143"/>
      <c r="AA96" s="144"/>
      <c r="AB96" s="146">
        <f t="shared" si="191"/>
        <v>0</v>
      </c>
      <c r="AC96" s="132">
        <f t="shared" si="180"/>
        <v>0</v>
      </c>
      <c r="AD96" s="133">
        <f t="shared" si="181"/>
        <v>0</v>
      </c>
      <c r="AE96" s="183">
        <f t="shared" si="182"/>
        <v>0</v>
      </c>
      <c r="AF96" s="123" t="e">
        <f t="shared" si="183"/>
        <v>#DIV/0!</v>
      </c>
      <c r="AG96" s="124"/>
      <c r="AH96" s="99"/>
      <c r="AI96" s="99"/>
    </row>
    <row r="97" spans="1:35" ht="15" customHeight="1" thickBot="1" x14ac:dyDescent="0.3">
      <c r="A97" s="185" t="s">
        <v>201</v>
      </c>
      <c r="B97" s="186"/>
      <c r="C97" s="187"/>
      <c r="D97" s="188"/>
      <c r="E97" s="189">
        <f t="shared" ref="E97:AB97" si="192">E86</f>
        <v>0</v>
      </c>
      <c r="F97" s="190">
        <f t="shared" si="192"/>
        <v>0</v>
      </c>
      <c r="G97" s="191">
        <f t="shared" si="192"/>
        <v>0</v>
      </c>
      <c r="H97" s="155">
        <f t="shared" si="192"/>
        <v>0</v>
      </c>
      <c r="I97" s="157">
        <f t="shared" si="192"/>
        <v>0</v>
      </c>
      <c r="J97" s="208">
        <f t="shared" si="192"/>
        <v>0</v>
      </c>
      <c r="K97" s="192">
        <f t="shared" si="192"/>
        <v>0</v>
      </c>
      <c r="L97" s="190">
        <f t="shared" si="192"/>
        <v>0</v>
      </c>
      <c r="M97" s="193">
        <f t="shared" si="192"/>
        <v>0</v>
      </c>
      <c r="N97" s="189">
        <f t="shared" si="192"/>
        <v>0</v>
      </c>
      <c r="O97" s="190">
        <f t="shared" si="192"/>
        <v>0</v>
      </c>
      <c r="P97" s="193">
        <f t="shared" si="192"/>
        <v>0</v>
      </c>
      <c r="Q97" s="192">
        <f t="shared" si="192"/>
        <v>0</v>
      </c>
      <c r="R97" s="190">
        <f t="shared" si="192"/>
        <v>0</v>
      </c>
      <c r="S97" s="193">
        <f t="shared" si="192"/>
        <v>0</v>
      </c>
      <c r="T97" s="189">
        <f t="shared" si="192"/>
        <v>0</v>
      </c>
      <c r="U97" s="190">
        <f t="shared" si="192"/>
        <v>0</v>
      </c>
      <c r="V97" s="193">
        <f t="shared" si="192"/>
        <v>0</v>
      </c>
      <c r="W97" s="192">
        <f t="shared" si="192"/>
        <v>0</v>
      </c>
      <c r="X97" s="190">
        <f t="shared" si="192"/>
        <v>0</v>
      </c>
      <c r="Y97" s="193">
        <f t="shared" si="192"/>
        <v>0</v>
      </c>
      <c r="Z97" s="189">
        <f t="shared" si="192"/>
        <v>0</v>
      </c>
      <c r="AA97" s="190">
        <f t="shared" si="192"/>
        <v>0</v>
      </c>
      <c r="AB97" s="193">
        <f t="shared" si="192"/>
        <v>0</v>
      </c>
      <c r="AC97" s="189">
        <f t="shared" si="180"/>
        <v>0</v>
      </c>
      <c r="AD97" s="194">
        <f t="shared" si="181"/>
        <v>0</v>
      </c>
      <c r="AE97" s="193">
        <f t="shared" si="182"/>
        <v>0</v>
      </c>
      <c r="AF97" s="240" t="e">
        <f t="shared" si="183"/>
        <v>#DIV/0!</v>
      </c>
      <c r="AG97" s="196"/>
      <c r="AH97" s="99"/>
      <c r="AI97" s="99"/>
    </row>
    <row r="98" spans="1:35" ht="30" customHeight="1" x14ac:dyDescent="0.25">
      <c r="A98" s="237" t="s">
        <v>100</v>
      </c>
      <c r="B98" s="238" t="s">
        <v>29</v>
      </c>
      <c r="C98" s="241" t="s">
        <v>202</v>
      </c>
      <c r="D98" s="242"/>
      <c r="E98" s="243"/>
      <c r="F98" s="244"/>
      <c r="G98" s="244"/>
      <c r="H98" s="243"/>
      <c r="I98" s="244"/>
      <c r="J98" s="244"/>
      <c r="K98" s="244"/>
      <c r="L98" s="244"/>
      <c r="M98" s="245"/>
      <c r="N98" s="243"/>
      <c r="O98" s="244"/>
      <c r="P98" s="245"/>
      <c r="Q98" s="244"/>
      <c r="R98" s="244"/>
      <c r="S98" s="245"/>
      <c r="T98" s="243"/>
      <c r="U98" s="244"/>
      <c r="V98" s="245"/>
      <c r="W98" s="244"/>
      <c r="X98" s="244"/>
      <c r="Y98" s="245"/>
      <c r="Z98" s="243"/>
      <c r="AA98" s="244"/>
      <c r="AB98" s="244"/>
      <c r="AC98" s="231"/>
      <c r="AD98" s="232"/>
      <c r="AE98" s="232"/>
      <c r="AF98" s="246"/>
      <c r="AG98" s="247"/>
      <c r="AH98" s="99"/>
      <c r="AI98" s="99"/>
    </row>
    <row r="99" spans="1:35" ht="30" customHeight="1" x14ac:dyDescent="0.25">
      <c r="A99" s="248" t="s">
        <v>105</v>
      </c>
      <c r="B99" s="249" t="s">
        <v>106</v>
      </c>
      <c r="C99" s="250" t="s">
        <v>203</v>
      </c>
      <c r="D99" s="251"/>
      <c r="E99" s="252"/>
      <c r="F99" s="253"/>
      <c r="G99" s="254">
        <f t="shared" ref="G99:G102" si="193">E99*F99</f>
        <v>0</v>
      </c>
      <c r="H99" s="252"/>
      <c r="I99" s="253"/>
      <c r="J99" s="255">
        <f t="shared" ref="J99:J102" si="194">H99*I99</f>
        <v>0</v>
      </c>
      <c r="K99" s="256"/>
      <c r="L99" s="253"/>
      <c r="M99" s="255">
        <f t="shared" ref="M99:M102" si="195">K99*L99</f>
        <v>0</v>
      </c>
      <c r="N99" s="252"/>
      <c r="O99" s="253"/>
      <c r="P99" s="255">
        <f t="shared" ref="P99:P102" si="196">N99*O99</f>
        <v>0</v>
      </c>
      <c r="Q99" s="256"/>
      <c r="R99" s="253"/>
      <c r="S99" s="255">
        <f t="shared" ref="S99:S102" si="197">Q99*R99</f>
        <v>0</v>
      </c>
      <c r="T99" s="252"/>
      <c r="U99" s="253"/>
      <c r="V99" s="255">
        <f t="shared" ref="V99:V102" si="198">T99*U99</f>
        <v>0</v>
      </c>
      <c r="W99" s="256"/>
      <c r="X99" s="253"/>
      <c r="Y99" s="255">
        <f t="shared" ref="Y99:Y102" si="199">W99*X99</f>
        <v>0</v>
      </c>
      <c r="Z99" s="252"/>
      <c r="AA99" s="253"/>
      <c r="AB99" s="255">
        <f t="shared" ref="AB99:AB102" si="200">Z99*AA99</f>
        <v>0</v>
      </c>
      <c r="AC99" s="257">
        <f t="shared" ref="AC99:AC103" si="201">G99+M99+S99+Y99</f>
        <v>0</v>
      </c>
      <c r="AD99" s="258">
        <f t="shared" ref="AD99:AD103" si="202">J99+P99+V99+AB99</f>
        <v>0</v>
      </c>
      <c r="AE99" s="259">
        <f t="shared" ref="AE99:AE103" si="203">AC99-AD99</f>
        <v>0</v>
      </c>
      <c r="AF99" s="260" t="e">
        <f t="shared" ref="AF99:AF103" si="204">AE99/AC99</f>
        <v>#DIV/0!</v>
      </c>
      <c r="AG99" s="261"/>
      <c r="AH99" s="99"/>
      <c r="AI99" s="99"/>
    </row>
    <row r="100" spans="1:35" ht="30" customHeight="1" x14ac:dyDescent="0.25">
      <c r="A100" s="113" t="s">
        <v>105</v>
      </c>
      <c r="B100" s="262" t="s">
        <v>109</v>
      </c>
      <c r="C100" s="263" t="s">
        <v>204</v>
      </c>
      <c r="D100" s="264"/>
      <c r="E100" s="117"/>
      <c r="F100" s="118"/>
      <c r="G100" s="119">
        <f t="shared" si="193"/>
        <v>0</v>
      </c>
      <c r="H100" s="117"/>
      <c r="I100" s="118"/>
      <c r="J100" s="138">
        <f t="shared" si="194"/>
        <v>0</v>
      </c>
      <c r="K100" s="205"/>
      <c r="L100" s="118"/>
      <c r="M100" s="138">
        <f t="shared" si="195"/>
        <v>0</v>
      </c>
      <c r="N100" s="117"/>
      <c r="O100" s="118"/>
      <c r="P100" s="138">
        <f t="shared" si="196"/>
        <v>0</v>
      </c>
      <c r="Q100" s="205"/>
      <c r="R100" s="118"/>
      <c r="S100" s="138">
        <f t="shared" si="197"/>
        <v>0</v>
      </c>
      <c r="T100" s="117"/>
      <c r="U100" s="118"/>
      <c r="V100" s="138">
        <f t="shared" si="198"/>
        <v>0</v>
      </c>
      <c r="W100" s="205"/>
      <c r="X100" s="118"/>
      <c r="Y100" s="138">
        <f t="shared" si="199"/>
        <v>0</v>
      </c>
      <c r="Z100" s="117"/>
      <c r="AA100" s="118"/>
      <c r="AB100" s="138">
        <f t="shared" si="200"/>
        <v>0</v>
      </c>
      <c r="AC100" s="120">
        <f t="shared" si="201"/>
        <v>0</v>
      </c>
      <c r="AD100" s="121">
        <f t="shared" si="202"/>
        <v>0</v>
      </c>
      <c r="AE100" s="181">
        <f t="shared" si="203"/>
        <v>0</v>
      </c>
      <c r="AF100" s="265" t="e">
        <f t="shared" si="204"/>
        <v>#DIV/0!</v>
      </c>
      <c r="AG100" s="266"/>
      <c r="AH100" s="99"/>
      <c r="AI100" s="99"/>
    </row>
    <row r="101" spans="1:35" ht="30" customHeight="1" x14ac:dyDescent="0.25">
      <c r="A101" s="113" t="s">
        <v>105</v>
      </c>
      <c r="B101" s="262" t="s">
        <v>110</v>
      </c>
      <c r="C101" s="263" t="s">
        <v>205</v>
      </c>
      <c r="D101" s="264" t="s">
        <v>108</v>
      </c>
      <c r="E101" s="117">
        <v>5</v>
      </c>
      <c r="F101" s="118">
        <v>1000</v>
      </c>
      <c r="G101" s="119">
        <f t="shared" si="193"/>
        <v>5000</v>
      </c>
      <c r="H101" s="117">
        <v>5</v>
      </c>
      <c r="I101" s="118">
        <v>1000</v>
      </c>
      <c r="J101" s="138">
        <f t="shared" si="194"/>
        <v>5000</v>
      </c>
      <c r="K101" s="205"/>
      <c r="L101" s="118"/>
      <c r="M101" s="138">
        <f t="shared" si="195"/>
        <v>0</v>
      </c>
      <c r="N101" s="117"/>
      <c r="O101" s="118"/>
      <c r="P101" s="138">
        <f t="shared" si="196"/>
        <v>0</v>
      </c>
      <c r="Q101" s="205"/>
      <c r="R101" s="118"/>
      <c r="S101" s="138">
        <f t="shared" si="197"/>
        <v>0</v>
      </c>
      <c r="T101" s="117"/>
      <c r="U101" s="118"/>
      <c r="V101" s="138">
        <f t="shared" si="198"/>
        <v>0</v>
      </c>
      <c r="W101" s="205"/>
      <c r="X101" s="118"/>
      <c r="Y101" s="138">
        <f t="shared" si="199"/>
        <v>0</v>
      </c>
      <c r="Z101" s="117"/>
      <c r="AA101" s="118"/>
      <c r="AB101" s="138">
        <f t="shared" si="200"/>
        <v>0</v>
      </c>
      <c r="AC101" s="120">
        <f t="shared" si="201"/>
        <v>5000</v>
      </c>
      <c r="AD101" s="121">
        <f t="shared" si="202"/>
        <v>5000</v>
      </c>
      <c r="AE101" s="181">
        <f t="shared" si="203"/>
        <v>0</v>
      </c>
      <c r="AF101" s="265">
        <f t="shared" si="204"/>
        <v>0</v>
      </c>
      <c r="AG101" s="266"/>
      <c r="AH101" s="99"/>
      <c r="AI101" s="99"/>
    </row>
    <row r="102" spans="1:35" ht="36" customHeight="1" x14ac:dyDescent="0.25">
      <c r="A102" s="139" t="s">
        <v>105</v>
      </c>
      <c r="B102" s="267" t="s">
        <v>187</v>
      </c>
      <c r="C102" s="268" t="s">
        <v>275</v>
      </c>
      <c r="D102" s="390" t="s">
        <v>276</v>
      </c>
      <c r="E102" s="143">
        <v>5</v>
      </c>
      <c r="F102" s="144">
        <v>500</v>
      </c>
      <c r="G102" s="145">
        <f t="shared" si="193"/>
        <v>2500</v>
      </c>
      <c r="H102" s="143">
        <v>5</v>
      </c>
      <c r="I102" s="144">
        <v>500</v>
      </c>
      <c r="J102" s="146">
        <f t="shared" si="194"/>
        <v>2500</v>
      </c>
      <c r="K102" s="207"/>
      <c r="L102" s="144"/>
      <c r="M102" s="146">
        <f t="shared" si="195"/>
        <v>0</v>
      </c>
      <c r="N102" s="143"/>
      <c r="O102" s="144"/>
      <c r="P102" s="146">
        <f t="shared" si="196"/>
        <v>0</v>
      </c>
      <c r="Q102" s="207"/>
      <c r="R102" s="144"/>
      <c r="S102" s="146">
        <f t="shared" si="197"/>
        <v>0</v>
      </c>
      <c r="T102" s="143"/>
      <c r="U102" s="144"/>
      <c r="V102" s="146">
        <f t="shared" si="198"/>
        <v>0</v>
      </c>
      <c r="W102" s="207"/>
      <c r="X102" s="144"/>
      <c r="Y102" s="146">
        <f t="shared" si="199"/>
        <v>0</v>
      </c>
      <c r="Z102" s="143"/>
      <c r="AA102" s="144"/>
      <c r="AB102" s="146">
        <f t="shared" si="200"/>
        <v>0</v>
      </c>
      <c r="AC102" s="132">
        <f t="shared" si="201"/>
        <v>2500</v>
      </c>
      <c r="AD102" s="133">
        <f t="shared" si="202"/>
        <v>2500</v>
      </c>
      <c r="AE102" s="183">
        <f t="shared" si="203"/>
        <v>0</v>
      </c>
      <c r="AF102" s="265">
        <f t="shared" si="204"/>
        <v>0</v>
      </c>
      <c r="AG102" s="266"/>
      <c r="AH102" s="99"/>
      <c r="AI102" s="99"/>
    </row>
    <row r="103" spans="1:35" ht="15" customHeight="1" x14ac:dyDescent="0.25">
      <c r="A103" s="270" t="s">
        <v>206</v>
      </c>
      <c r="B103" s="271"/>
      <c r="C103" s="272"/>
      <c r="D103" s="273"/>
      <c r="E103" s="274">
        <f t="shared" ref="E103:AB103" si="205">SUM(E99:E102)</f>
        <v>10</v>
      </c>
      <c r="F103" s="275">
        <f t="shared" si="205"/>
        <v>1500</v>
      </c>
      <c r="G103" s="276">
        <f t="shared" si="205"/>
        <v>7500</v>
      </c>
      <c r="H103" s="277">
        <f t="shared" si="205"/>
        <v>10</v>
      </c>
      <c r="I103" s="278">
        <f t="shared" si="205"/>
        <v>1500</v>
      </c>
      <c r="J103" s="279">
        <f t="shared" si="205"/>
        <v>7500</v>
      </c>
      <c r="K103" s="280">
        <f t="shared" si="205"/>
        <v>0</v>
      </c>
      <c r="L103" s="275">
        <f t="shared" si="205"/>
        <v>0</v>
      </c>
      <c r="M103" s="281">
        <f t="shared" si="205"/>
        <v>0</v>
      </c>
      <c r="N103" s="274">
        <f t="shared" si="205"/>
        <v>0</v>
      </c>
      <c r="O103" s="275">
        <f t="shared" si="205"/>
        <v>0</v>
      </c>
      <c r="P103" s="281">
        <f t="shared" si="205"/>
        <v>0</v>
      </c>
      <c r="Q103" s="280">
        <f t="shared" si="205"/>
        <v>0</v>
      </c>
      <c r="R103" s="275">
        <f t="shared" si="205"/>
        <v>0</v>
      </c>
      <c r="S103" s="281">
        <f t="shared" si="205"/>
        <v>0</v>
      </c>
      <c r="T103" s="274">
        <f t="shared" si="205"/>
        <v>0</v>
      </c>
      <c r="U103" s="275">
        <f t="shared" si="205"/>
        <v>0</v>
      </c>
      <c r="V103" s="281">
        <f t="shared" si="205"/>
        <v>0</v>
      </c>
      <c r="W103" s="280">
        <f t="shared" si="205"/>
        <v>0</v>
      </c>
      <c r="X103" s="275">
        <f t="shared" si="205"/>
        <v>0</v>
      </c>
      <c r="Y103" s="281">
        <f t="shared" si="205"/>
        <v>0</v>
      </c>
      <c r="Z103" s="274">
        <f t="shared" si="205"/>
        <v>0</v>
      </c>
      <c r="AA103" s="275">
        <f t="shared" si="205"/>
        <v>0</v>
      </c>
      <c r="AB103" s="281">
        <f t="shared" si="205"/>
        <v>0</v>
      </c>
      <c r="AC103" s="189">
        <f t="shared" si="201"/>
        <v>7500</v>
      </c>
      <c r="AD103" s="194">
        <f t="shared" si="202"/>
        <v>7500</v>
      </c>
      <c r="AE103" s="193">
        <f t="shared" si="203"/>
        <v>0</v>
      </c>
      <c r="AF103" s="240">
        <f t="shared" si="204"/>
        <v>0</v>
      </c>
      <c r="AG103" s="196"/>
      <c r="AH103" s="99"/>
      <c r="AI103" s="99"/>
    </row>
    <row r="104" spans="1:35" ht="15" customHeight="1" x14ac:dyDescent="0.25">
      <c r="A104" s="237" t="s">
        <v>100</v>
      </c>
      <c r="B104" s="282" t="s">
        <v>30</v>
      </c>
      <c r="C104" s="165" t="s">
        <v>207</v>
      </c>
      <c r="D104" s="283"/>
      <c r="E104" s="89"/>
      <c r="F104" s="90"/>
      <c r="G104" s="90"/>
      <c r="H104" s="89"/>
      <c r="I104" s="90"/>
      <c r="J104" s="94"/>
      <c r="K104" s="90"/>
      <c r="L104" s="90"/>
      <c r="M104" s="94"/>
      <c r="N104" s="89"/>
      <c r="O104" s="90"/>
      <c r="P104" s="94"/>
      <c r="Q104" s="90"/>
      <c r="R104" s="90"/>
      <c r="S104" s="94"/>
      <c r="T104" s="89"/>
      <c r="U104" s="90"/>
      <c r="V104" s="94"/>
      <c r="W104" s="90"/>
      <c r="X104" s="90"/>
      <c r="Y104" s="94"/>
      <c r="Z104" s="89"/>
      <c r="AA104" s="90"/>
      <c r="AB104" s="90"/>
      <c r="AC104" s="231"/>
      <c r="AD104" s="232"/>
      <c r="AE104" s="232"/>
      <c r="AF104" s="246"/>
      <c r="AG104" s="247"/>
      <c r="AH104" s="99"/>
      <c r="AI104" s="99"/>
    </row>
    <row r="105" spans="1:35" ht="30" customHeight="1" x14ac:dyDescent="0.25">
      <c r="A105" s="284" t="s">
        <v>105</v>
      </c>
      <c r="B105" s="285" t="s">
        <v>106</v>
      </c>
      <c r="C105" s="286" t="s">
        <v>208</v>
      </c>
      <c r="D105" s="287"/>
      <c r="E105" s="288"/>
      <c r="F105" s="289"/>
      <c r="G105" s="290">
        <f t="shared" ref="G105:G106" si="206">E105*F105</f>
        <v>0</v>
      </c>
      <c r="H105" s="252"/>
      <c r="I105" s="253"/>
      <c r="J105" s="255">
        <f t="shared" ref="J105:J106" si="207">H105*I105</f>
        <v>0</v>
      </c>
      <c r="K105" s="291"/>
      <c r="L105" s="289"/>
      <c r="M105" s="292">
        <f t="shared" ref="M105:M106" si="208">K105*L105</f>
        <v>0</v>
      </c>
      <c r="N105" s="288"/>
      <c r="O105" s="289"/>
      <c r="P105" s="292">
        <f t="shared" ref="P105:P106" si="209">N105*O105</f>
        <v>0</v>
      </c>
      <c r="Q105" s="291"/>
      <c r="R105" s="289"/>
      <c r="S105" s="292">
        <f t="shared" ref="S105:S106" si="210">Q105*R105</f>
        <v>0</v>
      </c>
      <c r="T105" s="288"/>
      <c r="U105" s="289"/>
      <c r="V105" s="292">
        <f t="shared" ref="V105:V106" si="211">T105*U105</f>
        <v>0</v>
      </c>
      <c r="W105" s="291"/>
      <c r="X105" s="289"/>
      <c r="Y105" s="292">
        <f t="shared" ref="Y105:Y106" si="212">W105*X105</f>
        <v>0</v>
      </c>
      <c r="Z105" s="288"/>
      <c r="AA105" s="289"/>
      <c r="AB105" s="292">
        <f t="shared" ref="AB105:AB106" si="213">Z105*AA105</f>
        <v>0</v>
      </c>
      <c r="AC105" s="257">
        <f t="shared" ref="AC105:AC107" si="214">G105+M105+S105+Y105</f>
        <v>0</v>
      </c>
      <c r="AD105" s="258">
        <f t="shared" ref="AD105:AD107" si="215">J105+P105+V105+AB105</f>
        <v>0</v>
      </c>
      <c r="AE105" s="259">
        <f t="shared" ref="AE105:AE107" si="216">AC105-AD105</f>
        <v>0</v>
      </c>
      <c r="AF105" s="260" t="e">
        <f t="shared" ref="AF105:AF107" si="217">AE105/AC105</f>
        <v>#DIV/0!</v>
      </c>
      <c r="AG105" s="261"/>
      <c r="AH105" s="99"/>
      <c r="AI105" s="99"/>
    </row>
    <row r="106" spans="1:35" ht="30" customHeight="1" x14ac:dyDescent="0.25">
      <c r="A106" s="293" t="s">
        <v>105</v>
      </c>
      <c r="B106" s="285" t="s">
        <v>109</v>
      </c>
      <c r="C106" s="294" t="s">
        <v>209</v>
      </c>
      <c r="D106" s="128"/>
      <c r="E106" s="129"/>
      <c r="F106" s="130"/>
      <c r="G106" s="119">
        <f t="shared" si="206"/>
        <v>0</v>
      </c>
      <c r="H106" s="129"/>
      <c r="I106" s="130"/>
      <c r="J106" s="138">
        <f t="shared" si="207"/>
        <v>0</v>
      </c>
      <c r="K106" s="220"/>
      <c r="L106" s="130"/>
      <c r="M106" s="221">
        <f t="shared" si="208"/>
        <v>0</v>
      </c>
      <c r="N106" s="129"/>
      <c r="O106" s="130"/>
      <c r="P106" s="221">
        <f t="shared" si="209"/>
        <v>0</v>
      </c>
      <c r="Q106" s="220"/>
      <c r="R106" s="130"/>
      <c r="S106" s="221">
        <f t="shared" si="210"/>
        <v>0</v>
      </c>
      <c r="T106" s="129"/>
      <c r="U106" s="130"/>
      <c r="V106" s="221">
        <f t="shared" si="211"/>
        <v>0</v>
      </c>
      <c r="W106" s="220"/>
      <c r="X106" s="130"/>
      <c r="Y106" s="221">
        <f t="shared" si="212"/>
        <v>0</v>
      </c>
      <c r="Z106" s="129"/>
      <c r="AA106" s="130"/>
      <c r="AB106" s="221">
        <f t="shared" si="213"/>
        <v>0</v>
      </c>
      <c r="AC106" s="132">
        <f t="shared" si="214"/>
        <v>0</v>
      </c>
      <c r="AD106" s="133">
        <f t="shared" si="215"/>
        <v>0</v>
      </c>
      <c r="AE106" s="183">
        <f t="shared" si="216"/>
        <v>0</v>
      </c>
      <c r="AF106" s="265" t="e">
        <f t="shared" si="217"/>
        <v>#DIV/0!</v>
      </c>
      <c r="AG106" s="266"/>
      <c r="AH106" s="99"/>
      <c r="AI106" s="99"/>
    </row>
    <row r="107" spans="1:35" ht="15" customHeight="1" x14ac:dyDescent="0.25">
      <c r="A107" s="185" t="s">
        <v>210</v>
      </c>
      <c r="B107" s="186"/>
      <c r="C107" s="187"/>
      <c r="D107" s="188"/>
      <c r="E107" s="189">
        <f t="shared" ref="E107:AB107" si="218">SUM(E105:E106)</f>
        <v>0</v>
      </c>
      <c r="F107" s="190">
        <f t="shared" si="218"/>
        <v>0</v>
      </c>
      <c r="G107" s="191">
        <f t="shared" si="218"/>
        <v>0</v>
      </c>
      <c r="H107" s="155">
        <f t="shared" si="218"/>
        <v>0</v>
      </c>
      <c r="I107" s="157">
        <f t="shared" si="218"/>
        <v>0</v>
      </c>
      <c r="J107" s="208">
        <f t="shared" si="218"/>
        <v>0</v>
      </c>
      <c r="K107" s="192">
        <f t="shared" si="218"/>
        <v>0</v>
      </c>
      <c r="L107" s="190">
        <f t="shared" si="218"/>
        <v>0</v>
      </c>
      <c r="M107" s="193">
        <f t="shared" si="218"/>
        <v>0</v>
      </c>
      <c r="N107" s="189">
        <f t="shared" si="218"/>
        <v>0</v>
      </c>
      <c r="O107" s="190">
        <f t="shared" si="218"/>
        <v>0</v>
      </c>
      <c r="P107" s="193">
        <f t="shared" si="218"/>
        <v>0</v>
      </c>
      <c r="Q107" s="192">
        <f t="shared" si="218"/>
        <v>0</v>
      </c>
      <c r="R107" s="190">
        <f t="shared" si="218"/>
        <v>0</v>
      </c>
      <c r="S107" s="193">
        <f t="shared" si="218"/>
        <v>0</v>
      </c>
      <c r="T107" s="189">
        <f t="shared" si="218"/>
        <v>0</v>
      </c>
      <c r="U107" s="190">
        <f t="shared" si="218"/>
        <v>0</v>
      </c>
      <c r="V107" s="193">
        <f t="shared" si="218"/>
        <v>0</v>
      </c>
      <c r="W107" s="192">
        <f t="shared" si="218"/>
        <v>0</v>
      </c>
      <c r="X107" s="190">
        <f t="shared" si="218"/>
        <v>0</v>
      </c>
      <c r="Y107" s="193">
        <f t="shared" si="218"/>
        <v>0</v>
      </c>
      <c r="Z107" s="189">
        <f t="shared" si="218"/>
        <v>0</v>
      </c>
      <c r="AA107" s="190">
        <f t="shared" si="218"/>
        <v>0</v>
      </c>
      <c r="AB107" s="193">
        <f t="shared" si="218"/>
        <v>0</v>
      </c>
      <c r="AC107" s="155">
        <f t="shared" si="214"/>
        <v>0</v>
      </c>
      <c r="AD107" s="160">
        <f t="shared" si="215"/>
        <v>0</v>
      </c>
      <c r="AE107" s="208">
        <f t="shared" si="216"/>
        <v>0</v>
      </c>
      <c r="AF107" s="295" t="e">
        <f t="shared" si="217"/>
        <v>#DIV/0!</v>
      </c>
      <c r="AG107" s="296"/>
      <c r="AH107" s="99"/>
      <c r="AI107" s="99"/>
    </row>
    <row r="108" spans="1:35" ht="54.75" customHeight="1" x14ac:dyDescent="0.25">
      <c r="A108" s="297" t="s">
        <v>100</v>
      </c>
      <c r="B108" s="282" t="s">
        <v>31</v>
      </c>
      <c r="C108" s="165" t="s">
        <v>211</v>
      </c>
      <c r="D108" s="283"/>
      <c r="E108" s="89"/>
      <c r="F108" s="90"/>
      <c r="G108" s="90"/>
      <c r="H108" s="89"/>
      <c r="I108" s="90"/>
      <c r="J108" s="94"/>
      <c r="K108" s="90"/>
      <c r="L108" s="90"/>
      <c r="M108" s="94"/>
      <c r="N108" s="89"/>
      <c r="O108" s="90"/>
      <c r="P108" s="94"/>
      <c r="Q108" s="90"/>
      <c r="R108" s="90"/>
      <c r="S108" s="94"/>
      <c r="T108" s="89"/>
      <c r="U108" s="90"/>
      <c r="V108" s="94"/>
      <c r="W108" s="90"/>
      <c r="X108" s="90"/>
      <c r="Y108" s="94"/>
      <c r="Z108" s="89"/>
      <c r="AA108" s="90"/>
      <c r="AB108" s="94"/>
      <c r="AC108" s="231"/>
      <c r="AD108" s="232"/>
      <c r="AE108" s="232"/>
      <c r="AF108" s="246"/>
      <c r="AG108" s="247"/>
      <c r="AH108" s="99"/>
      <c r="AI108" s="99"/>
    </row>
    <row r="109" spans="1:35" ht="30" customHeight="1" x14ac:dyDescent="0.25">
      <c r="A109" s="284" t="s">
        <v>105</v>
      </c>
      <c r="B109" s="285" t="s">
        <v>106</v>
      </c>
      <c r="C109" s="286" t="s">
        <v>212</v>
      </c>
      <c r="D109" s="287" t="s">
        <v>213</v>
      </c>
      <c r="E109" s="288"/>
      <c r="F109" s="289"/>
      <c r="G109" s="290">
        <f t="shared" ref="G109:G110" si="219">E109*F109</f>
        <v>0</v>
      </c>
      <c r="H109" s="252"/>
      <c r="I109" s="253"/>
      <c r="J109" s="255">
        <f t="shared" ref="J109:J110" si="220">H109*I109</f>
        <v>0</v>
      </c>
      <c r="K109" s="291"/>
      <c r="L109" s="289"/>
      <c r="M109" s="292">
        <f t="shared" ref="M109:M110" si="221">K109*L109</f>
        <v>0</v>
      </c>
      <c r="N109" s="288"/>
      <c r="O109" s="289"/>
      <c r="P109" s="292">
        <f t="shared" ref="P109:P110" si="222">N109*O109</f>
        <v>0</v>
      </c>
      <c r="Q109" s="291"/>
      <c r="R109" s="289"/>
      <c r="S109" s="292">
        <f t="shared" ref="S109:S110" si="223">Q109*R109</f>
        <v>0</v>
      </c>
      <c r="T109" s="288"/>
      <c r="U109" s="289"/>
      <c r="V109" s="292">
        <f t="shared" ref="V109:V110" si="224">T109*U109</f>
        <v>0</v>
      </c>
      <c r="W109" s="291"/>
      <c r="X109" s="289"/>
      <c r="Y109" s="292">
        <f t="shared" ref="Y109:Y110" si="225">W109*X109</f>
        <v>0</v>
      </c>
      <c r="Z109" s="288"/>
      <c r="AA109" s="289"/>
      <c r="AB109" s="292">
        <f t="shared" ref="AB109:AB110" si="226">Z109*AA109</f>
        <v>0</v>
      </c>
      <c r="AC109" s="257">
        <f t="shared" ref="AC109:AC111" si="227">G109+M109+S109+Y109</f>
        <v>0</v>
      </c>
      <c r="AD109" s="258">
        <f t="shared" ref="AD109:AD111" si="228">J109+P109+V109+AB109</f>
        <v>0</v>
      </c>
      <c r="AE109" s="259">
        <f t="shared" ref="AE109:AE111" si="229">AC109-AD109</f>
        <v>0</v>
      </c>
      <c r="AF109" s="265" t="e">
        <f t="shared" ref="AF109:AF111" si="230">AE109/AC109</f>
        <v>#DIV/0!</v>
      </c>
      <c r="AG109" s="266"/>
      <c r="AH109" s="99"/>
      <c r="AI109" s="99"/>
    </row>
    <row r="110" spans="1:35" ht="30" customHeight="1" x14ac:dyDescent="0.25">
      <c r="A110" s="293" t="s">
        <v>105</v>
      </c>
      <c r="B110" s="285" t="s">
        <v>109</v>
      </c>
      <c r="C110" s="294" t="s">
        <v>212</v>
      </c>
      <c r="D110" s="128" t="s">
        <v>213</v>
      </c>
      <c r="E110" s="129"/>
      <c r="F110" s="130"/>
      <c r="G110" s="119">
        <f t="shared" si="219"/>
        <v>0</v>
      </c>
      <c r="H110" s="129"/>
      <c r="I110" s="130"/>
      <c r="J110" s="138">
        <f t="shared" si="220"/>
        <v>0</v>
      </c>
      <c r="K110" s="220"/>
      <c r="L110" s="130"/>
      <c r="M110" s="221">
        <f t="shared" si="221"/>
        <v>0</v>
      </c>
      <c r="N110" s="129"/>
      <c r="O110" s="130"/>
      <c r="P110" s="221">
        <f t="shared" si="222"/>
        <v>0</v>
      </c>
      <c r="Q110" s="220"/>
      <c r="R110" s="130"/>
      <c r="S110" s="221">
        <f t="shared" si="223"/>
        <v>0</v>
      </c>
      <c r="T110" s="129"/>
      <c r="U110" s="130"/>
      <c r="V110" s="221">
        <f t="shared" si="224"/>
        <v>0</v>
      </c>
      <c r="W110" s="220"/>
      <c r="X110" s="130"/>
      <c r="Y110" s="221">
        <f t="shared" si="225"/>
        <v>0</v>
      </c>
      <c r="Z110" s="129"/>
      <c r="AA110" s="130"/>
      <c r="AB110" s="221">
        <f t="shared" si="226"/>
        <v>0</v>
      </c>
      <c r="AC110" s="132">
        <f t="shared" si="227"/>
        <v>0</v>
      </c>
      <c r="AD110" s="133">
        <f t="shared" si="228"/>
        <v>0</v>
      </c>
      <c r="AE110" s="183">
        <f t="shared" si="229"/>
        <v>0</v>
      </c>
      <c r="AF110" s="265" t="e">
        <f t="shared" si="230"/>
        <v>#DIV/0!</v>
      </c>
      <c r="AG110" s="266"/>
      <c r="AH110" s="99"/>
      <c r="AI110" s="99"/>
    </row>
    <row r="111" spans="1:35" ht="42" customHeight="1" x14ac:dyDescent="0.25">
      <c r="A111" s="435" t="s">
        <v>214</v>
      </c>
      <c r="B111" s="419"/>
      <c r="C111" s="420"/>
      <c r="D111" s="298"/>
      <c r="E111" s="299">
        <f t="shared" ref="E111:AB111" si="231">SUM(E109:E110)</f>
        <v>0</v>
      </c>
      <c r="F111" s="300">
        <f t="shared" si="231"/>
        <v>0</v>
      </c>
      <c r="G111" s="301">
        <f t="shared" si="231"/>
        <v>0</v>
      </c>
      <c r="H111" s="302">
        <f t="shared" si="231"/>
        <v>0</v>
      </c>
      <c r="I111" s="303">
        <f t="shared" si="231"/>
        <v>0</v>
      </c>
      <c r="J111" s="303">
        <f t="shared" si="231"/>
        <v>0</v>
      </c>
      <c r="K111" s="304">
        <f t="shared" si="231"/>
        <v>0</v>
      </c>
      <c r="L111" s="300">
        <f t="shared" si="231"/>
        <v>0</v>
      </c>
      <c r="M111" s="300">
        <f t="shared" si="231"/>
        <v>0</v>
      </c>
      <c r="N111" s="299">
        <f t="shared" si="231"/>
        <v>0</v>
      </c>
      <c r="O111" s="300">
        <f t="shared" si="231"/>
        <v>0</v>
      </c>
      <c r="P111" s="300">
        <f t="shared" si="231"/>
        <v>0</v>
      </c>
      <c r="Q111" s="304">
        <f t="shared" si="231"/>
        <v>0</v>
      </c>
      <c r="R111" s="300">
        <f t="shared" si="231"/>
        <v>0</v>
      </c>
      <c r="S111" s="300">
        <f t="shared" si="231"/>
        <v>0</v>
      </c>
      <c r="T111" s="299">
        <f t="shared" si="231"/>
        <v>0</v>
      </c>
      <c r="U111" s="300">
        <f t="shared" si="231"/>
        <v>0</v>
      </c>
      <c r="V111" s="300">
        <f t="shared" si="231"/>
        <v>0</v>
      </c>
      <c r="W111" s="304">
        <f t="shared" si="231"/>
        <v>0</v>
      </c>
      <c r="X111" s="300">
        <f t="shared" si="231"/>
        <v>0</v>
      </c>
      <c r="Y111" s="300">
        <f t="shared" si="231"/>
        <v>0</v>
      </c>
      <c r="Z111" s="299">
        <f t="shared" si="231"/>
        <v>0</v>
      </c>
      <c r="AA111" s="300">
        <f t="shared" si="231"/>
        <v>0</v>
      </c>
      <c r="AB111" s="300">
        <f t="shared" si="231"/>
        <v>0</v>
      </c>
      <c r="AC111" s="155">
        <f t="shared" si="227"/>
        <v>0</v>
      </c>
      <c r="AD111" s="160">
        <f t="shared" si="228"/>
        <v>0</v>
      </c>
      <c r="AE111" s="208">
        <f t="shared" si="229"/>
        <v>0</v>
      </c>
      <c r="AF111" s="305" t="e">
        <f t="shared" si="230"/>
        <v>#DIV/0!</v>
      </c>
      <c r="AG111" s="306"/>
      <c r="AH111" s="99"/>
      <c r="AI111" s="99"/>
    </row>
    <row r="112" spans="1:35" ht="15.75" customHeight="1" x14ac:dyDescent="0.25">
      <c r="A112" s="197" t="s">
        <v>100</v>
      </c>
      <c r="B112" s="238" t="s">
        <v>32</v>
      </c>
      <c r="C112" s="241" t="s">
        <v>215</v>
      </c>
      <c r="D112" s="307"/>
      <c r="E112" s="308"/>
      <c r="F112" s="309"/>
      <c r="G112" s="309"/>
      <c r="H112" s="308"/>
      <c r="I112" s="309"/>
      <c r="J112" s="309"/>
      <c r="K112" s="309"/>
      <c r="L112" s="309"/>
      <c r="M112" s="310"/>
      <c r="N112" s="308"/>
      <c r="O112" s="309"/>
      <c r="P112" s="310"/>
      <c r="Q112" s="309"/>
      <c r="R112" s="309"/>
      <c r="S112" s="310"/>
      <c r="T112" s="308"/>
      <c r="U112" s="309"/>
      <c r="V112" s="310"/>
      <c r="W112" s="309"/>
      <c r="X112" s="309"/>
      <c r="Y112" s="310"/>
      <c r="Z112" s="308"/>
      <c r="AA112" s="309"/>
      <c r="AB112" s="310"/>
      <c r="AC112" s="308"/>
      <c r="AD112" s="309"/>
      <c r="AE112" s="309"/>
      <c r="AF112" s="246"/>
      <c r="AG112" s="247"/>
      <c r="AH112" s="99"/>
      <c r="AI112" s="99"/>
    </row>
    <row r="113" spans="1:35" ht="30" customHeight="1" x14ac:dyDescent="0.25">
      <c r="A113" s="248" t="s">
        <v>105</v>
      </c>
      <c r="B113" s="249" t="s">
        <v>106</v>
      </c>
      <c r="C113" s="250" t="s">
        <v>216</v>
      </c>
      <c r="D113" s="251" t="s">
        <v>217</v>
      </c>
      <c r="E113" s="252"/>
      <c r="F113" s="253"/>
      <c r="G113" s="254">
        <f t="shared" ref="G113:G115" si="232">E113*F113</f>
        <v>0</v>
      </c>
      <c r="H113" s="252"/>
      <c r="I113" s="253"/>
      <c r="J113" s="255">
        <f t="shared" ref="J113:J115" si="233">H113*I113</f>
        <v>0</v>
      </c>
      <c r="K113" s="256"/>
      <c r="L113" s="253"/>
      <c r="M113" s="255">
        <f t="shared" ref="M113:M115" si="234">K113*L113</f>
        <v>0</v>
      </c>
      <c r="N113" s="252"/>
      <c r="O113" s="253"/>
      <c r="P113" s="255">
        <f t="shared" ref="P113:P115" si="235">N113*O113</f>
        <v>0</v>
      </c>
      <c r="Q113" s="256"/>
      <c r="R113" s="253"/>
      <c r="S113" s="255">
        <f t="shared" ref="S113:S115" si="236">Q113*R113</f>
        <v>0</v>
      </c>
      <c r="T113" s="252"/>
      <c r="U113" s="253"/>
      <c r="V113" s="255">
        <f t="shared" ref="V113:V115" si="237">T113*U113</f>
        <v>0</v>
      </c>
      <c r="W113" s="256"/>
      <c r="X113" s="253"/>
      <c r="Y113" s="255">
        <f t="shared" ref="Y113:Y115" si="238">W113*X113</f>
        <v>0</v>
      </c>
      <c r="Z113" s="252"/>
      <c r="AA113" s="253"/>
      <c r="AB113" s="254">
        <f t="shared" ref="AB113:AB115" si="239">Z113*AA113</f>
        <v>0</v>
      </c>
      <c r="AC113" s="257">
        <f t="shared" ref="AC113:AC116" si="240">G113+M113+S113+Y113</f>
        <v>0</v>
      </c>
      <c r="AD113" s="311">
        <f t="shared" ref="AD113:AD116" si="241">J113+P113+V113+AB113</f>
        <v>0</v>
      </c>
      <c r="AE113" s="312">
        <f t="shared" ref="AE113:AE116" si="242">AC113-AD113</f>
        <v>0</v>
      </c>
      <c r="AF113" s="313" t="e">
        <f t="shared" ref="AF113:AF116" si="243">AE113/AC113</f>
        <v>#DIV/0!</v>
      </c>
      <c r="AG113" s="266"/>
      <c r="AH113" s="99"/>
      <c r="AI113" s="99"/>
    </row>
    <row r="114" spans="1:35" ht="30" customHeight="1" x14ac:dyDescent="0.25">
      <c r="A114" s="113" t="s">
        <v>105</v>
      </c>
      <c r="B114" s="262" t="s">
        <v>109</v>
      </c>
      <c r="C114" s="263" t="s">
        <v>218</v>
      </c>
      <c r="D114" s="264" t="s">
        <v>219</v>
      </c>
      <c r="E114" s="117"/>
      <c r="F114" s="118"/>
      <c r="G114" s="119">
        <f t="shared" si="232"/>
        <v>0</v>
      </c>
      <c r="H114" s="117"/>
      <c r="I114" s="118"/>
      <c r="J114" s="138">
        <f t="shared" si="233"/>
        <v>0</v>
      </c>
      <c r="K114" s="205"/>
      <c r="L114" s="118"/>
      <c r="M114" s="138">
        <f t="shared" si="234"/>
        <v>0</v>
      </c>
      <c r="N114" s="117"/>
      <c r="O114" s="118"/>
      <c r="P114" s="138">
        <f t="shared" si="235"/>
        <v>0</v>
      </c>
      <c r="Q114" s="205"/>
      <c r="R114" s="118"/>
      <c r="S114" s="138">
        <f t="shared" si="236"/>
        <v>0</v>
      </c>
      <c r="T114" s="117"/>
      <c r="U114" s="118"/>
      <c r="V114" s="138">
        <f t="shared" si="237"/>
        <v>0</v>
      </c>
      <c r="W114" s="205"/>
      <c r="X114" s="118"/>
      <c r="Y114" s="138">
        <f t="shared" si="238"/>
        <v>0</v>
      </c>
      <c r="Z114" s="117"/>
      <c r="AA114" s="118"/>
      <c r="AB114" s="119">
        <f t="shared" si="239"/>
        <v>0</v>
      </c>
      <c r="AC114" s="120">
        <f t="shared" si="240"/>
        <v>0</v>
      </c>
      <c r="AD114" s="314">
        <f t="shared" si="241"/>
        <v>0</v>
      </c>
      <c r="AE114" s="315">
        <f t="shared" si="242"/>
        <v>0</v>
      </c>
      <c r="AF114" s="313" t="e">
        <f t="shared" si="243"/>
        <v>#DIV/0!</v>
      </c>
      <c r="AG114" s="266"/>
      <c r="AH114" s="99"/>
      <c r="AI114" s="99"/>
    </row>
    <row r="115" spans="1:35" ht="30" customHeight="1" x14ac:dyDescent="0.25">
      <c r="A115" s="139" t="s">
        <v>105</v>
      </c>
      <c r="B115" s="267" t="s">
        <v>110</v>
      </c>
      <c r="C115" s="268" t="s">
        <v>220</v>
      </c>
      <c r="D115" s="269" t="s">
        <v>219</v>
      </c>
      <c r="E115" s="143"/>
      <c r="F115" s="144"/>
      <c r="G115" s="145">
        <f t="shared" si="232"/>
        <v>0</v>
      </c>
      <c r="H115" s="143"/>
      <c r="I115" s="144"/>
      <c r="J115" s="146">
        <f t="shared" si="233"/>
        <v>0</v>
      </c>
      <c r="K115" s="207"/>
      <c r="L115" s="144"/>
      <c r="M115" s="146">
        <f t="shared" si="234"/>
        <v>0</v>
      </c>
      <c r="N115" s="143"/>
      <c r="O115" s="144"/>
      <c r="P115" s="146">
        <f t="shared" si="235"/>
        <v>0</v>
      </c>
      <c r="Q115" s="207"/>
      <c r="R115" s="144"/>
      <c r="S115" s="146">
        <f t="shared" si="236"/>
        <v>0</v>
      </c>
      <c r="T115" s="143"/>
      <c r="U115" s="144"/>
      <c r="V115" s="146">
        <f t="shared" si="237"/>
        <v>0</v>
      </c>
      <c r="W115" s="207"/>
      <c r="X115" s="144"/>
      <c r="Y115" s="146">
        <f t="shared" si="238"/>
        <v>0</v>
      </c>
      <c r="Z115" s="143"/>
      <c r="AA115" s="144"/>
      <c r="AB115" s="145">
        <f t="shared" si="239"/>
        <v>0</v>
      </c>
      <c r="AC115" s="229">
        <f t="shared" si="240"/>
        <v>0</v>
      </c>
      <c r="AD115" s="316">
        <f t="shared" si="241"/>
        <v>0</v>
      </c>
      <c r="AE115" s="315">
        <f t="shared" si="242"/>
        <v>0</v>
      </c>
      <c r="AF115" s="313" t="e">
        <f t="shared" si="243"/>
        <v>#DIV/0!</v>
      </c>
      <c r="AG115" s="266"/>
      <c r="AH115" s="99"/>
      <c r="AI115" s="99"/>
    </row>
    <row r="116" spans="1:35" ht="15.75" customHeight="1" x14ac:dyDescent="0.25">
      <c r="A116" s="436" t="s">
        <v>221</v>
      </c>
      <c r="B116" s="437"/>
      <c r="C116" s="438"/>
      <c r="D116" s="317"/>
      <c r="E116" s="318">
        <f t="shared" ref="E116:AB116" si="244">SUM(E113:E115)</f>
        <v>0</v>
      </c>
      <c r="F116" s="319">
        <f t="shared" si="244"/>
        <v>0</v>
      </c>
      <c r="G116" s="320">
        <f t="shared" si="244"/>
        <v>0</v>
      </c>
      <c r="H116" s="321">
        <f t="shared" si="244"/>
        <v>0</v>
      </c>
      <c r="I116" s="322">
        <f t="shared" si="244"/>
        <v>0</v>
      </c>
      <c r="J116" s="322">
        <f t="shared" si="244"/>
        <v>0</v>
      </c>
      <c r="K116" s="323">
        <f t="shared" si="244"/>
        <v>0</v>
      </c>
      <c r="L116" s="319">
        <f t="shared" si="244"/>
        <v>0</v>
      </c>
      <c r="M116" s="319">
        <f t="shared" si="244"/>
        <v>0</v>
      </c>
      <c r="N116" s="318">
        <f t="shared" si="244"/>
        <v>0</v>
      </c>
      <c r="O116" s="319">
        <f t="shared" si="244"/>
        <v>0</v>
      </c>
      <c r="P116" s="319">
        <f t="shared" si="244"/>
        <v>0</v>
      </c>
      <c r="Q116" s="323">
        <f t="shared" si="244"/>
        <v>0</v>
      </c>
      <c r="R116" s="319">
        <f t="shared" si="244"/>
        <v>0</v>
      </c>
      <c r="S116" s="319">
        <f t="shared" si="244"/>
        <v>0</v>
      </c>
      <c r="T116" s="318">
        <f t="shared" si="244"/>
        <v>0</v>
      </c>
      <c r="U116" s="319">
        <f t="shared" si="244"/>
        <v>0</v>
      </c>
      <c r="V116" s="319">
        <f t="shared" si="244"/>
        <v>0</v>
      </c>
      <c r="W116" s="323">
        <f t="shared" si="244"/>
        <v>0</v>
      </c>
      <c r="X116" s="319">
        <f t="shared" si="244"/>
        <v>0</v>
      </c>
      <c r="Y116" s="319">
        <f t="shared" si="244"/>
        <v>0</v>
      </c>
      <c r="Z116" s="318">
        <f t="shared" si="244"/>
        <v>0</v>
      </c>
      <c r="AA116" s="319">
        <f t="shared" si="244"/>
        <v>0</v>
      </c>
      <c r="AB116" s="319">
        <f t="shared" si="244"/>
        <v>0</v>
      </c>
      <c r="AC116" s="277">
        <f t="shared" si="240"/>
        <v>0</v>
      </c>
      <c r="AD116" s="324">
        <f t="shared" si="241"/>
        <v>0</v>
      </c>
      <c r="AE116" s="325">
        <f t="shared" si="242"/>
        <v>0</v>
      </c>
      <c r="AF116" s="326" t="e">
        <f t="shared" si="243"/>
        <v>#DIV/0!</v>
      </c>
      <c r="AG116" s="306"/>
      <c r="AH116" s="99"/>
      <c r="AI116" s="99"/>
    </row>
    <row r="117" spans="1:35" ht="15" customHeight="1" x14ac:dyDescent="0.25">
      <c r="A117" s="197" t="s">
        <v>100</v>
      </c>
      <c r="B117" s="238" t="s">
        <v>33</v>
      </c>
      <c r="C117" s="241" t="s">
        <v>222</v>
      </c>
      <c r="D117" s="242"/>
      <c r="E117" s="243"/>
      <c r="F117" s="244"/>
      <c r="G117" s="244"/>
      <c r="H117" s="243"/>
      <c r="I117" s="244"/>
      <c r="J117" s="245"/>
      <c r="K117" s="244"/>
      <c r="L117" s="244"/>
      <c r="M117" s="245"/>
      <c r="N117" s="243"/>
      <c r="O117" s="244"/>
      <c r="P117" s="245"/>
      <c r="Q117" s="244"/>
      <c r="R117" s="244"/>
      <c r="S117" s="245"/>
      <c r="T117" s="243"/>
      <c r="U117" s="244"/>
      <c r="V117" s="245"/>
      <c r="W117" s="244"/>
      <c r="X117" s="244"/>
      <c r="Y117" s="245"/>
      <c r="Z117" s="243"/>
      <c r="AA117" s="244"/>
      <c r="AB117" s="245"/>
      <c r="AC117" s="308"/>
      <c r="AD117" s="309"/>
      <c r="AE117" s="327"/>
      <c r="AF117" s="328"/>
      <c r="AG117" s="329"/>
      <c r="AH117" s="99"/>
      <c r="AI117" s="99"/>
    </row>
    <row r="118" spans="1:35" ht="30" customHeight="1" x14ac:dyDescent="0.25">
      <c r="A118" s="248" t="s">
        <v>105</v>
      </c>
      <c r="B118" s="249" t="s">
        <v>106</v>
      </c>
      <c r="C118" s="250" t="s">
        <v>223</v>
      </c>
      <c r="D118" s="251" t="s">
        <v>224</v>
      </c>
      <c r="E118" s="252"/>
      <c r="F118" s="253"/>
      <c r="G118" s="254">
        <f t="shared" ref="G118:G121" si="245">E118*F118</f>
        <v>0</v>
      </c>
      <c r="H118" s="252"/>
      <c r="I118" s="253"/>
      <c r="J118" s="255">
        <f t="shared" ref="J118:J121" si="246">H118*I118</f>
        <v>0</v>
      </c>
      <c r="K118" s="256"/>
      <c r="L118" s="253"/>
      <c r="M118" s="255">
        <f t="shared" ref="M118:M121" si="247">K118*L118</f>
        <v>0</v>
      </c>
      <c r="N118" s="252"/>
      <c r="O118" s="253"/>
      <c r="P118" s="255">
        <f t="shared" ref="P118:P121" si="248">N118*O118</f>
        <v>0</v>
      </c>
      <c r="Q118" s="256"/>
      <c r="R118" s="253"/>
      <c r="S118" s="255">
        <f t="shared" ref="S118:S121" si="249">Q118*R118</f>
        <v>0</v>
      </c>
      <c r="T118" s="252"/>
      <c r="U118" s="253"/>
      <c r="V118" s="255">
        <f t="shared" ref="V118:V121" si="250">T118*U118</f>
        <v>0</v>
      </c>
      <c r="W118" s="256"/>
      <c r="X118" s="253"/>
      <c r="Y118" s="255">
        <f t="shared" ref="Y118:Y121" si="251">W118*X118</f>
        <v>0</v>
      </c>
      <c r="Z118" s="252"/>
      <c r="AA118" s="253"/>
      <c r="AB118" s="254">
        <f t="shared" ref="AB118:AB121" si="252">Z118*AA118</f>
        <v>0</v>
      </c>
      <c r="AC118" s="257">
        <f t="shared" ref="AC118:AC122" si="253">G118+M118+S118+Y118</f>
        <v>0</v>
      </c>
      <c r="AD118" s="311">
        <f t="shared" ref="AD118:AD122" si="254">J118+P118+V118+AB118</f>
        <v>0</v>
      </c>
      <c r="AE118" s="257">
        <f t="shared" ref="AE118:AE122" si="255">AC118-AD118</f>
        <v>0</v>
      </c>
      <c r="AF118" s="260" t="e">
        <f t="shared" ref="AF118:AF122" si="256">AE118/AC118</f>
        <v>#DIV/0!</v>
      </c>
      <c r="AG118" s="261"/>
      <c r="AH118" s="99"/>
      <c r="AI118" s="99"/>
    </row>
    <row r="119" spans="1:35" ht="30" customHeight="1" x14ac:dyDescent="0.25">
      <c r="A119" s="113" t="s">
        <v>105</v>
      </c>
      <c r="B119" s="262" t="s">
        <v>109</v>
      </c>
      <c r="C119" s="263" t="s">
        <v>225</v>
      </c>
      <c r="D119" s="264" t="s">
        <v>224</v>
      </c>
      <c r="E119" s="117"/>
      <c r="F119" s="118"/>
      <c r="G119" s="119">
        <f t="shared" si="245"/>
        <v>0</v>
      </c>
      <c r="H119" s="117"/>
      <c r="I119" s="118"/>
      <c r="J119" s="138">
        <f t="shared" si="246"/>
        <v>0</v>
      </c>
      <c r="K119" s="205"/>
      <c r="L119" s="118"/>
      <c r="M119" s="138">
        <f t="shared" si="247"/>
        <v>0</v>
      </c>
      <c r="N119" s="117"/>
      <c r="O119" s="118"/>
      <c r="P119" s="138">
        <f t="shared" si="248"/>
        <v>0</v>
      </c>
      <c r="Q119" s="205"/>
      <c r="R119" s="118"/>
      <c r="S119" s="138">
        <f t="shared" si="249"/>
        <v>0</v>
      </c>
      <c r="T119" s="117"/>
      <c r="U119" s="118"/>
      <c r="V119" s="138">
        <f t="shared" si="250"/>
        <v>0</v>
      </c>
      <c r="W119" s="205"/>
      <c r="X119" s="118"/>
      <c r="Y119" s="138">
        <f t="shared" si="251"/>
        <v>0</v>
      </c>
      <c r="Z119" s="117"/>
      <c r="AA119" s="118"/>
      <c r="AB119" s="119">
        <f t="shared" si="252"/>
        <v>0</v>
      </c>
      <c r="AC119" s="120">
        <f t="shared" si="253"/>
        <v>0</v>
      </c>
      <c r="AD119" s="314">
        <f t="shared" si="254"/>
        <v>0</v>
      </c>
      <c r="AE119" s="120">
        <f t="shared" si="255"/>
        <v>0</v>
      </c>
      <c r="AF119" s="265" t="e">
        <f t="shared" si="256"/>
        <v>#DIV/0!</v>
      </c>
      <c r="AG119" s="266"/>
      <c r="AH119" s="99"/>
      <c r="AI119" s="99"/>
    </row>
    <row r="120" spans="1:35" ht="30" customHeight="1" x14ac:dyDescent="0.25">
      <c r="A120" s="113" t="s">
        <v>105</v>
      </c>
      <c r="B120" s="262" t="s">
        <v>110</v>
      </c>
      <c r="C120" s="263" t="s">
        <v>226</v>
      </c>
      <c r="D120" s="264" t="s">
        <v>224</v>
      </c>
      <c r="E120" s="117">
        <v>1</v>
      </c>
      <c r="F120" s="118">
        <v>25000</v>
      </c>
      <c r="G120" s="119">
        <f t="shared" si="245"/>
        <v>25000</v>
      </c>
      <c r="H120" s="117">
        <v>1</v>
      </c>
      <c r="I120" s="118">
        <v>24500</v>
      </c>
      <c r="J120" s="138">
        <f t="shared" si="246"/>
        <v>24500</v>
      </c>
      <c r="K120" s="205"/>
      <c r="L120" s="118"/>
      <c r="M120" s="138">
        <f t="shared" si="247"/>
        <v>0</v>
      </c>
      <c r="N120" s="117"/>
      <c r="O120" s="118"/>
      <c r="P120" s="138">
        <f t="shared" si="248"/>
        <v>0</v>
      </c>
      <c r="Q120" s="205"/>
      <c r="R120" s="118"/>
      <c r="S120" s="138">
        <f t="shared" si="249"/>
        <v>0</v>
      </c>
      <c r="T120" s="117"/>
      <c r="U120" s="118"/>
      <c r="V120" s="138">
        <f t="shared" si="250"/>
        <v>0</v>
      </c>
      <c r="W120" s="205"/>
      <c r="X120" s="118"/>
      <c r="Y120" s="138">
        <f t="shared" si="251"/>
        <v>0</v>
      </c>
      <c r="Z120" s="117"/>
      <c r="AA120" s="118"/>
      <c r="AB120" s="119">
        <f t="shared" si="252"/>
        <v>0</v>
      </c>
      <c r="AC120" s="120">
        <f t="shared" si="253"/>
        <v>25000</v>
      </c>
      <c r="AD120" s="314">
        <f t="shared" si="254"/>
        <v>24500</v>
      </c>
      <c r="AE120" s="120">
        <f t="shared" si="255"/>
        <v>500</v>
      </c>
      <c r="AF120" s="265">
        <f t="shared" si="256"/>
        <v>0.02</v>
      </c>
      <c r="AG120" s="266"/>
      <c r="AH120" s="99"/>
      <c r="AI120" s="99"/>
    </row>
    <row r="121" spans="1:35" ht="30" customHeight="1" x14ac:dyDescent="0.25">
      <c r="A121" s="139" t="s">
        <v>105</v>
      </c>
      <c r="B121" s="267" t="s">
        <v>187</v>
      </c>
      <c r="C121" s="268" t="s">
        <v>277</v>
      </c>
      <c r="D121" s="269" t="s">
        <v>224</v>
      </c>
      <c r="E121" s="143">
        <v>1</v>
      </c>
      <c r="F121" s="144">
        <v>1500</v>
      </c>
      <c r="G121" s="145">
        <f t="shared" si="245"/>
        <v>1500</v>
      </c>
      <c r="H121" s="143">
        <v>1</v>
      </c>
      <c r="I121" s="144">
        <v>1006</v>
      </c>
      <c r="J121" s="146">
        <f t="shared" si="246"/>
        <v>1006</v>
      </c>
      <c r="K121" s="207"/>
      <c r="L121" s="144"/>
      <c r="M121" s="146">
        <f t="shared" si="247"/>
        <v>0</v>
      </c>
      <c r="N121" s="143"/>
      <c r="O121" s="144"/>
      <c r="P121" s="146">
        <f t="shared" si="248"/>
        <v>0</v>
      </c>
      <c r="Q121" s="207"/>
      <c r="R121" s="144"/>
      <c r="S121" s="146">
        <f t="shared" si="249"/>
        <v>0</v>
      </c>
      <c r="T121" s="143"/>
      <c r="U121" s="144"/>
      <c r="V121" s="146">
        <f t="shared" si="250"/>
        <v>0</v>
      </c>
      <c r="W121" s="207"/>
      <c r="X121" s="144"/>
      <c r="Y121" s="146">
        <f t="shared" si="251"/>
        <v>0</v>
      </c>
      <c r="Z121" s="143"/>
      <c r="AA121" s="144"/>
      <c r="AB121" s="145">
        <f t="shared" si="252"/>
        <v>0</v>
      </c>
      <c r="AC121" s="229">
        <f t="shared" si="253"/>
        <v>1500</v>
      </c>
      <c r="AD121" s="316">
        <f t="shared" si="254"/>
        <v>1006</v>
      </c>
      <c r="AE121" s="229">
        <f t="shared" si="255"/>
        <v>494</v>
      </c>
      <c r="AF121" s="330">
        <f t="shared" si="256"/>
        <v>0.32933333333333331</v>
      </c>
      <c r="AG121" s="331"/>
      <c r="AH121" s="99"/>
      <c r="AI121" s="99"/>
    </row>
    <row r="122" spans="1:35" ht="15" customHeight="1" x14ac:dyDescent="0.25">
      <c r="A122" s="436" t="s">
        <v>227</v>
      </c>
      <c r="B122" s="437"/>
      <c r="C122" s="438"/>
      <c r="D122" s="273"/>
      <c r="E122" s="318">
        <f t="shared" ref="E122:AB122" si="257">SUM(E118:E121)</f>
        <v>2</v>
      </c>
      <c r="F122" s="319">
        <f t="shared" si="257"/>
        <v>26500</v>
      </c>
      <c r="G122" s="320">
        <f t="shared" si="257"/>
        <v>26500</v>
      </c>
      <c r="H122" s="321">
        <f t="shared" si="257"/>
        <v>2</v>
      </c>
      <c r="I122" s="322">
        <f t="shared" si="257"/>
        <v>25506</v>
      </c>
      <c r="J122" s="322">
        <f t="shared" si="257"/>
        <v>25506</v>
      </c>
      <c r="K122" s="323">
        <f t="shared" si="257"/>
        <v>0</v>
      </c>
      <c r="L122" s="319">
        <f t="shared" si="257"/>
        <v>0</v>
      </c>
      <c r="M122" s="319">
        <f t="shared" si="257"/>
        <v>0</v>
      </c>
      <c r="N122" s="318">
        <f t="shared" si="257"/>
        <v>0</v>
      </c>
      <c r="O122" s="319">
        <f t="shared" si="257"/>
        <v>0</v>
      </c>
      <c r="P122" s="319">
        <f t="shared" si="257"/>
        <v>0</v>
      </c>
      <c r="Q122" s="323">
        <f t="shared" si="257"/>
        <v>0</v>
      </c>
      <c r="R122" s="319">
        <f t="shared" si="257"/>
        <v>0</v>
      </c>
      <c r="S122" s="319">
        <f t="shared" si="257"/>
        <v>0</v>
      </c>
      <c r="T122" s="318">
        <f t="shared" si="257"/>
        <v>0</v>
      </c>
      <c r="U122" s="319">
        <f t="shared" si="257"/>
        <v>0</v>
      </c>
      <c r="V122" s="319">
        <f t="shared" si="257"/>
        <v>0</v>
      </c>
      <c r="W122" s="323">
        <f t="shared" si="257"/>
        <v>0</v>
      </c>
      <c r="X122" s="319">
        <f t="shared" si="257"/>
        <v>0</v>
      </c>
      <c r="Y122" s="319">
        <f t="shared" si="257"/>
        <v>0</v>
      </c>
      <c r="Z122" s="318">
        <f t="shared" si="257"/>
        <v>0</v>
      </c>
      <c r="AA122" s="319">
        <f t="shared" si="257"/>
        <v>0</v>
      </c>
      <c r="AB122" s="319">
        <f t="shared" si="257"/>
        <v>0</v>
      </c>
      <c r="AC122" s="277">
        <f t="shared" si="253"/>
        <v>26500</v>
      </c>
      <c r="AD122" s="324">
        <f t="shared" si="254"/>
        <v>25506</v>
      </c>
      <c r="AE122" s="332">
        <f t="shared" si="255"/>
        <v>994</v>
      </c>
      <c r="AF122" s="333">
        <f t="shared" si="256"/>
        <v>3.7509433962264152E-2</v>
      </c>
      <c r="AG122" s="334"/>
      <c r="AH122" s="99"/>
      <c r="AI122" s="99"/>
    </row>
    <row r="123" spans="1:35" ht="15" customHeight="1" x14ac:dyDescent="0.25">
      <c r="A123" s="335" t="s">
        <v>100</v>
      </c>
      <c r="B123" s="238" t="s">
        <v>228</v>
      </c>
      <c r="C123" s="165" t="s">
        <v>229</v>
      </c>
      <c r="D123" s="230"/>
      <c r="E123" s="231"/>
      <c r="F123" s="232"/>
      <c r="G123" s="232"/>
      <c r="H123" s="231"/>
      <c r="I123" s="232"/>
      <c r="J123" s="232"/>
      <c r="K123" s="232"/>
      <c r="L123" s="232"/>
      <c r="M123" s="233"/>
      <c r="N123" s="231"/>
      <c r="O123" s="232"/>
      <c r="P123" s="233"/>
      <c r="Q123" s="232"/>
      <c r="R123" s="232"/>
      <c r="S123" s="233"/>
      <c r="T123" s="231"/>
      <c r="U123" s="232"/>
      <c r="V123" s="233"/>
      <c r="W123" s="232"/>
      <c r="X123" s="232"/>
      <c r="Y123" s="233"/>
      <c r="Z123" s="231"/>
      <c r="AA123" s="232"/>
      <c r="AB123" s="233"/>
      <c r="AC123" s="231"/>
      <c r="AD123" s="232"/>
      <c r="AE123" s="309"/>
      <c r="AF123" s="328"/>
      <c r="AG123" s="329"/>
      <c r="AH123" s="99"/>
      <c r="AI123" s="99"/>
    </row>
    <row r="124" spans="1:35" ht="30" customHeight="1" x14ac:dyDescent="0.25">
      <c r="A124" s="100" t="s">
        <v>102</v>
      </c>
      <c r="B124" s="101" t="s">
        <v>230</v>
      </c>
      <c r="C124" s="234" t="s">
        <v>231</v>
      </c>
      <c r="D124" s="179"/>
      <c r="E124" s="200">
        <f t="shared" ref="E124:AB124" si="258">SUM(E125:E127)</f>
        <v>0</v>
      </c>
      <c r="F124" s="201">
        <f t="shared" si="258"/>
        <v>0</v>
      </c>
      <c r="G124" s="202">
        <f t="shared" si="258"/>
        <v>0</v>
      </c>
      <c r="H124" s="104">
        <f t="shared" si="258"/>
        <v>0</v>
      </c>
      <c r="I124" s="105">
        <f t="shared" si="258"/>
        <v>0</v>
      </c>
      <c r="J124" s="137">
        <f t="shared" si="258"/>
        <v>0</v>
      </c>
      <c r="K124" s="213">
        <f t="shared" si="258"/>
        <v>0</v>
      </c>
      <c r="L124" s="201">
        <f t="shared" si="258"/>
        <v>0</v>
      </c>
      <c r="M124" s="214">
        <f t="shared" si="258"/>
        <v>0</v>
      </c>
      <c r="N124" s="200">
        <f t="shared" si="258"/>
        <v>0</v>
      </c>
      <c r="O124" s="201">
        <f t="shared" si="258"/>
        <v>0</v>
      </c>
      <c r="P124" s="214">
        <f t="shared" si="258"/>
        <v>0</v>
      </c>
      <c r="Q124" s="213">
        <f t="shared" si="258"/>
        <v>0</v>
      </c>
      <c r="R124" s="201">
        <f t="shared" si="258"/>
        <v>0</v>
      </c>
      <c r="S124" s="214">
        <f t="shared" si="258"/>
        <v>0</v>
      </c>
      <c r="T124" s="200">
        <f t="shared" si="258"/>
        <v>0</v>
      </c>
      <c r="U124" s="201">
        <f t="shared" si="258"/>
        <v>0</v>
      </c>
      <c r="V124" s="214">
        <f t="shared" si="258"/>
        <v>0</v>
      </c>
      <c r="W124" s="213">
        <f t="shared" si="258"/>
        <v>0</v>
      </c>
      <c r="X124" s="201">
        <f t="shared" si="258"/>
        <v>0</v>
      </c>
      <c r="Y124" s="214">
        <f t="shared" si="258"/>
        <v>0</v>
      </c>
      <c r="Z124" s="200">
        <f t="shared" si="258"/>
        <v>0</v>
      </c>
      <c r="AA124" s="201">
        <f t="shared" si="258"/>
        <v>0</v>
      </c>
      <c r="AB124" s="214">
        <f t="shared" si="258"/>
        <v>0</v>
      </c>
      <c r="AC124" s="107">
        <f t="shared" ref="AC124:AC153" si="259">G124+M124+S124+Y124</f>
        <v>0</v>
      </c>
      <c r="AD124" s="336">
        <f t="shared" ref="AD124:AD153" si="260">J124+P124+V124+AB124</f>
        <v>0</v>
      </c>
      <c r="AE124" s="337">
        <f t="shared" ref="AE124:AE154" si="261">AC124-AD124</f>
        <v>0</v>
      </c>
      <c r="AF124" s="338" t="e">
        <f t="shared" ref="AF124:AF154" si="262">AE124/AC124</f>
        <v>#DIV/0!</v>
      </c>
      <c r="AG124" s="339"/>
      <c r="AH124" s="112"/>
      <c r="AI124" s="112"/>
    </row>
    <row r="125" spans="1:35" ht="30" customHeight="1" x14ac:dyDescent="0.25">
      <c r="A125" s="113" t="s">
        <v>105</v>
      </c>
      <c r="B125" s="114" t="s">
        <v>106</v>
      </c>
      <c r="C125" s="115" t="s">
        <v>232</v>
      </c>
      <c r="D125" s="116" t="s">
        <v>125</v>
      </c>
      <c r="E125" s="117"/>
      <c r="F125" s="118"/>
      <c r="G125" s="119">
        <f t="shared" ref="G125:G127" si="263">E125*F125</f>
        <v>0</v>
      </c>
      <c r="H125" s="117"/>
      <c r="I125" s="118"/>
      <c r="J125" s="138">
        <f t="shared" ref="J125:J127" si="264">H125*I125</f>
        <v>0</v>
      </c>
      <c r="K125" s="205"/>
      <c r="L125" s="118"/>
      <c r="M125" s="138">
        <f t="shared" ref="M125:M127" si="265">K125*L125</f>
        <v>0</v>
      </c>
      <c r="N125" s="117"/>
      <c r="O125" s="118"/>
      <c r="P125" s="138">
        <f t="shared" ref="P125:P127" si="266">N125*O125</f>
        <v>0</v>
      </c>
      <c r="Q125" s="205"/>
      <c r="R125" s="118"/>
      <c r="S125" s="138">
        <f t="shared" ref="S125:S127" si="267">Q125*R125</f>
        <v>0</v>
      </c>
      <c r="T125" s="117"/>
      <c r="U125" s="118"/>
      <c r="V125" s="138">
        <f t="shared" ref="V125:V127" si="268">T125*U125</f>
        <v>0</v>
      </c>
      <c r="W125" s="205"/>
      <c r="X125" s="118"/>
      <c r="Y125" s="138">
        <f t="shared" ref="Y125:Y127" si="269">W125*X125</f>
        <v>0</v>
      </c>
      <c r="Z125" s="117"/>
      <c r="AA125" s="118"/>
      <c r="AB125" s="138">
        <f t="shared" ref="AB125:AB127" si="270">Z125*AA125</f>
        <v>0</v>
      </c>
      <c r="AC125" s="120">
        <f t="shared" si="259"/>
        <v>0</v>
      </c>
      <c r="AD125" s="314">
        <f t="shared" si="260"/>
        <v>0</v>
      </c>
      <c r="AE125" s="120">
        <f t="shared" si="261"/>
        <v>0</v>
      </c>
      <c r="AF125" s="265" t="e">
        <f t="shared" si="262"/>
        <v>#DIV/0!</v>
      </c>
      <c r="AG125" s="266"/>
      <c r="AH125" s="99"/>
      <c r="AI125" s="99"/>
    </row>
    <row r="126" spans="1:35" ht="30" customHeight="1" x14ac:dyDescent="0.25">
      <c r="A126" s="113" t="s">
        <v>105</v>
      </c>
      <c r="B126" s="114" t="s">
        <v>109</v>
      </c>
      <c r="C126" s="115" t="s">
        <v>232</v>
      </c>
      <c r="D126" s="116" t="s">
        <v>125</v>
      </c>
      <c r="E126" s="117"/>
      <c r="F126" s="118"/>
      <c r="G126" s="119">
        <f t="shared" si="263"/>
        <v>0</v>
      </c>
      <c r="H126" s="117"/>
      <c r="I126" s="118"/>
      <c r="J126" s="138">
        <f t="shared" si="264"/>
        <v>0</v>
      </c>
      <c r="K126" s="205"/>
      <c r="L126" s="118"/>
      <c r="M126" s="138">
        <f t="shared" si="265"/>
        <v>0</v>
      </c>
      <c r="N126" s="117"/>
      <c r="O126" s="118"/>
      <c r="P126" s="138">
        <f t="shared" si="266"/>
        <v>0</v>
      </c>
      <c r="Q126" s="205"/>
      <c r="R126" s="118"/>
      <c r="S126" s="138">
        <f t="shared" si="267"/>
        <v>0</v>
      </c>
      <c r="T126" s="117"/>
      <c r="U126" s="118"/>
      <c r="V126" s="138">
        <f t="shared" si="268"/>
        <v>0</v>
      </c>
      <c r="W126" s="205"/>
      <c r="X126" s="118"/>
      <c r="Y126" s="138">
        <f t="shared" si="269"/>
        <v>0</v>
      </c>
      <c r="Z126" s="117"/>
      <c r="AA126" s="118"/>
      <c r="AB126" s="138">
        <f t="shared" si="270"/>
        <v>0</v>
      </c>
      <c r="AC126" s="120">
        <f t="shared" si="259"/>
        <v>0</v>
      </c>
      <c r="AD126" s="314">
        <f t="shared" si="260"/>
        <v>0</v>
      </c>
      <c r="AE126" s="120">
        <f t="shared" si="261"/>
        <v>0</v>
      </c>
      <c r="AF126" s="265" t="e">
        <f t="shared" si="262"/>
        <v>#DIV/0!</v>
      </c>
      <c r="AG126" s="266"/>
      <c r="AH126" s="99"/>
      <c r="AI126" s="99"/>
    </row>
    <row r="127" spans="1:35" ht="30" customHeight="1" x14ac:dyDescent="0.25">
      <c r="A127" s="125" t="s">
        <v>105</v>
      </c>
      <c r="B127" s="126" t="s">
        <v>110</v>
      </c>
      <c r="C127" s="127" t="s">
        <v>232</v>
      </c>
      <c r="D127" s="128" t="s">
        <v>125</v>
      </c>
      <c r="E127" s="129"/>
      <c r="F127" s="130"/>
      <c r="G127" s="131">
        <f t="shared" si="263"/>
        <v>0</v>
      </c>
      <c r="H127" s="129"/>
      <c r="I127" s="130"/>
      <c r="J127" s="221">
        <f t="shared" si="264"/>
        <v>0</v>
      </c>
      <c r="K127" s="220"/>
      <c r="L127" s="130"/>
      <c r="M127" s="221">
        <f t="shared" si="265"/>
        <v>0</v>
      </c>
      <c r="N127" s="129"/>
      <c r="O127" s="130"/>
      <c r="P127" s="221">
        <f t="shared" si="266"/>
        <v>0</v>
      </c>
      <c r="Q127" s="220"/>
      <c r="R127" s="130"/>
      <c r="S127" s="221">
        <f t="shared" si="267"/>
        <v>0</v>
      </c>
      <c r="T127" s="129"/>
      <c r="U127" s="130"/>
      <c r="V127" s="221">
        <f t="shared" si="268"/>
        <v>0</v>
      </c>
      <c r="W127" s="220"/>
      <c r="X127" s="130"/>
      <c r="Y127" s="221">
        <f t="shared" si="269"/>
        <v>0</v>
      </c>
      <c r="Z127" s="129"/>
      <c r="AA127" s="130"/>
      <c r="AB127" s="221">
        <f t="shared" si="270"/>
        <v>0</v>
      </c>
      <c r="AC127" s="229">
        <f t="shared" si="259"/>
        <v>0</v>
      </c>
      <c r="AD127" s="316">
        <f t="shared" si="260"/>
        <v>0</v>
      </c>
      <c r="AE127" s="132">
        <f t="shared" si="261"/>
        <v>0</v>
      </c>
      <c r="AF127" s="340" t="e">
        <f t="shared" si="262"/>
        <v>#DIV/0!</v>
      </c>
      <c r="AG127" s="341"/>
      <c r="AH127" s="99"/>
      <c r="AI127" s="99"/>
    </row>
    <row r="128" spans="1:35" ht="15" customHeight="1" x14ac:dyDescent="0.25">
      <c r="A128" s="100" t="s">
        <v>102</v>
      </c>
      <c r="B128" s="101" t="s">
        <v>233</v>
      </c>
      <c r="C128" s="235" t="s">
        <v>234</v>
      </c>
      <c r="D128" s="103"/>
      <c r="E128" s="104">
        <f t="shared" ref="E128:AB128" si="271">SUM(E129:E131)</f>
        <v>0</v>
      </c>
      <c r="F128" s="105">
        <f t="shared" si="271"/>
        <v>0</v>
      </c>
      <c r="G128" s="106">
        <f t="shared" si="271"/>
        <v>0</v>
      </c>
      <c r="H128" s="104">
        <f t="shared" si="271"/>
        <v>0</v>
      </c>
      <c r="I128" s="105">
        <f t="shared" si="271"/>
        <v>0</v>
      </c>
      <c r="J128" s="137">
        <f t="shared" si="271"/>
        <v>0</v>
      </c>
      <c r="K128" s="203">
        <f t="shared" si="271"/>
        <v>0</v>
      </c>
      <c r="L128" s="105">
        <f t="shared" si="271"/>
        <v>0</v>
      </c>
      <c r="M128" s="137">
        <f t="shared" si="271"/>
        <v>0</v>
      </c>
      <c r="N128" s="104">
        <f t="shared" si="271"/>
        <v>0</v>
      </c>
      <c r="O128" s="105">
        <f t="shared" si="271"/>
        <v>0</v>
      </c>
      <c r="P128" s="137">
        <f t="shared" si="271"/>
        <v>0</v>
      </c>
      <c r="Q128" s="203">
        <f t="shared" si="271"/>
        <v>0</v>
      </c>
      <c r="R128" s="105">
        <f t="shared" si="271"/>
        <v>0</v>
      </c>
      <c r="S128" s="137">
        <f t="shared" si="271"/>
        <v>0</v>
      </c>
      <c r="T128" s="104">
        <f t="shared" si="271"/>
        <v>0</v>
      </c>
      <c r="U128" s="105">
        <f t="shared" si="271"/>
        <v>0</v>
      </c>
      <c r="V128" s="137">
        <f t="shared" si="271"/>
        <v>0</v>
      </c>
      <c r="W128" s="203">
        <f t="shared" si="271"/>
        <v>0</v>
      </c>
      <c r="X128" s="105">
        <f t="shared" si="271"/>
        <v>0</v>
      </c>
      <c r="Y128" s="137">
        <f t="shared" si="271"/>
        <v>0</v>
      </c>
      <c r="Z128" s="104">
        <f t="shared" si="271"/>
        <v>0</v>
      </c>
      <c r="AA128" s="105">
        <f t="shared" si="271"/>
        <v>0</v>
      </c>
      <c r="AB128" s="137">
        <f t="shared" si="271"/>
        <v>0</v>
      </c>
      <c r="AC128" s="107">
        <f t="shared" si="259"/>
        <v>0</v>
      </c>
      <c r="AD128" s="336">
        <f t="shared" si="260"/>
        <v>0</v>
      </c>
      <c r="AE128" s="337">
        <f t="shared" si="261"/>
        <v>0</v>
      </c>
      <c r="AF128" s="338" t="e">
        <f t="shared" si="262"/>
        <v>#DIV/0!</v>
      </c>
      <c r="AG128" s="339"/>
      <c r="AH128" s="112"/>
      <c r="AI128" s="112"/>
    </row>
    <row r="129" spans="1:35" ht="30" customHeight="1" x14ac:dyDescent="0.25">
      <c r="A129" s="113" t="s">
        <v>105</v>
      </c>
      <c r="B129" s="114" t="s">
        <v>106</v>
      </c>
      <c r="C129" s="115" t="s">
        <v>235</v>
      </c>
      <c r="D129" s="116" t="s">
        <v>125</v>
      </c>
      <c r="E129" s="117"/>
      <c r="F129" s="118"/>
      <c r="G129" s="119">
        <f t="shared" ref="G129:G131" si="272">E129*F129</f>
        <v>0</v>
      </c>
      <c r="H129" s="117"/>
      <c r="I129" s="118"/>
      <c r="J129" s="138">
        <f t="shared" ref="J129:J131" si="273">H129*I129</f>
        <v>0</v>
      </c>
      <c r="K129" s="205"/>
      <c r="L129" s="118"/>
      <c r="M129" s="138">
        <f t="shared" ref="M129:M131" si="274">K129*L129</f>
        <v>0</v>
      </c>
      <c r="N129" s="117"/>
      <c r="O129" s="118"/>
      <c r="P129" s="138">
        <f t="shared" ref="P129:P131" si="275">N129*O129</f>
        <v>0</v>
      </c>
      <c r="Q129" s="205"/>
      <c r="R129" s="118"/>
      <c r="S129" s="138">
        <f t="shared" ref="S129:S131" si="276">Q129*R129</f>
        <v>0</v>
      </c>
      <c r="T129" s="117"/>
      <c r="U129" s="118"/>
      <c r="V129" s="138">
        <f t="shared" ref="V129:V131" si="277">T129*U129</f>
        <v>0</v>
      </c>
      <c r="W129" s="205"/>
      <c r="X129" s="118"/>
      <c r="Y129" s="138">
        <f t="shared" ref="Y129:Y131" si="278">W129*X129</f>
        <v>0</v>
      </c>
      <c r="Z129" s="117"/>
      <c r="AA129" s="118"/>
      <c r="AB129" s="138">
        <f t="shared" ref="AB129:AB131" si="279">Z129*AA129</f>
        <v>0</v>
      </c>
      <c r="AC129" s="120">
        <f t="shared" si="259"/>
        <v>0</v>
      </c>
      <c r="AD129" s="314">
        <f t="shared" si="260"/>
        <v>0</v>
      </c>
      <c r="AE129" s="120">
        <f t="shared" si="261"/>
        <v>0</v>
      </c>
      <c r="AF129" s="265" t="e">
        <f t="shared" si="262"/>
        <v>#DIV/0!</v>
      </c>
      <c r="AG129" s="266"/>
      <c r="AH129" s="99"/>
      <c r="AI129" s="99"/>
    </row>
    <row r="130" spans="1:35" ht="30" customHeight="1" x14ac:dyDescent="0.25">
      <c r="A130" s="113" t="s">
        <v>105</v>
      </c>
      <c r="B130" s="114" t="s">
        <v>109</v>
      </c>
      <c r="C130" s="115" t="s">
        <v>235</v>
      </c>
      <c r="D130" s="116" t="s">
        <v>125</v>
      </c>
      <c r="E130" s="117"/>
      <c r="F130" s="118"/>
      <c r="G130" s="119">
        <f t="shared" si="272"/>
        <v>0</v>
      </c>
      <c r="H130" s="117"/>
      <c r="I130" s="118"/>
      <c r="J130" s="138">
        <f t="shared" si="273"/>
        <v>0</v>
      </c>
      <c r="K130" s="205"/>
      <c r="L130" s="118"/>
      <c r="M130" s="138">
        <f t="shared" si="274"/>
        <v>0</v>
      </c>
      <c r="N130" s="117"/>
      <c r="O130" s="118"/>
      <c r="P130" s="138">
        <f t="shared" si="275"/>
        <v>0</v>
      </c>
      <c r="Q130" s="205"/>
      <c r="R130" s="118"/>
      <c r="S130" s="138">
        <f t="shared" si="276"/>
        <v>0</v>
      </c>
      <c r="T130" s="117"/>
      <c r="U130" s="118"/>
      <c r="V130" s="138">
        <f t="shared" si="277"/>
        <v>0</v>
      </c>
      <c r="W130" s="205"/>
      <c r="X130" s="118"/>
      <c r="Y130" s="138">
        <f t="shared" si="278"/>
        <v>0</v>
      </c>
      <c r="Z130" s="117"/>
      <c r="AA130" s="118"/>
      <c r="AB130" s="138">
        <f t="shared" si="279"/>
        <v>0</v>
      </c>
      <c r="AC130" s="120">
        <f t="shared" si="259"/>
        <v>0</v>
      </c>
      <c r="AD130" s="314">
        <f t="shared" si="260"/>
        <v>0</v>
      </c>
      <c r="AE130" s="120">
        <f t="shared" si="261"/>
        <v>0</v>
      </c>
      <c r="AF130" s="265" t="e">
        <f t="shared" si="262"/>
        <v>#DIV/0!</v>
      </c>
      <c r="AG130" s="266"/>
      <c r="AH130" s="99"/>
      <c r="AI130" s="99"/>
    </row>
    <row r="131" spans="1:35" ht="30" customHeight="1" x14ac:dyDescent="0.25">
      <c r="A131" s="125" t="s">
        <v>105</v>
      </c>
      <c r="B131" s="126" t="s">
        <v>110</v>
      </c>
      <c r="C131" s="127" t="s">
        <v>235</v>
      </c>
      <c r="D131" s="128" t="s">
        <v>125</v>
      </c>
      <c r="E131" s="129"/>
      <c r="F131" s="130"/>
      <c r="G131" s="131">
        <f t="shared" si="272"/>
        <v>0</v>
      </c>
      <c r="H131" s="129"/>
      <c r="I131" s="130"/>
      <c r="J131" s="221">
        <f t="shared" si="273"/>
        <v>0</v>
      </c>
      <c r="K131" s="220"/>
      <c r="L131" s="130"/>
      <c r="M131" s="221">
        <f t="shared" si="274"/>
        <v>0</v>
      </c>
      <c r="N131" s="129"/>
      <c r="O131" s="130"/>
      <c r="P131" s="221">
        <f t="shared" si="275"/>
        <v>0</v>
      </c>
      <c r="Q131" s="220"/>
      <c r="R131" s="130"/>
      <c r="S131" s="221">
        <f t="shared" si="276"/>
        <v>0</v>
      </c>
      <c r="T131" s="129"/>
      <c r="U131" s="130"/>
      <c r="V131" s="221">
        <f t="shared" si="277"/>
        <v>0</v>
      </c>
      <c r="W131" s="220"/>
      <c r="X131" s="130"/>
      <c r="Y131" s="221">
        <f t="shared" si="278"/>
        <v>0</v>
      </c>
      <c r="Z131" s="129"/>
      <c r="AA131" s="130"/>
      <c r="AB131" s="221">
        <f t="shared" si="279"/>
        <v>0</v>
      </c>
      <c r="AC131" s="132">
        <f t="shared" si="259"/>
        <v>0</v>
      </c>
      <c r="AD131" s="342">
        <f t="shared" si="260"/>
        <v>0</v>
      </c>
      <c r="AE131" s="132">
        <f t="shared" si="261"/>
        <v>0</v>
      </c>
      <c r="AF131" s="340" t="e">
        <f t="shared" si="262"/>
        <v>#DIV/0!</v>
      </c>
      <c r="AG131" s="341"/>
      <c r="AH131" s="99"/>
      <c r="AI131" s="99"/>
    </row>
    <row r="132" spans="1:35" ht="15" customHeight="1" x14ac:dyDescent="0.25">
      <c r="A132" s="100" t="s">
        <v>102</v>
      </c>
      <c r="B132" s="101" t="s">
        <v>236</v>
      </c>
      <c r="C132" s="235" t="s">
        <v>237</v>
      </c>
      <c r="D132" s="103"/>
      <c r="E132" s="104">
        <f t="shared" ref="E132:AB132" si="280">SUM(E133:E137)</f>
        <v>7096</v>
      </c>
      <c r="F132" s="105">
        <f t="shared" si="280"/>
        <v>25114.19</v>
      </c>
      <c r="G132" s="106">
        <f t="shared" si="280"/>
        <v>78951.700000000012</v>
      </c>
      <c r="H132" s="104">
        <f t="shared" si="280"/>
        <v>14626</v>
      </c>
      <c r="I132" s="105">
        <f t="shared" si="280"/>
        <v>25111.482918000002</v>
      </c>
      <c r="J132" s="137">
        <f t="shared" si="280"/>
        <v>78888.004279999994</v>
      </c>
      <c r="K132" s="203">
        <f t="shared" si="280"/>
        <v>0</v>
      </c>
      <c r="L132" s="105">
        <f t="shared" si="280"/>
        <v>0</v>
      </c>
      <c r="M132" s="137">
        <f t="shared" si="280"/>
        <v>0</v>
      </c>
      <c r="N132" s="104">
        <f t="shared" si="280"/>
        <v>0</v>
      </c>
      <c r="O132" s="105">
        <f t="shared" si="280"/>
        <v>0</v>
      </c>
      <c r="P132" s="137">
        <f t="shared" si="280"/>
        <v>0</v>
      </c>
      <c r="Q132" s="203">
        <f t="shared" si="280"/>
        <v>0</v>
      </c>
      <c r="R132" s="105">
        <f t="shared" si="280"/>
        <v>0</v>
      </c>
      <c r="S132" s="137">
        <f t="shared" si="280"/>
        <v>0</v>
      </c>
      <c r="T132" s="104">
        <f t="shared" si="280"/>
        <v>0</v>
      </c>
      <c r="U132" s="105">
        <f t="shared" si="280"/>
        <v>0</v>
      </c>
      <c r="V132" s="137">
        <f t="shared" si="280"/>
        <v>0</v>
      </c>
      <c r="W132" s="203">
        <f t="shared" si="280"/>
        <v>0</v>
      </c>
      <c r="X132" s="105">
        <f t="shared" si="280"/>
        <v>0</v>
      </c>
      <c r="Y132" s="137">
        <f t="shared" si="280"/>
        <v>0</v>
      </c>
      <c r="Z132" s="104">
        <f t="shared" si="280"/>
        <v>0</v>
      </c>
      <c r="AA132" s="105">
        <f t="shared" si="280"/>
        <v>0</v>
      </c>
      <c r="AB132" s="106">
        <f t="shared" si="280"/>
        <v>0</v>
      </c>
      <c r="AC132" s="337">
        <f t="shared" si="259"/>
        <v>78951.700000000012</v>
      </c>
      <c r="AD132" s="343">
        <f t="shared" si="260"/>
        <v>78888.004279999994</v>
      </c>
      <c r="AE132" s="337">
        <f t="shared" si="261"/>
        <v>63.6957200000179</v>
      </c>
      <c r="AF132" s="338">
        <f t="shared" si="262"/>
        <v>8.067681886522759E-4</v>
      </c>
      <c r="AG132" s="339"/>
      <c r="AH132" s="112"/>
      <c r="AI132" s="112"/>
    </row>
    <row r="133" spans="1:35" ht="30" customHeight="1" x14ac:dyDescent="0.25">
      <c r="A133" s="113" t="s">
        <v>105</v>
      </c>
      <c r="B133" s="114" t="s">
        <v>106</v>
      </c>
      <c r="C133" s="115" t="s">
        <v>238</v>
      </c>
      <c r="D133" s="116" t="s">
        <v>239</v>
      </c>
      <c r="E133" s="117"/>
      <c r="F133" s="118"/>
      <c r="G133" s="119">
        <f t="shared" ref="G133:G137" si="281">E133*F133</f>
        <v>0</v>
      </c>
      <c r="H133" s="117"/>
      <c r="I133" s="118"/>
      <c r="J133" s="138">
        <f t="shared" ref="J133:J137" si="282">H133*I133</f>
        <v>0</v>
      </c>
      <c r="K133" s="205"/>
      <c r="L133" s="118"/>
      <c r="M133" s="138">
        <f t="shared" ref="M133:M137" si="283">K133*L133</f>
        <v>0</v>
      </c>
      <c r="N133" s="117"/>
      <c r="O133" s="118"/>
      <c r="P133" s="138">
        <f t="shared" ref="P133:P137" si="284">N133*O133</f>
        <v>0</v>
      </c>
      <c r="Q133" s="205"/>
      <c r="R133" s="118"/>
      <c r="S133" s="138">
        <f t="shared" ref="S133:S137" si="285">Q133*R133</f>
        <v>0</v>
      </c>
      <c r="T133" s="117"/>
      <c r="U133" s="118"/>
      <c r="V133" s="138">
        <f t="shared" ref="V133:V137" si="286">T133*U133</f>
        <v>0</v>
      </c>
      <c r="W133" s="205"/>
      <c r="X133" s="118"/>
      <c r="Y133" s="138">
        <f t="shared" ref="Y133:Y137" si="287">W133*X133</f>
        <v>0</v>
      </c>
      <c r="Z133" s="117"/>
      <c r="AA133" s="118"/>
      <c r="AB133" s="119">
        <f t="shared" ref="AB133:AB137" si="288">Z133*AA133</f>
        <v>0</v>
      </c>
      <c r="AC133" s="120">
        <f t="shared" si="259"/>
        <v>0</v>
      </c>
      <c r="AD133" s="314">
        <f t="shared" si="260"/>
        <v>0</v>
      </c>
      <c r="AE133" s="120">
        <f t="shared" si="261"/>
        <v>0</v>
      </c>
      <c r="AF133" s="265" t="e">
        <f t="shared" si="262"/>
        <v>#DIV/0!</v>
      </c>
      <c r="AG133" s="266"/>
      <c r="AH133" s="99"/>
      <c r="AI133" s="99"/>
    </row>
    <row r="134" spans="1:35" ht="30" customHeight="1" x14ac:dyDescent="0.25">
      <c r="A134" s="113" t="s">
        <v>105</v>
      </c>
      <c r="B134" s="114" t="s">
        <v>109</v>
      </c>
      <c r="C134" s="115" t="s">
        <v>278</v>
      </c>
      <c r="D134" s="116" t="s">
        <v>279</v>
      </c>
      <c r="E134" s="117">
        <v>165</v>
      </c>
      <c r="F134" s="118">
        <v>109</v>
      </c>
      <c r="G134" s="119">
        <f t="shared" si="281"/>
        <v>17985</v>
      </c>
      <c r="H134" s="117">
        <v>165</v>
      </c>
      <c r="I134" s="118">
        <v>109</v>
      </c>
      <c r="J134" s="138">
        <f t="shared" si="282"/>
        <v>17985</v>
      </c>
      <c r="K134" s="205"/>
      <c r="L134" s="118"/>
      <c r="M134" s="138">
        <f t="shared" si="283"/>
        <v>0</v>
      </c>
      <c r="N134" s="117"/>
      <c r="O134" s="118"/>
      <c r="P134" s="138">
        <f t="shared" si="284"/>
        <v>0</v>
      </c>
      <c r="Q134" s="205"/>
      <c r="R134" s="118"/>
      <c r="S134" s="138">
        <f t="shared" si="285"/>
        <v>0</v>
      </c>
      <c r="T134" s="117"/>
      <c r="U134" s="118"/>
      <c r="V134" s="138">
        <f t="shared" si="286"/>
        <v>0</v>
      </c>
      <c r="W134" s="205"/>
      <c r="X134" s="118"/>
      <c r="Y134" s="138">
        <f t="shared" si="287"/>
        <v>0</v>
      </c>
      <c r="Z134" s="117"/>
      <c r="AA134" s="118"/>
      <c r="AB134" s="119">
        <f t="shared" si="288"/>
        <v>0</v>
      </c>
      <c r="AC134" s="120">
        <f t="shared" si="259"/>
        <v>17985</v>
      </c>
      <c r="AD134" s="314">
        <f t="shared" si="260"/>
        <v>17985</v>
      </c>
      <c r="AE134" s="120">
        <f t="shared" si="261"/>
        <v>0</v>
      </c>
      <c r="AF134" s="265">
        <f t="shared" si="262"/>
        <v>0</v>
      </c>
      <c r="AG134" s="266"/>
      <c r="AH134" s="99"/>
      <c r="AI134" s="99"/>
    </row>
    <row r="135" spans="1:35" ht="30" customHeight="1" x14ac:dyDescent="0.25">
      <c r="A135" s="113" t="s">
        <v>105</v>
      </c>
      <c r="B135" s="114" t="s">
        <v>110</v>
      </c>
      <c r="C135" s="115" t="s">
        <v>240</v>
      </c>
      <c r="D135" s="116" t="s">
        <v>239</v>
      </c>
      <c r="E135" s="117"/>
      <c r="F135" s="118"/>
      <c r="G135" s="119">
        <f t="shared" si="281"/>
        <v>0</v>
      </c>
      <c r="H135" s="117"/>
      <c r="I135" s="118"/>
      <c r="J135" s="138">
        <f t="shared" si="282"/>
        <v>0</v>
      </c>
      <c r="K135" s="205"/>
      <c r="L135" s="118"/>
      <c r="M135" s="138">
        <f t="shared" si="283"/>
        <v>0</v>
      </c>
      <c r="N135" s="117"/>
      <c r="O135" s="118"/>
      <c r="P135" s="138">
        <f t="shared" si="284"/>
        <v>0</v>
      </c>
      <c r="Q135" s="205"/>
      <c r="R135" s="118"/>
      <c r="S135" s="138">
        <f t="shared" si="285"/>
        <v>0</v>
      </c>
      <c r="T135" s="117"/>
      <c r="U135" s="118"/>
      <c r="V135" s="138">
        <f t="shared" si="286"/>
        <v>0</v>
      </c>
      <c r="W135" s="205"/>
      <c r="X135" s="118"/>
      <c r="Y135" s="138">
        <f t="shared" si="287"/>
        <v>0</v>
      </c>
      <c r="Z135" s="117"/>
      <c r="AA135" s="118"/>
      <c r="AB135" s="119">
        <f t="shared" si="288"/>
        <v>0</v>
      </c>
      <c r="AC135" s="120">
        <f t="shared" si="259"/>
        <v>0</v>
      </c>
      <c r="AD135" s="314">
        <f t="shared" si="260"/>
        <v>0</v>
      </c>
      <c r="AE135" s="120">
        <f t="shared" si="261"/>
        <v>0</v>
      </c>
      <c r="AF135" s="265" t="e">
        <f t="shared" si="262"/>
        <v>#DIV/0!</v>
      </c>
      <c r="AG135" s="266"/>
      <c r="AH135" s="99"/>
      <c r="AI135" s="99"/>
    </row>
    <row r="136" spans="1:35" ht="189" customHeight="1" x14ac:dyDescent="0.25">
      <c r="A136" s="113" t="s">
        <v>105</v>
      </c>
      <c r="B136" s="114" t="s">
        <v>187</v>
      </c>
      <c r="C136" s="452" t="s">
        <v>280</v>
      </c>
      <c r="D136" s="116" t="s">
        <v>281</v>
      </c>
      <c r="E136" s="117">
        <v>6930</v>
      </c>
      <c r="F136" s="118">
        <v>5.19</v>
      </c>
      <c r="G136" s="119">
        <f t="shared" si="281"/>
        <v>35966.700000000004</v>
      </c>
      <c r="H136" s="117">
        <v>14460</v>
      </c>
      <c r="I136" s="118">
        <v>2.4829180000000002</v>
      </c>
      <c r="J136" s="138">
        <f>H136*I136+0.01</f>
        <v>35903.004280000001</v>
      </c>
      <c r="K136" s="205"/>
      <c r="L136" s="118"/>
      <c r="M136" s="138">
        <f t="shared" si="283"/>
        <v>0</v>
      </c>
      <c r="N136" s="117"/>
      <c r="O136" s="118"/>
      <c r="P136" s="138">
        <f t="shared" si="284"/>
        <v>0</v>
      </c>
      <c r="Q136" s="205"/>
      <c r="R136" s="118"/>
      <c r="S136" s="138">
        <f t="shared" si="285"/>
        <v>0</v>
      </c>
      <c r="T136" s="117"/>
      <c r="U136" s="118"/>
      <c r="V136" s="138">
        <f t="shared" si="286"/>
        <v>0</v>
      </c>
      <c r="W136" s="205"/>
      <c r="X136" s="118"/>
      <c r="Y136" s="138">
        <f t="shared" si="287"/>
        <v>0</v>
      </c>
      <c r="Z136" s="117"/>
      <c r="AA136" s="118"/>
      <c r="AB136" s="119">
        <f t="shared" si="288"/>
        <v>0</v>
      </c>
      <c r="AC136" s="120">
        <f t="shared" si="259"/>
        <v>35966.700000000004</v>
      </c>
      <c r="AD136" s="314">
        <f t="shared" si="260"/>
        <v>35903.004280000001</v>
      </c>
      <c r="AE136" s="120">
        <f t="shared" si="261"/>
        <v>63.695720000003348</v>
      </c>
      <c r="AF136" s="265">
        <f t="shared" si="262"/>
        <v>1.7709636969753504E-3</v>
      </c>
      <c r="AG136" s="266"/>
      <c r="AH136" s="99"/>
      <c r="AI136" s="99"/>
    </row>
    <row r="137" spans="1:35" ht="30" customHeight="1" x14ac:dyDescent="0.25">
      <c r="A137" s="139" t="s">
        <v>105</v>
      </c>
      <c r="B137" s="140" t="s">
        <v>189</v>
      </c>
      <c r="C137" s="141" t="s">
        <v>282</v>
      </c>
      <c r="D137" s="142" t="s">
        <v>224</v>
      </c>
      <c r="E137" s="143">
        <v>1</v>
      </c>
      <c r="F137" s="144">
        <v>25000</v>
      </c>
      <c r="G137" s="145">
        <f t="shared" si="281"/>
        <v>25000</v>
      </c>
      <c r="H137" s="143">
        <v>1</v>
      </c>
      <c r="I137" s="144">
        <v>25000</v>
      </c>
      <c r="J137" s="146">
        <f t="shared" si="282"/>
        <v>25000</v>
      </c>
      <c r="K137" s="207"/>
      <c r="L137" s="144"/>
      <c r="M137" s="146">
        <f t="shared" si="283"/>
        <v>0</v>
      </c>
      <c r="N137" s="143"/>
      <c r="O137" s="144"/>
      <c r="P137" s="146">
        <f t="shared" si="284"/>
        <v>0</v>
      </c>
      <c r="Q137" s="207"/>
      <c r="R137" s="144"/>
      <c r="S137" s="146">
        <f t="shared" si="285"/>
        <v>0</v>
      </c>
      <c r="T137" s="143"/>
      <c r="U137" s="144"/>
      <c r="V137" s="146">
        <f t="shared" si="286"/>
        <v>0</v>
      </c>
      <c r="W137" s="207"/>
      <c r="X137" s="144"/>
      <c r="Y137" s="146">
        <f t="shared" si="287"/>
        <v>0</v>
      </c>
      <c r="Z137" s="143"/>
      <c r="AA137" s="144"/>
      <c r="AB137" s="145">
        <f t="shared" si="288"/>
        <v>0</v>
      </c>
      <c r="AC137" s="132">
        <f t="shared" si="259"/>
        <v>25000</v>
      </c>
      <c r="AD137" s="342">
        <f t="shared" si="260"/>
        <v>25000</v>
      </c>
      <c r="AE137" s="132">
        <f t="shared" si="261"/>
        <v>0</v>
      </c>
      <c r="AF137" s="340">
        <f t="shared" si="262"/>
        <v>0</v>
      </c>
      <c r="AG137" s="341"/>
      <c r="AH137" s="99"/>
      <c r="AI137" s="99"/>
    </row>
    <row r="138" spans="1:35" ht="15" customHeight="1" x14ac:dyDescent="0.25">
      <c r="A138" s="100" t="s">
        <v>102</v>
      </c>
      <c r="B138" s="101" t="s">
        <v>241</v>
      </c>
      <c r="C138" s="235" t="s">
        <v>229</v>
      </c>
      <c r="D138" s="103"/>
      <c r="E138" s="104">
        <f t="shared" ref="E138:AB138" si="289">SUM(E139:E152)</f>
        <v>58</v>
      </c>
      <c r="F138" s="105">
        <f t="shared" si="289"/>
        <v>110050</v>
      </c>
      <c r="G138" s="106">
        <f t="shared" si="289"/>
        <v>523250</v>
      </c>
      <c r="H138" s="104">
        <f t="shared" si="289"/>
        <v>58</v>
      </c>
      <c r="I138" s="105">
        <f t="shared" si="289"/>
        <v>110150</v>
      </c>
      <c r="J138" s="137">
        <f t="shared" si="289"/>
        <v>523750</v>
      </c>
      <c r="K138" s="203">
        <f t="shared" si="289"/>
        <v>0</v>
      </c>
      <c r="L138" s="105">
        <f t="shared" si="289"/>
        <v>0</v>
      </c>
      <c r="M138" s="137">
        <f t="shared" si="289"/>
        <v>0</v>
      </c>
      <c r="N138" s="104">
        <f t="shared" si="289"/>
        <v>0</v>
      </c>
      <c r="O138" s="105">
        <f t="shared" si="289"/>
        <v>0</v>
      </c>
      <c r="P138" s="137">
        <f t="shared" si="289"/>
        <v>0</v>
      </c>
      <c r="Q138" s="203">
        <f t="shared" si="289"/>
        <v>0</v>
      </c>
      <c r="R138" s="105">
        <f t="shared" si="289"/>
        <v>0</v>
      </c>
      <c r="S138" s="137">
        <f t="shared" si="289"/>
        <v>0</v>
      </c>
      <c r="T138" s="104">
        <f t="shared" si="289"/>
        <v>0</v>
      </c>
      <c r="U138" s="105">
        <f t="shared" si="289"/>
        <v>0</v>
      </c>
      <c r="V138" s="137">
        <f t="shared" si="289"/>
        <v>0</v>
      </c>
      <c r="W138" s="203">
        <f t="shared" si="289"/>
        <v>0</v>
      </c>
      <c r="X138" s="105">
        <f t="shared" si="289"/>
        <v>0</v>
      </c>
      <c r="Y138" s="137">
        <f t="shared" si="289"/>
        <v>0</v>
      </c>
      <c r="Z138" s="104">
        <f t="shared" si="289"/>
        <v>0</v>
      </c>
      <c r="AA138" s="105">
        <f t="shared" si="289"/>
        <v>0</v>
      </c>
      <c r="AB138" s="106">
        <f t="shared" si="289"/>
        <v>0</v>
      </c>
      <c r="AC138" s="337">
        <f t="shared" si="259"/>
        <v>523250</v>
      </c>
      <c r="AD138" s="343">
        <f t="shared" si="260"/>
        <v>523750</v>
      </c>
      <c r="AE138" s="337">
        <f t="shared" si="261"/>
        <v>-500</v>
      </c>
      <c r="AF138" s="338">
        <f t="shared" si="262"/>
        <v>-9.5556617295747726E-4</v>
      </c>
      <c r="AG138" s="339"/>
      <c r="AH138" s="112"/>
      <c r="AI138" s="112"/>
    </row>
    <row r="139" spans="1:35" ht="46.2" customHeight="1" x14ac:dyDescent="0.25">
      <c r="A139" s="113" t="s">
        <v>105</v>
      </c>
      <c r="B139" s="114" t="s">
        <v>106</v>
      </c>
      <c r="C139" s="115" t="s">
        <v>283</v>
      </c>
      <c r="D139" s="116" t="s">
        <v>108</v>
      </c>
      <c r="E139" s="117">
        <v>5</v>
      </c>
      <c r="F139" s="118">
        <v>550</v>
      </c>
      <c r="G139" s="119">
        <f t="shared" ref="G139:G152" si="290">E139*F139</f>
        <v>2750</v>
      </c>
      <c r="H139" s="117">
        <v>5</v>
      </c>
      <c r="I139" s="118">
        <v>762.8</v>
      </c>
      <c r="J139" s="138">
        <f t="shared" ref="J139:J152" si="291">H139*I139</f>
        <v>3814</v>
      </c>
      <c r="K139" s="205"/>
      <c r="L139" s="118"/>
      <c r="M139" s="138">
        <f t="shared" ref="M139:M152" si="292">K139*L139</f>
        <v>0</v>
      </c>
      <c r="N139" s="117"/>
      <c r="O139" s="118"/>
      <c r="P139" s="138">
        <f t="shared" ref="P139:P152" si="293">N139*O139</f>
        <v>0</v>
      </c>
      <c r="Q139" s="205"/>
      <c r="R139" s="118"/>
      <c r="S139" s="138">
        <f t="shared" ref="S139:S152" si="294">Q139*R139</f>
        <v>0</v>
      </c>
      <c r="T139" s="117"/>
      <c r="U139" s="118"/>
      <c r="V139" s="138">
        <f t="shared" ref="V139:V152" si="295">T139*U139</f>
        <v>0</v>
      </c>
      <c r="W139" s="205"/>
      <c r="X139" s="118"/>
      <c r="Y139" s="138">
        <f t="shared" ref="Y139:Y152" si="296">W139*X139</f>
        <v>0</v>
      </c>
      <c r="Z139" s="117"/>
      <c r="AA139" s="118"/>
      <c r="AB139" s="119">
        <f t="shared" ref="AB139:AB152" si="297">Z139*AA139</f>
        <v>0</v>
      </c>
      <c r="AC139" s="120">
        <f t="shared" si="259"/>
        <v>2750</v>
      </c>
      <c r="AD139" s="314">
        <f t="shared" si="260"/>
        <v>3814</v>
      </c>
      <c r="AE139" s="120">
        <f t="shared" si="261"/>
        <v>-1064</v>
      </c>
      <c r="AF139" s="265">
        <f t="shared" si="262"/>
        <v>-0.38690909090909092</v>
      </c>
      <c r="AG139" s="266"/>
      <c r="AH139" s="99"/>
      <c r="AI139" s="99"/>
    </row>
    <row r="140" spans="1:35" ht="57.6" customHeight="1" x14ac:dyDescent="0.25">
      <c r="A140" s="113" t="s">
        <v>105</v>
      </c>
      <c r="B140" s="114" t="s">
        <v>109</v>
      </c>
      <c r="C140" s="115" t="s">
        <v>284</v>
      </c>
      <c r="D140" s="116" t="s">
        <v>108</v>
      </c>
      <c r="E140" s="117">
        <v>5</v>
      </c>
      <c r="F140" s="118">
        <v>600</v>
      </c>
      <c r="G140" s="119">
        <f t="shared" si="290"/>
        <v>3000</v>
      </c>
      <c r="H140" s="117">
        <v>5</v>
      </c>
      <c r="I140" s="118">
        <v>600</v>
      </c>
      <c r="J140" s="138">
        <f t="shared" si="291"/>
        <v>3000</v>
      </c>
      <c r="K140" s="205"/>
      <c r="L140" s="118"/>
      <c r="M140" s="138">
        <f t="shared" si="292"/>
        <v>0</v>
      </c>
      <c r="N140" s="117"/>
      <c r="O140" s="118"/>
      <c r="P140" s="138">
        <f t="shared" si="293"/>
        <v>0</v>
      </c>
      <c r="Q140" s="205"/>
      <c r="R140" s="118"/>
      <c r="S140" s="138">
        <f t="shared" si="294"/>
        <v>0</v>
      </c>
      <c r="T140" s="117"/>
      <c r="U140" s="118"/>
      <c r="V140" s="138">
        <f t="shared" si="295"/>
        <v>0</v>
      </c>
      <c r="W140" s="205"/>
      <c r="X140" s="118"/>
      <c r="Y140" s="138">
        <f t="shared" si="296"/>
        <v>0</v>
      </c>
      <c r="Z140" s="117"/>
      <c r="AA140" s="118"/>
      <c r="AB140" s="119">
        <f t="shared" si="297"/>
        <v>0</v>
      </c>
      <c r="AC140" s="120">
        <f t="shared" si="259"/>
        <v>3000</v>
      </c>
      <c r="AD140" s="314">
        <f t="shared" si="260"/>
        <v>3000</v>
      </c>
      <c r="AE140" s="120">
        <f t="shared" si="261"/>
        <v>0</v>
      </c>
      <c r="AF140" s="265">
        <f t="shared" si="262"/>
        <v>0</v>
      </c>
      <c r="AG140" s="266"/>
      <c r="AH140" s="99"/>
      <c r="AI140" s="99"/>
    </row>
    <row r="141" spans="1:35" ht="30" customHeight="1" x14ac:dyDescent="0.25">
      <c r="A141" s="113" t="s">
        <v>105</v>
      </c>
      <c r="B141" s="114" t="s">
        <v>110</v>
      </c>
      <c r="C141" s="115" t="s">
        <v>242</v>
      </c>
      <c r="D141" s="116"/>
      <c r="E141" s="117"/>
      <c r="F141" s="118"/>
      <c r="G141" s="119">
        <f t="shared" si="290"/>
        <v>0</v>
      </c>
      <c r="H141" s="117"/>
      <c r="I141" s="118"/>
      <c r="J141" s="138">
        <f t="shared" si="291"/>
        <v>0</v>
      </c>
      <c r="K141" s="205"/>
      <c r="L141" s="118"/>
      <c r="M141" s="138">
        <f t="shared" si="292"/>
        <v>0</v>
      </c>
      <c r="N141" s="117"/>
      <c r="O141" s="118"/>
      <c r="P141" s="138">
        <f t="shared" si="293"/>
        <v>0</v>
      </c>
      <c r="Q141" s="205"/>
      <c r="R141" s="118"/>
      <c r="S141" s="138">
        <f t="shared" si="294"/>
        <v>0</v>
      </c>
      <c r="T141" s="117"/>
      <c r="U141" s="118"/>
      <c r="V141" s="138">
        <f t="shared" si="295"/>
        <v>0</v>
      </c>
      <c r="W141" s="205"/>
      <c r="X141" s="118"/>
      <c r="Y141" s="138">
        <f t="shared" si="296"/>
        <v>0</v>
      </c>
      <c r="Z141" s="117"/>
      <c r="AA141" s="118"/>
      <c r="AB141" s="119">
        <f t="shared" si="297"/>
        <v>0</v>
      </c>
      <c r="AC141" s="120">
        <f t="shared" si="259"/>
        <v>0</v>
      </c>
      <c r="AD141" s="314">
        <f t="shared" si="260"/>
        <v>0</v>
      </c>
      <c r="AE141" s="120">
        <f t="shared" si="261"/>
        <v>0</v>
      </c>
      <c r="AF141" s="265" t="e">
        <f t="shared" si="262"/>
        <v>#DIV/0!</v>
      </c>
      <c r="AG141" s="266"/>
      <c r="AH141" s="99"/>
      <c r="AI141" s="99"/>
    </row>
    <row r="142" spans="1:35" ht="30" customHeight="1" x14ac:dyDescent="0.25">
      <c r="A142" s="113" t="s">
        <v>105</v>
      </c>
      <c r="B142" s="114" t="s">
        <v>187</v>
      </c>
      <c r="C142" s="115" t="s">
        <v>243</v>
      </c>
      <c r="D142" s="116"/>
      <c r="E142" s="117"/>
      <c r="F142" s="118"/>
      <c r="G142" s="119">
        <f t="shared" si="290"/>
        <v>0</v>
      </c>
      <c r="H142" s="117"/>
      <c r="I142" s="118"/>
      <c r="J142" s="138">
        <f t="shared" si="291"/>
        <v>0</v>
      </c>
      <c r="K142" s="205"/>
      <c r="L142" s="118"/>
      <c r="M142" s="138">
        <f t="shared" si="292"/>
        <v>0</v>
      </c>
      <c r="N142" s="117"/>
      <c r="O142" s="118"/>
      <c r="P142" s="138">
        <f t="shared" si="293"/>
        <v>0</v>
      </c>
      <c r="Q142" s="205"/>
      <c r="R142" s="118"/>
      <c r="S142" s="138">
        <f t="shared" si="294"/>
        <v>0</v>
      </c>
      <c r="T142" s="117"/>
      <c r="U142" s="118"/>
      <c r="V142" s="138">
        <f t="shared" si="295"/>
        <v>0</v>
      </c>
      <c r="W142" s="205"/>
      <c r="X142" s="118"/>
      <c r="Y142" s="138">
        <f t="shared" si="296"/>
        <v>0</v>
      </c>
      <c r="Z142" s="117"/>
      <c r="AA142" s="118"/>
      <c r="AB142" s="119">
        <f t="shared" si="297"/>
        <v>0</v>
      </c>
      <c r="AC142" s="120">
        <f t="shared" si="259"/>
        <v>0</v>
      </c>
      <c r="AD142" s="314">
        <f t="shared" si="260"/>
        <v>0</v>
      </c>
      <c r="AE142" s="120">
        <f t="shared" si="261"/>
        <v>0</v>
      </c>
      <c r="AF142" s="265" t="e">
        <f t="shared" si="262"/>
        <v>#DIV/0!</v>
      </c>
      <c r="AG142" s="266"/>
      <c r="AH142" s="99"/>
      <c r="AI142" s="99"/>
    </row>
    <row r="143" spans="1:35" ht="30" customHeight="1" x14ac:dyDescent="0.25">
      <c r="A143" s="113" t="s">
        <v>105</v>
      </c>
      <c r="B143" s="114" t="s">
        <v>189</v>
      </c>
      <c r="C143" s="115" t="s">
        <v>244</v>
      </c>
      <c r="D143" s="116" t="s">
        <v>108</v>
      </c>
      <c r="E143" s="117">
        <v>5</v>
      </c>
      <c r="F143" s="118">
        <v>400</v>
      </c>
      <c r="G143" s="119">
        <f t="shared" si="290"/>
        <v>2000</v>
      </c>
      <c r="H143" s="117">
        <v>5</v>
      </c>
      <c r="I143" s="118">
        <v>287.2</v>
      </c>
      <c r="J143" s="138">
        <f t="shared" si="291"/>
        <v>1436</v>
      </c>
      <c r="K143" s="205"/>
      <c r="L143" s="118"/>
      <c r="M143" s="138">
        <f t="shared" si="292"/>
        <v>0</v>
      </c>
      <c r="N143" s="117"/>
      <c r="O143" s="118"/>
      <c r="P143" s="138">
        <f t="shared" si="293"/>
        <v>0</v>
      </c>
      <c r="Q143" s="205"/>
      <c r="R143" s="118"/>
      <c r="S143" s="138">
        <f t="shared" si="294"/>
        <v>0</v>
      </c>
      <c r="T143" s="117"/>
      <c r="U143" s="118"/>
      <c r="V143" s="138">
        <f t="shared" si="295"/>
        <v>0</v>
      </c>
      <c r="W143" s="205"/>
      <c r="X143" s="118"/>
      <c r="Y143" s="138">
        <f t="shared" si="296"/>
        <v>0</v>
      </c>
      <c r="Z143" s="117"/>
      <c r="AA143" s="118"/>
      <c r="AB143" s="119">
        <f t="shared" si="297"/>
        <v>0</v>
      </c>
      <c r="AC143" s="120">
        <f t="shared" si="259"/>
        <v>2000</v>
      </c>
      <c r="AD143" s="314">
        <f t="shared" si="260"/>
        <v>1436</v>
      </c>
      <c r="AE143" s="120">
        <f t="shared" si="261"/>
        <v>564</v>
      </c>
      <c r="AF143" s="265">
        <f t="shared" si="262"/>
        <v>0.28199999999999997</v>
      </c>
      <c r="AG143" s="266"/>
      <c r="AH143" s="99"/>
      <c r="AI143" s="99"/>
    </row>
    <row r="144" spans="1:35" ht="43.8" customHeight="1" thickBot="1" x14ac:dyDescent="0.3">
      <c r="A144" s="139" t="s">
        <v>105</v>
      </c>
      <c r="B144" s="140" t="s">
        <v>191</v>
      </c>
      <c r="C144" s="115" t="s">
        <v>285</v>
      </c>
      <c r="D144" s="116" t="s">
        <v>108</v>
      </c>
      <c r="E144" s="117">
        <v>5</v>
      </c>
      <c r="F144" s="130">
        <v>18000</v>
      </c>
      <c r="G144" s="386">
        <f t="shared" si="290"/>
        <v>90000</v>
      </c>
      <c r="H144" s="129">
        <v>5</v>
      </c>
      <c r="I144" s="130">
        <v>18000</v>
      </c>
      <c r="J144" s="221">
        <f t="shared" ref="J144:J151" si="298">H144*I144</f>
        <v>90000</v>
      </c>
      <c r="K144" s="220"/>
      <c r="L144" s="130"/>
      <c r="M144" s="221"/>
      <c r="N144" s="129"/>
      <c r="O144" s="130"/>
      <c r="P144" s="221"/>
      <c r="Q144" s="220"/>
      <c r="R144" s="130"/>
      <c r="S144" s="221"/>
      <c r="T144" s="129"/>
      <c r="U144" s="130"/>
      <c r="V144" s="221"/>
      <c r="W144" s="220"/>
      <c r="X144" s="130"/>
      <c r="Y144" s="221"/>
      <c r="Z144" s="129"/>
      <c r="AA144" s="130"/>
      <c r="AB144" s="386"/>
      <c r="AC144" s="120">
        <f t="shared" si="259"/>
        <v>90000</v>
      </c>
      <c r="AD144" s="314">
        <f t="shared" si="260"/>
        <v>90000</v>
      </c>
      <c r="AE144" s="120">
        <f t="shared" si="261"/>
        <v>0</v>
      </c>
      <c r="AF144" s="265">
        <f t="shared" si="262"/>
        <v>0</v>
      </c>
      <c r="AG144" s="391"/>
      <c r="AH144" s="99"/>
      <c r="AI144" s="99"/>
    </row>
    <row r="145" spans="1:35" ht="40.200000000000003" customHeight="1" thickBot="1" x14ac:dyDescent="0.3">
      <c r="A145" s="113" t="s">
        <v>105</v>
      </c>
      <c r="B145" s="140" t="s">
        <v>193</v>
      </c>
      <c r="C145" s="385" t="s">
        <v>290</v>
      </c>
      <c r="D145" s="116" t="s">
        <v>108</v>
      </c>
      <c r="E145" s="129">
        <v>5</v>
      </c>
      <c r="F145" s="130">
        <v>7000</v>
      </c>
      <c r="G145" s="386">
        <f t="shared" si="290"/>
        <v>35000</v>
      </c>
      <c r="H145" s="129">
        <v>5</v>
      </c>
      <c r="I145" s="130">
        <v>7000</v>
      </c>
      <c r="J145" s="221">
        <f t="shared" si="298"/>
        <v>35000</v>
      </c>
      <c r="K145" s="220"/>
      <c r="L145" s="130"/>
      <c r="M145" s="221"/>
      <c r="N145" s="129"/>
      <c r="O145" s="130"/>
      <c r="P145" s="221"/>
      <c r="Q145" s="220"/>
      <c r="R145" s="130"/>
      <c r="S145" s="221"/>
      <c r="T145" s="129"/>
      <c r="U145" s="130"/>
      <c r="V145" s="221"/>
      <c r="W145" s="220"/>
      <c r="X145" s="130"/>
      <c r="Y145" s="221"/>
      <c r="Z145" s="129"/>
      <c r="AA145" s="130"/>
      <c r="AB145" s="386"/>
      <c r="AC145" s="120">
        <f t="shared" si="259"/>
        <v>35000</v>
      </c>
      <c r="AD145" s="314">
        <f t="shared" si="260"/>
        <v>35000</v>
      </c>
      <c r="AE145" s="120">
        <f t="shared" si="261"/>
        <v>0</v>
      </c>
      <c r="AF145" s="265">
        <f t="shared" si="262"/>
        <v>0</v>
      </c>
      <c r="AG145" s="391"/>
      <c r="AH145" s="99"/>
      <c r="AI145" s="99"/>
    </row>
    <row r="146" spans="1:35" ht="46.2" customHeight="1" thickBot="1" x14ac:dyDescent="0.3">
      <c r="A146" s="139" t="s">
        <v>105</v>
      </c>
      <c r="B146" s="140" t="s">
        <v>195</v>
      </c>
      <c r="C146" s="385" t="s">
        <v>291</v>
      </c>
      <c r="D146" s="116" t="s">
        <v>108</v>
      </c>
      <c r="E146" s="129">
        <v>5</v>
      </c>
      <c r="F146" s="130">
        <v>18000</v>
      </c>
      <c r="G146" s="386">
        <f t="shared" si="290"/>
        <v>90000</v>
      </c>
      <c r="H146" s="129">
        <v>5</v>
      </c>
      <c r="I146" s="130">
        <v>18000</v>
      </c>
      <c r="J146" s="221">
        <f t="shared" si="298"/>
        <v>90000</v>
      </c>
      <c r="K146" s="220"/>
      <c r="L146" s="130"/>
      <c r="M146" s="221"/>
      <c r="N146" s="129"/>
      <c r="O146" s="130"/>
      <c r="P146" s="221"/>
      <c r="Q146" s="220"/>
      <c r="R146" s="130"/>
      <c r="S146" s="221"/>
      <c r="T146" s="129"/>
      <c r="U146" s="130"/>
      <c r="V146" s="221"/>
      <c r="W146" s="220"/>
      <c r="X146" s="130"/>
      <c r="Y146" s="221"/>
      <c r="Z146" s="129"/>
      <c r="AA146" s="130"/>
      <c r="AB146" s="386"/>
      <c r="AC146" s="120">
        <f t="shared" si="259"/>
        <v>90000</v>
      </c>
      <c r="AD146" s="314">
        <f t="shared" si="260"/>
        <v>90000</v>
      </c>
      <c r="AE146" s="120">
        <f t="shared" si="261"/>
        <v>0</v>
      </c>
      <c r="AF146" s="265">
        <f t="shared" si="262"/>
        <v>0</v>
      </c>
      <c r="AG146" s="391"/>
      <c r="AH146" s="99"/>
      <c r="AI146" s="99"/>
    </row>
    <row r="147" spans="1:35" ht="42" customHeight="1" thickBot="1" x14ac:dyDescent="0.3">
      <c r="A147" s="113" t="s">
        <v>105</v>
      </c>
      <c r="B147" s="140" t="s">
        <v>197</v>
      </c>
      <c r="C147" s="385" t="s">
        <v>292</v>
      </c>
      <c r="D147" s="116" t="s">
        <v>108</v>
      </c>
      <c r="E147" s="129">
        <v>5</v>
      </c>
      <c r="F147" s="130">
        <v>10000</v>
      </c>
      <c r="G147" s="386">
        <f t="shared" si="290"/>
        <v>50000</v>
      </c>
      <c r="H147" s="129">
        <v>5</v>
      </c>
      <c r="I147" s="130">
        <v>10000</v>
      </c>
      <c r="J147" s="221">
        <f t="shared" si="298"/>
        <v>50000</v>
      </c>
      <c r="K147" s="220"/>
      <c r="L147" s="130"/>
      <c r="M147" s="221"/>
      <c r="N147" s="129"/>
      <c r="O147" s="130"/>
      <c r="P147" s="221"/>
      <c r="Q147" s="220"/>
      <c r="R147" s="130"/>
      <c r="S147" s="221"/>
      <c r="T147" s="129"/>
      <c r="U147" s="130"/>
      <c r="V147" s="221"/>
      <c r="W147" s="220"/>
      <c r="X147" s="130"/>
      <c r="Y147" s="221"/>
      <c r="Z147" s="129"/>
      <c r="AA147" s="130"/>
      <c r="AB147" s="386"/>
      <c r="AC147" s="120">
        <f t="shared" si="259"/>
        <v>50000</v>
      </c>
      <c r="AD147" s="314">
        <f t="shared" si="260"/>
        <v>50000</v>
      </c>
      <c r="AE147" s="120">
        <f t="shared" si="261"/>
        <v>0</v>
      </c>
      <c r="AF147" s="265">
        <f>AE147/AC147</f>
        <v>0</v>
      </c>
      <c r="AG147" s="391"/>
      <c r="AH147" s="99"/>
      <c r="AI147" s="99"/>
    </row>
    <row r="148" spans="1:35" ht="45.6" customHeight="1" thickBot="1" x14ac:dyDescent="0.3">
      <c r="A148" s="139" t="s">
        <v>105</v>
      </c>
      <c r="B148" s="140" t="s">
        <v>199</v>
      </c>
      <c r="C148" s="385" t="s">
        <v>293</v>
      </c>
      <c r="D148" s="116" t="s">
        <v>108</v>
      </c>
      <c r="E148" s="129">
        <v>5</v>
      </c>
      <c r="F148" s="130">
        <v>10000</v>
      </c>
      <c r="G148" s="386">
        <f t="shared" si="290"/>
        <v>50000</v>
      </c>
      <c r="H148" s="129">
        <v>5</v>
      </c>
      <c r="I148" s="130">
        <v>10000</v>
      </c>
      <c r="J148" s="221">
        <f t="shared" si="298"/>
        <v>50000</v>
      </c>
      <c r="K148" s="220"/>
      <c r="L148" s="130"/>
      <c r="M148" s="221"/>
      <c r="N148" s="129"/>
      <c r="O148" s="130"/>
      <c r="P148" s="221"/>
      <c r="Q148" s="220"/>
      <c r="R148" s="130"/>
      <c r="S148" s="221"/>
      <c r="T148" s="129"/>
      <c r="U148" s="130"/>
      <c r="V148" s="221"/>
      <c r="W148" s="220"/>
      <c r="X148" s="130"/>
      <c r="Y148" s="221"/>
      <c r="Z148" s="129"/>
      <c r="AA148" s="130"/>
      <c r="AB148" s="386"/>
      <c r="AC148" s="120">
        <f t="shared" si="259"/>
        <v>50000</v>
      </c>
      <c r="AD148" s="314">
        <f t="shared" si="260"/>
        <v>50000</v>
      </c>
      <c r="AE148" s="120">
        <f t="shared" si="261"/>
        <v>0</v>
      </c>
      <c r="AF148" s="265">
        <f t="shared" si="262"/>
        <v>0</v>
      </c>
      <c r="AG148" s="391"/>
      <c r="AH148" s="99"/>
      <c r="AI148" s="99"/>
    </row>
    <row r="149" spans="1:35" ht="39.6" customHeight="1" thickBot="1" x14ac:dyDescent="0.3">
      <c r="A149" s="113" t="s">
        <v>105</v>
      </c>
      <c r="B149" s="140" t="s">
        <v>286</v>
      </c>
      <c r="C149" s="385" t="s">
        <v>294</v>
      </c>
      <c r="D149" s="116" t="s">
        <v>108</v>
      </c>
      <c r="E149" s="129">
        <v>4</v>
      </c>
      <c r="F149" s="130">
        <v>12000</v>
      </c>
      <c r="G149" s="386">
        <f t="shared" si="290"/>
        <v>48000</v>
      </c>
      <c r="H149" s="129">
        <v>4</v>
      </c>
      <c r="I149" s="130">
        <v>12000</v>
      </c>
      <c r="J149" s="221">
        <f t="shared" si="298"/>
        <v>48000</v>
      </c>
      <c r="K149" s="220"/>
      <c r="L149" s="130"/>
      <c r="M149" s="221"/>
      <c r="N149" s="129"/>
      <c r="O149" s="130"/>
      <c r="P149" s="221"/>
      <c r="Q149" s="220"/>
      <c r="R149" s="130"/>
      <c r="S149" s="221"/>
      <c r="T149" s="129"/>
      <c r="U149" s="130"/>
      <c r="V149" s="221"/>
      <c r="W149" s="220"/>
      <c r="X149" s="130"/>
      <c r="Y149" s="221"/>
      <c r="Z149" s="129"/>
      <c r="AA149" s="130"/>
      <c r="AB149" s="386"/>
      <c r="AC149" s="120">
        <f t="shared" si="259"/>
        <v>48000</v>
      </c>
      <c r="AD149" s="314">
        <f t="shared" si="260"/>
        <v>48000</v>
      </c>
      <c r="AE149" s="120">
        <f t="shared" si="261"/>
        <v>0</v>
      </c>
      <c r="AF149" s="265">
        <f t="shared" si="262"/>
        <v>0</v>
      </c>
      <c r="AG149" s="391"/>
      <c r="AH149" s="99"/>
      <c r="AI149" s="99"/>
    </row>
    <row r="150" spans="1:35" ht="51" customHeight="1" thickBot="1" x14ac:dyDescent="0.3">
      <c r="A150" s="139" t="s">
        <v>105</v>
      </c>
      <c r="B150" s="140" t="s">
        <v>287</v>
      </c>
      <c r="C150" s="385" t="s">
        <v>295</v>
      </c>
      <c r="D150" s="116" t="s">
        <v>108</v>
      </c>
      <c r="E150" s="129">
        <v>5</v>
      </c>
      <c r="F150" s="130">
        <v>12000</v>
      </c>
      <c r="G150" s="386">
        <f t="shared" si="290"/>
        <v>60000</v>
      </c>
      <c r="H150" s="129">
        <v>5</v>
      </c>
      <c r="I150" s="130">
        <v>12000</v>
      </c>
      <c r="J150" s="221">
        <f t="shared" si="298"/>
        <v>60000</v>
      </c>
      <c r="K150" s="220"/>
      <c r="L150" s="130"/>
      <c r="M150" s="221"/>
      <c r="N150" s="129"/>
      <c r="O150" s="130"/>
      <c r="P150" s="221"/>
      <c r="Q150" s="220"/>
      <c r="R150" s="130"/>
      <c r="S150" s="221"/>
      <c r="T150" s="129"/>
      <c r="U150" s="130"/>
      <c r="V150" s="221"/>
      <c r="W150" s="220"/>
      <c r="X150" s="130"/>
      <c r="Y150" s="221"/>
      <c r="Z150" s="129"/>
      <c r="AA150" s="130"/>
      <c r="AB150" s="386"/>
      <c r="AC150" s="120">
        <f t="shared" si="259"/>
        <v>60000</v>
      </c>
      <c r="AD150" s="314">
        <f t="shared" si="260"/>
        <v>60000</v>
      </c>
      <c r="AE150" s="120">
        <f t="shared" si="261"/>
        <v>0</v>
      </c>
      <c r="AF150" s="265">
        <f t="shared" si="262"/>
        <v>0</v>
      </c>
      <c r="AG150" s="391"/>
      <c r="AH150" s="99"/>
      <c r="AI150" s="99"/>
    </row>
    <row r="151" spans="1:35" ht="41.4" customHeight="1" thickBot="1" x14ac:dyDescent="0.3">
      <c r="A151" s="113" t="s">
        <v>105</v>
      </c>
      <c r="B151" s="140" t="s">
        <v>288</v>
      </c>
      <c r="C151" s="385" t="s">
        <v>296</v>
      </c>
      <c r="D151" s="116" t="s">
        <v>108</v>
      </c>
      <c r="E151" s="129">
        <v>5</v>
      </c>
      <c r="F151" s="130">
        <v>6500</v>
      </c>
      <c r="G151" s="386">
        <f t="shared" si="290"/>
        <v>32500</v>
      </c>
      <c r="H151" s="129">
        <v>5</v>
      </c>
      <c r="I151" s="130">
        <v>6500</v>
      </c>
      <c r="J151" s="221">
        <f t="shared" si="298"/>
        <v>32500</v>
      </c>
      <c r="K151" s="220"/>
      <c r="L151" s="130"/>
      <c r="M151" s="221"/>
      <c r="N151" s="129"/>
      <c r="O151" s="130"/>
      <c r="P151" s="221"/>
      <c r="Q151" s="220"/>
      <c r="R151" s="130"/>
      <c r="S151" s="221"/>
      <c r="T151" s="129"/>
      <c r="U151" s="130"/>
      <c r="V151" s="221"/>
      <c r="W151" s="220"/>
      <c r="X151" s="130"/>
      <c r="Y151" s="221"/>
      <c r="Z151" s="129"/>
      <c r="AA151" s="130"/>
      <c r="AB151" s="386"/>
      <c r="AC151" s="120">
        <f t="shared" si="259"/>
        <v>32500</v>
      </c>
      <c r="AD151" s="314">
        <f t="shared" si="260"/>
        <v>32500</v>
      </c>
      <c r="AE151" s="120">
        <f t="shared" si="261"/>
        <v>0</v>
      </c>
      <c r="AF151" s="265">
        <f t="shared" si="262"/>
        <v>0</v>
      </c>
      <c r="AG151" s="391"/>
      <c r="AH151" s="99"/>
      <c r="AI151" s="99"/>
    </row>
    <row r="152" spans="1:35" ht="42.6" customHeight="1" thickBot="1" x14ac:dyDescent="0.3">
      <c r="A152" s="139" t="s">
        <v>105</v>
      </c>
      <c r="B152" s="140" t="s">
        <v>289</v>
      </c>
      <c r="C152" s="385" t="s">
        <v>297</v>
      </c>
      <c r="D152" s="142" t="s">
        <v>108</v>
      </c>
      <c r="E152" s="143">
        <v>4</v>
      </c>
      <c r="F152" s="144">
        <v>15000</v>
      </c>
      <c r="G152" s="145">
        <f t="shared" si="290"/>
        <v>60000</v>
      </c>
      <c r="H152" s="143">
        <v>4</v>
      </c>
      <c r="I152" s="144">
        <v>15000</v>
      </c>
      <c r="J152" s="146">
        <f t="shared" si="291"/>
        <v>60000</v>
      </c>
      <c r="K152" s="207"/>
      <c r="L152" s="144"/>
      <c r="M152" s="146">
        <f t="shared" si="292"/>
        <v>0</v>
      </c>
      <c r="N152" s="143"/>
      <c r="O152" s="144"/>
      <c r="P152" s="146">
        <f t="shared" si="293"/>
        <v>0</v>
      </c>
      <c r="Q152" s="207"/>
      <c r="R152" s="144"/>
      <c r="S152" s="146">
        <f t="shared" si="294"/>
        <v>0</v>
      </c>
      <c r="T152" s="143"/>
      <c r="U152" s="144"/>
      <c r="V152" s="146">
        <f t="shared" si="295"/>
        <v>0</v>
      </c>
      <c r="W152" s="207"/>
      <c r="X152" s="144"/>
      <c r="Y152" s="146">
        <f t="shared" si="296"/>
        <v>0</v>
      </c>
      <c r="Z152" s="143"/>
      <c r="AA152" s="144"/>
      <c r="AB152" s="145">
        <f t="shared" si="297"/>
        <v>0</v>
      </c>
      <c r="AC152" s="120">
        <f t="shared" si="259"/>
        <v>60000</v>
      </c>
      <c r="AD152" s="314">
        <f t="shared" si="260"/>
        <v>60000</v>
      </c>
      <c r="AE152" s="229">
        <f t="shared" si="261"/>
        <v>0</v>
      </c>
      <c r="AF152" s="265">
        <f t="shared" si="262"/>
        <v>0</v>
      </c>
      <c r="AG152" s="331"/>
      <c r="AH152" s="99"/>
      <c r="AI152" s="99"/>
    </row>
    <row r="153" spans="1:35" ht="15.75" customHeight="1" thickBot="1" x14ac:dyDescent="0.3">
      <c r="A153" s="431" t="s">
        <v>245</v>
      </c>
      <c r="B153" s="419"/>
      <c r="C153" s="432"/>
      <c r="D153" s="344"/>
      <c r="E153" s="302">
        <f t="shared" ref="E153:AB153" si="299">E138+E132+E128+E124</f>
        <v>7154</v>
      </c>
      <c r="F153" s="302">
        <f t="shared" si="299"/>
        <v>135164.19</v>
      </c>
      <c r="G153" s="302">
        <f t="shared" si="299"/>
        <v>602201.69999999995</v>
      </c>
      <c r="H153" s="302">
        <f t="shared" si="299"/>
        <v>14684</v>
      </c>
      <c r="I153" s="302">
        <f t="shared" si="299"/>
        <v>135261.48291799999</v>
      </c>
      <c r="J153" s="302">
        <f t="shared" si="299"/>
        <v>602638.00427999999</v>
      </c>
      <c r="K153" s="345">
        <f t="shared" si="299"/>
        <v>0</v>
      </c>
      <c r="L153" s="302">
        <f t="shared" si="299"/>
        <v>0</v>
      </c>
      <c r="M153" s="302">
        <f t="shared" si="299"/>
        <v>0</v>
      </c>
      <c r="N153" s="302">
        <f t="shared" si="299"/>
        <v>0</v>
      </c>
      <c r="O153" s="302">
        <f t="shared" si="299"/>
        <v>0</v>
      </c>
      <c r="P153" s="302">
        <f t="shared" si="299"/>
        <v>0</v>
      </c>
      <c r="Q153" s="345">
        <f t="shared" si="299"/>
        <v>0</v>
      </c>
      <c r="R153" s="302">
        <f t="shared" si="299"/>
        <v>0</v>
      </c>
      <c r="S153" s="302">
        <f t="shared" si="299"/>
        <v>0</v>
      </c>
      <c r="T153" s="302">
        <f t="shared" si="299"/>
        <v>0</v>
      </c>
      <c r="U153" s="302">
        <f t="shared" si="299"/>
        <v>0</v>
      </c>
      <c r="V153" s="302">
        <f t="shared" si="299"/>
        <v>0</v>
      </c>
      <c r="W153" s="345">
        <f t="shared" si="299"/>
        <v>0</v>
      </c>
      <c r="X153" s="302">
        <f t="shared" si="299"/>
        <v>0</v>
      </c>
      <c r="Y153" s="302">
        <f t="shared" si="299"/>
        <v>0</v>
      </c>
      <c r="Z153" s="302">
        <f t="shared" si="299"/>
        <v>0</v>
      </c>
      <c r="AA153" s="302">
        <f t="shared" si="299"/>
        <v>0</v>
      </c>
      <c r="AB153" s="302">
        <f t="shared" si="299"/>
        <v>0</v>
      </c>
      <c r="AC153" s="277">
        <f t="shared" si="259"/>
        <v>602201.69999999995</v>
      </c>
      <c r="AD153" s="324">
        <f t="shared" si="260"/>
        <v>602638.00427999999</v>
      </c>
      <c r="AE153" s="332">
        <f t="shared" si="261"/>
        <v>-436.30428000004031</v>
      </c>
      <c r="AF153" s="346">
        <f t="shared" si="262"/>
        <v>-7.2451519150484021E-4</v>
      </c>
      <c r="AG153" s="347"/>
      <c r="AH153" s="99"/>
      <c r="AI153" s="99"/>
    </row>
    <row r="154" spans="1:35" ht="15.75" customHeight="1" x14ac:dyDescent="0.25">
      <c r="A154" s="348" t="s">
        <v>246</v>
      </c>
      <c r="B154" s="349"/>
      <c r="C154" s="350"/>
      <c r="D154" s="351"/>
      <c r="E154" s="352"/>
      <c r="F154" s="352"/>
      <c r="G154" s="353">
        <f>G26+G30+G44+G54+G72+G76+G84+G97+G103+G107+G111+G116+G122+G153</f>
        <v>814596.89999999991</v>
      </c>
      <c r="H154" s="354"/>
      <c r="I154" s="354"/>
      <c r="J154" s="353">
        <f>J26+J30+J44+J54+J72+J76+J84+J97+J103+J107+J111+J116+J122+J153</f>
        <v>814596.90428000002</v>
      </c>
      <c r="K154" s="352"/>
      <c r="L154" s="352"/>
      <c r="M154" s="353">
        <f>M26+M30+M44+M54+M72+M76+M84+M97+M103+M107+M111+M116+M122+M153</f>
        <v>0</v>
      </c>
      <c r="N154" s="352"/>
      <c r="O154" s="352"/>
      <c r="P154" s="353">
        <f>P26+P30+P44+P54+P72+P76+P84+P97+P103+P107+P111+P116+P122+P153</f>
        <v>0</v>
      </c>
      <c r="Q154" s="352"/>
      <c r="R154" s="352"/>
      <c r="S154" s="353">
        <f>S26+S30+S44+S54+S72+S76+S84+S97+S103+S107+S111+S116+S122+S153</f>
        <v>0</v>
      </c>
      <c r="T154" s="352"/>
      <c r="U154" s="352"/>
      <c r="V154" s="353">
        <f>V26+V30+V44+V54+V72+V76+V84+V97+V103+V107+V111+V116+V122+V153</f>
        <v>0</v>
      </c>
      <c r="W154" s="352"/>
      <c r="X154" s="352"/>
      <c r="Y154" s="353">
        <f>Y26+Y30+Y44+Y54+Y72+Y76+Y84+Y97+Y103+Y107+Y111+Y116+Y122+Y153</f>
        <v>0</v>
      </c>
      <c r="Z154" s="352"/>
      <c r="AA154" s="352"/>
      <c r="AB154" s="353">
        <f>AB26+AB30+AB44+AB54+AB72+AB76+AB84+AB97+AB103+AB107+AB111+AB116+AB122+AB153</f>
        <v>0</v>
      </c>
      <c r="AC154" s="353">
        <f>AC26+AC30+AC44+AC54+AC72+AC76+AC84+AC97+AC103+AC107+AC111+AC116+AC122+AC153</f>
        <v>814596.89999999991</v>
      </c>
      <c r="AD154" s="353">
        <f>AD26+AD30+AD44+AD54+AD72+AD76+AD84+AD97+AD103+AD107+AD111+AD116+AD122+AD153</f>
        <v>814596.90428000002</v>
      </c>
      <c r="AE154" s="353">
        <f t="shared" si="261"/>
        <v>-4.2800001101568341E-3</v>
      </c>
      <c r="AF154" s="355">
        <f t="shared" si="262"/>
        <v>-5.2541325779128726E-9</v>
      </c>
      <c r="AG154" s="356"/>
      <c r="AH154" s="357"/>
      <c r="AI154" s="357"/>
    </row>
    <row r="155" spans="1:35" ht="15.75" customHeight="1" x14ac:dyDescent="0.3">
      <c r="A155" s="433"/>
      <c r="B155" s="407"/>
      <c r="C155" s="407"/>
      <c r="D155" s="358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  <c r="AC155" s="360"/>
      <c r="AD155" s="360"/>
      <c r="AE155" s="360"/>
      <c r="AF155" s="361"/>
      <c r="AG155" s="362"/>
      <c r="AH155" s="3"/>
      <c r="AI155" s="3"/>
    </row>
    <row r="156" spans="1:35" ht="15.75" customHeight="1" x14ac:dyDescent="0.3">
      <c r="A156" s="434" t="s">
        <v>247</v>
      </c>
      <c r="B156" s="419"/>
      <c r="C156" s="420"/>
      <c r="D156" s="363"/>
      <c r="E156" s="364"/>
      <c r="F156" s="364"/>
      <c r="G156" s="364">
        <f>Фінансування!C20-Витрати!G154</f>
        <v>0</v>
      </c>
      <c r="H156" s="364"/>
      <c r="I156" s="364"/>
      <c r="J156" s="364">
        <f>Фінансування!C21-Витрати!J154</f>
        <v>-4.2799999937415123E-3</v>
      </c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  <c r="AA156" s="364"/>
      <c r="AB156" s="364"/>
      <c r="AC156" s="364">
        <f>Фінансування!N20-Витрати!AC154</f>
        <v>0</v>
      </c>
      <c r="AD156" s="364">
        <f>Фінансування!N21-Витрати!AD154</f>
        <v>-4.2799999937415123E-3</v>
      </c>
      <c r="AE156" s="365"/>
      <c r="AF156" s="366"/>
      <c r="AG156" s="367"/>
      <c r="AH156" s="3"/>
      <c r="AI156" s="3"/>
    </row>
    <row r="157" spans="1:35" ht="15.75" customHeight="1" x14ac:dyDescent="0.25">
      <c r="A157" s="13"/>
      <c r="B157" s="368"/>
      <c r="C157" s="369"/>
      <c r="D157" s="13"/>
      <c r="E157" s="13"/>
      <c r="F157" s="13"/>
      <c r="G157" s="13"/>
      <c r="H157" s="13"/>
      <c r="I157" s="13"/>
      <c r="J157" s="13"/>
      <c r="K157" s="370"/>
      <c r="L157" s="370"/>
      <c r="M157" s="370"/>
      <c r="N157" s="370"/>
      <c r="O157" s="370"/>
      <c r="P157" s="370"/>
      <c r="Q157" s="370"/>
      <c r="R157" s="370"/>
      <c r="S157" s="370"/>
      <c r="T157" s="370"/>
      <c r="U157" s="370"/>
      <c r="V157" s="370"/>
      <c r="W157" s="370"/>
      <c r="X157" s="370"/>
      <c r="Y157" s="370"/>
      <c r="Z157" s="370"/>
      <c r="AA157" s="370"/>
      <c r="AB157" s="370"/>
      <c r="AC157" s="371"/>
      <c r="AD157" s="371"/>
      <c r="AE157" s="371"/>
      <c r="AF157" s="371"/>
      <c r="AG157" s="372"/>
    </row>
    <row r="158" spans="1:35" ht="15.75" customHeight="1" x14ac:dyDescent="0.25">
      <c r="A158" s="13"/>
      <c r="B158" s="368"/>
      <c r="C158" s="36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1"/>
      <c r="AD158" s="11"/>
      <c r="AE158" s="11"/>
      <c r="AF158" s="11"/>
      <c r="AG158" s="48"/>
    </row>
    <row r="159" spans="1:35" ht="15.75" customHeight="1" x14ac:dyDescent="0.25">
      <c r="A159" s="13"/>
      <c r="B159" s="368"/>
      <c r="C159" s="36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1"/>
      <c r="AD159" s="11"/>
      <c r="AE159" s="11"/>
      <c r="AF159" s="11"/>
      <c r="AG159" s="48"/>
    </row>
    <row r="160" spans="1:35" ht="15.75" customHeight="1" x14ac:dyDescent="0.25">
      <c r="A160" s="13"/>
      <c r="B160" s="368"/>
      <c r="C160" s="36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1"/>
      <c r="AD160" s="11"/>
      <c r="AE160" s="11"/>
      <c r="AF160" s="11"/>
      <c r="AG160" s="48"/>
    </row>
    <row r="161" spans="1:33" ht="15.75" customHeight="1" x14ac:dyDescent="0.3">
      <c r="A161" s="13"/>
      <c r="B161" s="368"/>
      <c r="C161" s="373" t="s">
        <v>248</v>
      </c>
      <c r="D161" s="417" t="s">
        <v>263</v>
      </c>
      <c r="E161" s="417"/>
      <c r="G161" s="374"/>
      <c r="H161" s="374"/>
      <c r="I161" s="374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1"/>
      <c r="AD161" s="11"/>
      <c r="AE161" s="11"/>
      <c r="AF161" s="11"/>
      <c r="AG161" s="48"/>
    </row>
    <row r="162" spans="1:33" ht="15.75" customHeight="1" x14ac:dyDescent="0.3">
      <c r="A162" s="13"/>
      <c r="B162" s="368"/>
      <c r="D162" s="373" t="s">
        <v>39</v>
      </c>
      <c r="G162" s="373" t="s">
        <v>40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8"/>
    </row>
    <row r="163" spans="1:33" ht="15.75" customHeight="1" x14ac:dyDescent="0.25">
      <c r="A163" s="13"/>
      <c r="B163" s="368"/>
      <c r="C163" s="36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3" ht="15.75" customHeight="1" x14ac:dyDescent="0.25">
      <c r="A164" s="13"/>
      <c r="B164" s="368"/>
      <c r="C164" s="36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3" ht="15.75" customHeight="1" x14ac:dyDescent="0.3">
      <c r="A165" s="46"/>
      <c r="B165" s="375"/>
      <c r="C165" s="376"/>
      <c r="AG165" s="376"/>
    </row>
    <row r="166" spans="1:33" ht="15.75" customHeight="1" x14ac:dyDescent="0.3">
      <c r="A166" s="46"/>
      <c r="B166" s="375"/>
      <c r="C166" s="376"/>
      <c r="AG166" s="376"/>
    </row>
    <row r="167" spans="1:33" ht="15.75" customHeight="1" x14ac:dyDescent="0.3">
      <c r="A167" s="46"/>
      <c r="B167" s="375"/>
      <c r="C167" s="376"/>
      <c r="AG167" s="376"/>
    </row>
    <row r="168" spans="1:33" ht="15.75" customHeight="1" x14ac:dyDescent="0.3">
      <c r="A168" s="46"/>
      <c r="B168" s="375"/>
      <c r="C168" s="376"/>
      <c r="AG168" s="376"/>
    </row>
    <row r="169" spans="1:33" ht="15.75" customHeight="1" x14ac:dyDescent="0.3">
      <c r="A169" s="46"/>
      <c r="B169" s="375"/>
      <c r="C169" s="376"/>
      <c r="AG169" s="376"/>
    </row>
    <row r="170" spans="1:33" ht="15.75" customHeight="1" x14ac:dyDescent="0.3">
      <c r="A170" s="46"/>
      <c r="B170" s="375"/>
      <c r="C170" s="376"/>
      <c r="AG170" s="376"/>
    </row>
    <row r="171" spans="1:33" ht="15.75" customHeight="1" x14ac:dyDescent="0.3">
      <c r="A171" s="46"/>
      <c r="B171" s="375"/>
      <c r="C171" s="376"/>
      <c r="AG171" s="376"/>
    </row>
    <row r="172" spans="1:33" ht="15.75" customHeight="1" x14ac:dyDescent="0.3">
      <c r="A172" s="46"/>
      <c r="B172" s="375"/>
      <c r="C172" s="376"/>
      <c r="AG172" s="376"/>
    </row>
    <row r="173" spans="1:33" ht="15.75" customHeight="1" x14ac:dyDescent="0.3">
      <c r="A173" s="46"/>
      <c r="B173" s="375"/>
      <c r="C173" s="376"/>
      <c r="AG173" s="376"/>
    </row>
    <row r="174" spans="1:33" ht="15.75" customHeight="1" x14ac:dyDescent="0.3">
      <c r="A174" s="46"/>
      <c r="B174" s="375"/>
      <c r="C174" s="376"/>
      <c r="AG174" s="376"/>
    </row>
    <row r="175" spans="1:33" ht="15.75" customHeight="1" x14ac:dyDescent="0.3">
      <c r="A175" s="46"/>
      <c r="B175" s="375"/>
      <c r="C175" s="376"/>
      <c r="AG175" s="376"/>
    </row>
    <row r="176" spans="1:33" ht="15.75" customHeight="1" x14ac:dyDescent="0.3">
      <c r="A176" s="46"/>
      <c r="B176" s="375"/>
      <c r="C176" s="376"/>
      <c r="AG176" s="376"/>
    </row>
    <row r="177" spans="1:33" ht="15.75" customHeight="1" x14ac:dyDescent="0.3">
      <c r="A177" s="46"/>
      <c r="B177" s="375"/>
      <c r="C177" s="376"/>
      <c r="AG177" s="376"/>
    </row>
    <row r="178" spans="1:33" ht="15.75" customHeight="1" x14ac:dyDescent="0.3">
      <c r="A178" s="46"/>
      <c r="B178" s="375"/>
      <c r="C178" s="376"/>
      <c r="AG178" s="376"/>
    </row>
    <row r="179" spans="1:33" ht="15.75" customHeight="1" x14ac:dyDescent="0.3">
      <c r="A179" s="46"/>
      <c r="B179" s="375"/>
      <c r="C179" s="376"/>
      <c r="AG179" s="376"/>
    </row>
    <row r="180" spans="1:33" ht="15.75" customHeight="1" x14ac:dyDescent="0.3">
      <c r="A180" s="46"/>
      <c r="B180" s="375"/>
      <c r="C180" s="376"/>
      <c r="AG180" s="376"/>
    </row>
    <row r="181" spans="1:33" ht="15.75" customHeight="1" x14ac:dyDescent="0.3">
      <c r="A181" s="46"/>
      <c r="B181" s="375"/>
      <c r="C181" s="376"/>
      <c r="AG181" s="376"/>
    </row>
    <row r="182" spans="1:33" ht="15.75" customHeight="1" x14ac:dyDescent="0.3">
      <c r="A182" s="46"/>
      <c r="B182" s="375"/>
      <c r="C182" s="376"/>
      <c r="AG182" s="376"/>
    </row>
    <row r="183" spans="1:33" ht="15.75" customHeight="1" x14ac:dyDescent="0.3">
      <c r="A183" s="46"/>
      <c r="B183" s="375"/>
      <c r="C183" s="376"/>
      <c r="AG183" s="376"/>
    </row>
    <row r="184" spans="1:33" ht="15.75" customHeight="1" x14ac:dyDescent="0.3">
      <c r="A184" s="46"/>
      <c r="B184" s="375"/>
      <c r="C184" s="376"/>
      <c r="AG184" s="376"/>
    </row>
    <row r="185" spans="1:33" ht="15.75" customHeight="1" x14ac:dyDescent="0.3">
      <c r="A185" s="46"/>
      <c r="B185" s="375"/>
      <c r="C185" s="376"/>
      <c r="AG185" s="376"/>
    </row>
    <row r="186" spans="1:33" ht="15.75" customHeight="1" x14ac:dyDescent="0.3">
      <c r="A186" s="46"/>
      <c r="B186" s="375"/>
      <c r="C186" s="376"/>
      <c r="AG186" s="376"/>
    </row>
    <row r="187" spans="1:33" ht="15.75" customHeight="1" x14ac:dyDescent="0.3">
      <c r="A187" s="46"/>
      <c r="B187" s="375"/>
      <c r="C187" s="376"/>
      <c r="AG187" s="376"/>
    </row>
    <row r="188" spans="1:33" ht="15.75" customHeight="1" x14ac:dyDescent="0.3">
      <c r="A188" s="46"/>
      <c r="B188" s="375"/>
      <c r="C188" s="376"/>
      <c r="AG188" s="376"/>
    </row>
    <row r="189" spans="1:33" ht="15.75" customHeight="1" x14ac:dyDescent="0.3">
      <c r="A189" s="46"/>
      <c r="B189" s="375"/>
      <c r="C189" s="376"/>
      <c r="AG189" s="376"/>
    </row>
    <row r="190" spans="1:33" ht="15.75" customHeight="1" x14ac:dyDescent="0.3">
      <c r="A190" s="46"/>
      <c r="B190" s="375"/>
      <c r="C190" s="376"/>
      <c r="AG190" s="376"/>
    </row>
    <row r="191" spans="1:33" ht="15.75" customHeight="1" x14ac:dyDescent="0.3">
      <c r="A191" s="46"/>
      <c r="B191" s="375"/>
      <c r="C191" s="376"/>
      <c r="AG191" s="376"/>
    </row>
    <row r="192" spans="1:33" ht="15.75" customHeight="1" x14ac:dyDescent="0.3">
      <c r="A192" s="46"/>
      <c r="B192" s="375"/>
      <c r="C192" s="376"/>
      <c r="AG192" s="376"/>
    </row>
    <row r="193" spans="1:33" ht="15.75" customHeight="1" x14ac:dyDescent="0.3">
      <c r="A193" s="46"/>
      <c r="B193" s="375"/>
      <c r="C193" s="376"/>
      <c r="AG193" s="376"/>
    </row>
    <row r="194" spans="1:33" ht="15.75" customHeight="1" x14ac:dyDescent="0.3">
      <c r="A194" s="46"/>
      <c r="B194" s="375"/>
      <c r="C194" s="376"/>
      <c r="AG194" s="376"/>
    </row>
    <row r="195" spans="1:33" ht="15.75" customHeight="1" x14ac:dyDescent="0.3">
      <c r="A195" s="46"/>
      <c r="B195" s="375"/>
      <c r="C195" s="376"/>
      <c r="AG195" s="376"/>
    </row>
    <row r="196" spans="1:33" ht="15.75" customHeight="1" x14ac:dyDescent="0.3">
      <c r="A196" s="46"/>
      <c r="B196" s="375"/>
      <c r="C196" s="376"/>
      <c r="AG196" s="376"/>
    </row>
    <row r="197" spans="1:33" ht="15.75" customHeight="1" x14ac:dyDescent="0.3">
      <c r="A197" s="46"/>
      <c r="B197" s="375"/>
      <c r="C197" s="376"/>
      <c r="AG197" s="376"/>
    </row>
    <row r="198" spans="1:33" ht="15.75" customHeight="1" x14ac:dyDescent="0.3">
      <c r="A198" s="46"/>
      <c r="B198" s="375"/>
      <c r="C198" s="376"/>
      <c r="AG198" s="376"/>
    </row>
    <row r="199" spans="1:33" ht="15.75" customHeight="1" x14ac:dyDescent="0.3">
      <c r="A199" s="46"/>
      <c r="B199" s="375"/>
      <c r="C199" s="376"/>
      <c r="AG199" s="376"/>
    </row>
    <row r="200" spans="1:33" ht="15.75" customHeight="1" x14ac:dyDescent="0.3">
      <c r="A200" s="46"/>
      <c r="B200" s="375"/>
      <c r="C200" s="376"/>
      <c r="AG200" s="376"/>
    </row>
    <row r="201" spans="1:33" ht="15.75" customHeight="1" x14ac:dyDescent="0.3">
      <c r="A201" s="46"/>
      <c r="B201" s="375"/>
      <c r="C201" s="376"/>
      <c r="AG201" s="376"/>
    </row>
    <row r="202" spans="1:33" ht="15.75" customHeight="1" x14ac:dyDescent="0.3">
      <c r="A202" s="46"/>
      <c r="B202" s="375"/>
      <c r="C202" s="376"/>
      <c r="AG202" s="376"/>
    </row>
    <row r="203" spans="1:33" ht="15.75" customHeight="1" x14ac:dyDescent="0.3">
      <c r="A203" s="46"/>
      <c r="B203" s="375"/>
      <c r="C203" s="376"/>
      <c r="AG203" s="376"/>
    </row>
    <row r="204" spans="1:33" ht="15.75" customHeight="1" x14ac:dyDescent="0.3">
      <c r="A204" s="46"/>
      <c r="B204" s="375"/>
      <c r="C204" s="376"/>
      <c r="AG204" s="376"/>
    </row>
    <row r="205" spans="1:33" ht="15.75" customHeight="1" x14ac:dyDescent="0.3">
      <c r="A205" s="46"/>
      <c r="B205" s="375"/>
      <c r="C205" s="376"/>
      <c r="AG205" s="376"/>
    </row>
    <row r="206" spans="1:33" ht="15.75" customHeight="1" x14ac:dyDescent="0.3">
      <c r="A206" s="46"/>
      <c r="B206" s="375"/>
      <c r="C206" s="376"/>
      <c r="AG206" s="376"/>
    </row>
    <row r="207" spans="1:33" ht="15.75" customHeight="1" x14ac:dyDescent="0.3">
      <c r="A207" s="46"/>
      <c r="B207" s="375"/>
      <c r="C207" s="376"/>
      <c r="AG207" s="376"/>
    </row>
    <row r="208" spans="1:33" ht="15.75" customHeight="1" x14ac:dyDescent="0.3">
      <c r="A208" s="46"/>
      <c r="B208" s="375"/>
      <c r="C208" s="376"/>
      <c r="AG208" s="376"/>
    </row>
    <row r="209" spans="1:33" ht="15.75" customHeight="1" x14ac:dyDescent="0.3">
      <c r="A209" s="46"/>
      <c r="B209" s="375"/>
      <c r="C209" s="376"/>
      <c r="AG209" s="376"/>
    </row>
    <row r="210" spans="1:33" ht="15.75" customHeight="1" x14ac:dyDescent="0.3">
      <c r="A210" s="46"/>
      <c r="B210" s="375"/>
      <c r="C210" s="376"/>
      <c r="AG210" s="376"/>
    </row>
    <row r="211" spans="1:33" ht="15.75" customHeight="1" x14ac:dyDescent="0.3">
      <c r="A211" s="46"/>
      <c r="B211" s="375"/>
      <c r="C211" s="376"/>
      <c r="AG211" s="376"/>
    </row>
    <row r="212" spans="1:33" ht="15.75" customHeight="1" x14ac:dyDescent="0.3">
      <c r="A212" s="46"/>
      <c r="B212" s="375"/>
      <c r="C212" s="376"/>
      <c r="AG212" s="376"/>
    </row>
    <row r="213" spans="1:33" ht="15.75" customHeight="1" x14ac:dyDescent="0.3">
      <c r="A213" s="46"/>
      <c r="B213" s="375"/>
      <c r="C213" s="376"/>
      <c r="AG213" s="376"/>
    </row>
    <row r="214" spans="1:33" ht="15.75" customHeight="1" x14ac:dyDescent="0.3">
      <c r="A214" s="46"/>
      <c r="B214" s="375"/>
      <c r="C214" s="376"/>
      <c r="AG214" s="376"/>
    </row>
    <row r="215" spans="1:33" ht="15.75" customHeight="1" x14ac:dyDescent="0.3">
      <c r="A215" s="46"/>
      <c r="B215" s="375"/>
      <c r="C215" s="376"/>
      <c r="AG215" s="376"/>
    </row>
    <row r="216" spans="1:33" ht="15.75" customHeight="1" x14ac:dyDescent="0.3">
      <c r="A216" s="46"/>
      <c r="B216" s="375"/>
      <c r="C216" s="376"/>
      <c r="AG216" s="376"/>
    </row>
    <row r="217" spans="1:33" ht="15.75" customHeight="1" x14ac:dyDescent="0.3">
      <c r="A217" s="46"/>
      <c r="B217" s="375"/>
      <c r="C217" s="376"/>
      <c r="AG217" s="376"/>
    </row>
    <row r="218" spans="1:33" ht="15.75" customHeight="1" x14ac:dyDescent="0.3">
      <c r="A218" s="46"/>
      <c r="B218" s="375"/>
      <c r="C218" s="376"/>
      <c r="AG218" s="376"/>
    </row>
    <row r="219" spans="1:33" ht="15.75" customHeight="1" x14ac:dyDescent="0.3">
      <c r="A219" s="46"/>
      <c r="B219" s="375"/>
      <c r="C219" s="376"/>
      <c r="AG219" s="376"/>
    </row>
    <row r="220" spans="1:33" ht="15.75" customHeight="1" x14ac:dyDescent="0.3">
      <c r="A220" s="46"/>
      <c r="B220" s="375"/>
      <c r="C220" s="376"/>
      <c r="AG220" s="376"/>
    </row>
    <row r="221" spans="1:33" ht="15.75" customHeight="1" x14ac:dyDescent="0.3">
      <c r="A221" s="46"/>
      <c r="B221" s="375"/>
      <c r="C221" s="376"/>
      <c r="AG221" s="376"/>
    </row>
    <row r="222" spans="1:33" ht="15.75" customHeight="1" x14ac:dyDescent="0.3">
      <c r="A222" s="46"/>
      <c r="B222" s="375"/>
      <c r="C222" s="376"/>
      <c r="AG222" s="376"/>
    </row>
    <row r="223" spans="1:33" ht="15.75" customHeight="1" x14ac:dyDescent="0.3">
      <c r="A223" s="46"/>
      <c r="B223" s="375"/>
      <c r="C223" s="376"/>
      <c r="AG223" s="376"/>
    </row>
    <row r="224" spans="1:33" ht="15.75" customHeight="1" x14ac:dyDescent="0.3">
      <c r="A224" s="46"/>
      <c r="B224" s="375"/>
      <c r="C224" s="376"/>
      <c r="AG224" s="376"/>
    </row>
    <row r="225" spans="1:33" ht="15.75" customHeight="1" x14ac:dyDescent="0.3">
      <c r="A225" s="46"/>
      <c r="B225" s="375"/>
      <c r="C225" s="376"/>
      <c r="AG225" s="376"/>
    </row>
    <row r="226" spans="1:33" ht="15.75" customHeight="1" x14ac:dyDescent="0.3">
      <c r="A226" s="46"/>
      <c r="B226" s="375"/>
      <c r="C226" s="376"/>
      <c r="AG226" s="376"/>
    </row>
    <row r="227" spans="1:33" ht="15.75" customHeight="1" x14ac:dyDescent="0.3">
      <c r="A227" s="46"/>
      <c r="B227" s="375"/>
      <c r="C227" s="376"/>
      <c r="AG227" s="376"/>
    </row>
    <row r="228" spans="1:33" ht="15.75" customHeight="1" x14ac:dyDescent="0.3">
      <c r="A228" s="46"/>
      <c r="B228" s="375"/>
      <c r="C228" s="376"/>
      <c r="AG228" s="376"/>
    </row>
    <row r="229" spans="1:33" ht="15.75" customHeight="1" x14ac:dyDescent="0.3">
      <c r="A229" s="46"/>
      <c r="B229" s="375"/>
      <c r="C229" s="376"/>
      <c r="AG229" s="376"/>
    </row>
    <row r="230" spans="1:33" ht="15.75" customHeight="1" x14ac:dyDescent="0.3">
      <c r="A230" s="46"/>
      <c r="B230" s="375"/>
      <c r="C230" s="376"/>
      <c r="AG230" s="376"/>
    </row>
    <row r="231" spans="1:33" ht="15.75" customHeight="1" x14ac:dyDescent="0.3">
      <c r="A231" s="46"/>
      <c r="B231" s="375"/>
      <c r="C231" s="376"/>
      <c r="AG231" s="376"/>
    </row>
    <row r="232" spans="1:33" ht="15.75" customHeight="1" x14ac:dyDescent="0.3">
      <c r="A232" s="46"/>
      <c r="B232" s="375"/>
      <c r="C232" s="376"/>
      <c r="AG232" s="376"/>
    </row>
    <row r="233" spans="1:33" ht="15.75" customHeight="1" x14ac:dyDescent="0.3">
      <c r="A233" s="46"/>
      <c r="B233" s="375"/>
      <c r="C233" s="376"/>
      <c r="AG233" s="376"/>
    </row>
    <row r="234" spans="1:33" ht="15.75" customHeight="1" x14ac:dyDescent="0.3">
      <c r="A234" s="46"/>
      <c r="B234" s="375"/>
      <c r="C234" s="376"/>
      <c r="AG234" s="376"/>
    </row>
    <row r="235" spans="1:33" ht="15.75" customHeight="1" x14ac:dyDescent="0.3">
      <c r="A235" s="46"/>
      <c r="B235" s="375"/>
      <c r="C235" s="376"/>
      <c r="AG235" s="376"/>
    </row>
    <row r="236" spans="1:33" ht="15.75" customHeight="1" x14ac:dyDescent="0.3">
      <c r="A236" s="46"/>
      <c r="B236" s="375"/>
      <c r="C236" s="376"/>
      <c r="AG236" s="376"/>
    </row>
    <row r="237" spans="1:33" ht="15.75" customHeight="1" x14ac:dyDescent="0.3">
      <c r="A237" s="46"/>
      <c r="B237" s="375"/>
      <c r="C237" s="376"/>
      <c r="AG237" s="376"/>
    </row>
    <row r="238" spans="1:33" ht="15.75" customHeight="1" x14ac:dyDescent="0.3">
      <c r="A238" s="46"/>
      <c r="B238" s="375"/>
      <c r="C238" s="376"/>
      <c r="AG238" s="376"/>
    </row>
    <row r="239" spans="1:33" ht="15.75" customHeight="1" x14ac:dyDescent="0.3">
      <c r="A239" s="46"/>
      <c r="B239" s="375"/>
      <c r="C239" s="376"/>
      <c r="AG239" s="376"/>
    </row>
    <row r="240" spans="1:33" ht="15.75" customHeight="1" x14ac:dyDescent="0.3">
      <c r="A240" s="46"/>
      <c r="B240" s="375"/>
      <c r="C240" s="376"/>
      <c r="AG240" s="376"/>
    </row>
    <row r="241" spans="1:33" ht="15.75" customHeight="1" x14ac:dyDescent="0.3">
      <c r="A241" s="46"/>
      <c r="B241" s="375"/>
      <c r="C241" s="376"/>
      <c r="AG241" s="376"/>
    </row>
    <row r="242" spans="1:33" ht="15.75" customHeight="1" x14ac:dyDescent="0.3">
      <c r="A242" s="46"/>
      <c r="B242" s="375"/>
      <c r="C242" s="376"/>
      <c r="AG242" s="376"/>
    </row>
    <row r="243" spans="1:33" ht="15.75" customHeight="1" x14ac:dyDescent="0.3">
      <c r="A243" s="46"/>
      <c r="B243" s="375"/>
      <c r="C243" s="376"/>
      <c r="AG243" s="376"/>
    </row>
    <row r="244" spans="1:33" ht="15.75" customHeight="1" x14ac:dyDescent="0.3">
      <c r="A244" s="46"/>
      <c r="B244" s="375"/>
      <c r="C244" s="376"/>
      <c r="AG244" s="376"/>
    </row>
    <row r="245" spans="1:33" ht="15.75" customHeight="1" x14ac:dyDescent="0.3">
      <c r="A245" s="46"/>
      <c r="B245" s="375"/>
      <c r="C245" s="376"/>
      <c r="AG245" s="376"/>
    </row>
    <row r="246" spans="1:33" ht="15.75" customHeight="1" x14ac:dyDescent="0.3">
      <c r="A246" s="46"/>
      <c r="B246" s="375"/>
      <c r="C246" s="376"/>
      <c r="AG246" s="376"/>
    </row>
    <row r="247" spans="1:33" ht="15.75" customHeight="1" x14ac:dyDescent="0.3">
      <c r="A247" s="46"/>
      <c r="B247" s="375"/>
      <c r="C247" s="376"/>
      <c r="AG247" s="376"/>
    </row>
    <row r="248" spans="1:33" ht="15.75" customHeight="1" x14ac:dyDescent="0.3">
      <c r="A248" s="46"/>
      <c r="B248" s="375"/>
      <c r="C248" s="376"/>
      <c r="AG248" s="376"/>
    </row>
    <row r="249" spans="1:33" ht="15.75" customHeight="1" x14ac:dyDescent="0.3">
      <c r="A249" s="46"/>
      <c r="B249" s="375"/>
      <c r="C249" s="376"/>
      <c r="AG249" s="376"/>
    </row>
    <row r="250" spans="1:33" ht="15.75" customHeight="1" x14ac:dyDescent="0.3">
      <c r="A250" s="46"/>
      <c r="B250" s="375"/>
      <c r="C250" s="376"/>
      <c r="AG250" s="376"/>
    </row>
    <row r="251" spans="1:33" ht="15.75" customHeight="1" x14ac:dyDescent="0.3">
      <c r="A251" s="46"/>
      <c r="B251" s="375"/>
      <c r="C251" s="376"/>
      <c r="AG251" s="376"/>
    </row>
    <row r="252" spans="1:33" ht="15.75" customHeight="1" x14ac:dyDescent="0.3">
      <c r="A252" s="46"/>
      <c r="B252" s="375"/>
      <c r="C252" s="376"/>
      <c r="AG252" s="376"/>
    </row>
    <row r="253" spans="1:33" ht="15.75" customHeight="1" x14ac:dyDescent="0.3">
      <c r="A253" s="46"/>
      <c r="B253" s="375"/>
      <c r="C253" s="376"/>
      <c r="AG253" s="376"/>
    </row>
    <row r="254" spans="1:33" ht="15.75" customHeight="1" x14ac:dyDescent="0.3">
      <c r="A254" s="46"/>
      <c r="B254" s="375"/>
      <c r="C254" s="376"/>
      <c r="AG254" s="376"/>
    </row>
    <row r="255" spans="1:33" ht="15.75" customHeight="1" x14ac:dyDescent="0.3">
      <c r="A255" s="46"/>
      <c r="B255" s="375"/>
      <c r="C255" s="376"/>
      <c r="AG255" s="376"/>
    </row>
    <row r="256" spans="1:33" ht="15.75" customHeight="1" x14ac:dyDescent="0.3">
      <c r="A256" s="46"/>
      <c r="B256" s="375"/>
      <c r="C256" s="376"/>
      <c r="AG256" s="376"/>
    </row>
    <row r="257" spans="1:33" ht="15.75" customHeight="1" x14ac:dyDescent="0.3">
      <c r="A257" s="46"/>
      <c r="B257" s="375"/>
      <c r="C257" s="376"/>
      <c r="AG257" s="376"/>
    </row>
    <row r="258" spans="1:33" ht="15.75" customHeight="1" x14ac:dyDescent="0.3">
      <c r="A258" s="46"/>
      <c r="B258" s="375"/>
      <c r="C258" s="376"/>
      <c r="AG258" s="376"/>
    </row>
    <row r="259" spans="1:33" ht="15.75" customHeight="1" x14ac:dyDescent="0.3">
      <c r="A259" s="46"/>
      <c r="B259" s="375"/>
      <c r="C259" s="376"/>
      <c r="AG259" s="376"/>
    </row>
    <row r="260" spans="1:33" ht="15.75" customHeight="1" x14ac:dyDescent="0.3">
      <c r="A260" s="46"/>
      <c r="B260" s="375"/>
      <c r="C260" s="376"/>
      <c r="AG260" s="376"/>
    </row>
    <row r="261" spans="1:33" ht="15.75" customHeight="1" x14ac:dyDescent="0.3">
      <c r="A261" s="46"/>
      <c r="B261" s="375"/>
      <c r="C261" s="376"/>
      <c r="AG261" s="376"/>
    </row>
    <row r="262" spans="1:33" ht="15.75" customHeight="1" x14ac:dyDescent="0.3">
      <c r="A262" s="46"/>
      <c r="B262" s="375"/>
      <c r="C262" s="376"/>
      <c r="AG262" s="376"/>
    </row>
    <row r="263" spans="1:33" ht="15.75" customHeight="1" x14ac:dyDescent="0.3">
      <c r="A263" s="46"/>
      <c r="B263" s="375"/>
      <c r="C263" s="376"/>
      <c r="AG263" s="376"/>
    </row>
    <row r="264" spans="1:33" ht="15.75" customHeight="1" x14ac:dyDescent="0.3">
      <c r="A264" s="46"/>
      <c r="B264" s="375"/>
      <c r="C264" s="376"/>
      <c r="AG264" s="376"/>
    </row>
    <row r="265" spans="1:33" ht="15.75" customHeight="1" x14ac:dyDescent="0.3">
      <c r="A265" s="46"/>
      <c r="B265" s="375"/>
      <c r="C265" s="376"/>
      <c r="AG265" s="376"/>
    </row>
    <row r="266" spans="1:33" ht="15.75" customHeight="1" x14ac:dyDescent="0.3">
      <c r="A266" s="46"/>
      <c r="B266" s="375"/>
      <c r="C266" s="376"/>
      <c r="AG266" s="376"/>
    </row>
    <row r="267" spans="1:33" ht="15.75" customHeight="1" x14ac:dyDescent="0.3">
      <c r="A267" s="46"/>
      <c r="B267" s="375"/>
      <c r="C267" s="376"/>
      <c r="AG267" s="376"/>
    </row>
    <row r="268" spans="1:33" ht="15.75" customHeight="1" x14ac:dyDescent="0.3">
      <c r="A268" s="46"/>
      <c r="B268" s="375"/>
      <c r="C268" s="376"/>
      <c r="AG268" s="376"/>
    </row>
    <row r="269" spans="1:33" ht="15.75" customHeight="1" x14ac:dyDescent="0.3">
      <c r="A269" s="46"/>
      <c r="B269" s="375"/>
      <c r="C269" s="376"/>
      <c r="AG269" s="376"/>
    </row>
    <row r="270" spans="1:33" ht="15.75" customHeight="1" x14ac:dyDescent="0.3">
      <c r="A270" s="46"/>
      <c r="B270" s="375"/>
      <c r="C270" s="376"/>
      <c r="AG270" s="376"/>
    </row>
    <row r="271" spans="1:33" ht="15.75" customHeight="1" x14ac:dyDescent="0.3">
      <c r="A271" s="46"/>
      <c r="B271" s="375"/>
      <c r="C271" s="376"/>
      <c r="AG271" s="376"/>
    </row>
    <row r="272" spans="1:33" ht="15.75" customHeight="1" x14ac:dyDescent="0.3">
      <c r="A272" s="46"/>
      <c r="B272" s="375"/>
      <c r="C272" s="376"/>
      <c r="AG272" s="376"/>
    </row>
    <row r="273" spans="1:33" ht="15.75" customHeight="1" x14ac:dyDescent="0.3">
      <c r="A273" s="46"/>
      <c r="B273" s="375"/>
      <c r="C273" s="376"/>
      <c r="AG273" s="376"/>
    </row>
    <row r="274" spans="1:33" ht="15.75" customHeight="1" x14ac:dyDescent="0.3">
      <c r="A274" s="46"/>
      <c r="B274" s="375"/>
      <c r="C274" s="376"/>
      <c r="AG274" s="376"/>
    </row>
    <row r="275" spans="1:33" ht="15.75" customHeight="1" x14ac:dyDescent="0.3">
      <c r="A275" s="46"/>
      <c r="B275" s="375"/>
      <c r="C275" s="376"/>
      <c r="AG275" s="376"/>
    </row>
    <row r="276" spans="1:33" ht="15.75" customHeight="1" x14ac:dyDescent="0.3">
      <c r="A276" s="46"/>
      <c r="B276" s="375"/>
      <c r="C276" s="376"/>
      <c r="AG276" s="376"/>
    </row>
    <row r="277" spans="1:33" ht="15.75" customHeight="1" x14ac:dyDescent="0.3">
      <c r="A277" s="46"/>
      <c r="B277" s="375"/>
      <c r="C277" s="376"/>
      <c r="AG277" s="376"/>
    </row>
    <row r="278" spans="1:33" ht="15.75" customHeight="1" x14ac:dyDescent="0.3">
      <c r="A278" s="46"/>
      <c r="B278" s="375"/>
      <c r="C278" s="376"/>
      <c r="AG278" s="376"/>
    </row>
    <row r="279" spans="1:33" ht="15.75" customHeight="1" x14ac:dyDescent="0.3">
      <c r="A279" s="46"/>
      <c r="B279" s="375"/>
      <c r="C279" s="376"/>
      <c r="AG279" s="376"/>
    </row>
    <row r="280" spans="1:33" ht="15.75" customHeight="1" x14ac:dyDescent="0.3">
      <c r="A280" s="46"/>
      <c r="B280" s="375"/>
      <c r="C280" s="376"/>
      <c r="AG280" s="376"/>
    </row>
    <row r="281" spans="1:33" ht="15.75" customHeight="1" x14ac:dyDescent="0.3">
      <c r="A281" s="46"/>
      <c r="B281" s="375"/>
      <c r="C281" s="376"/>
      <c r="AG281" s="376"/>
    </row>
    <row r="282" spans="1:33" ht="15.75" customHeight="1" x14ac:dyDescent="0.3">
      <c r="A282" s="46"/>
      <c r="B282" s="375"/>
      <c r="C282" s="376"/>
      <c r="AG282" s="376"/>
    </row>
    <row r="283" spans="1:33" ht="15.75" customHeight="1" x14ac:dyDescent="0.3">
      <c r="A283" s="46"/>
      <c r="B283" s="375"/>
      <c r="C283" s="376"/>
      <c r="AG283" s="376"/>
    </row>
    <row r="284" spans="1:33" ht="15.75" customHeight="1" x14ac:dyDescent="0.3">
      <c r="A284" s="46"/>
      <c r="B284" s="375"/>
      <c r="C284" s="376"/>
      <c r="AG284" s="376"/>
    </row>
    <row r="285" spans="1:33" ht="15.75" customHeight="1" x14ac:dyDescent="0.3">
      <c r="A285" s="46"/>
      <c r="B285" s="375"/>
      <c r="C285" s="376"/>
      <c r="AG285" s="376"/>
    </row>
    <row r="286" spans="1:33" ht="15.75" customHeight="1" x14ac:dyDescent="0.3">
      <c r="A286" s="46"/>
      <c r="B286" s="375"/>
      <c r="C286" s="376"/>
      <c r="AG286" s="376"/>
    </row>
    <row r="287" spans="1:33" ht="15.75" customHeight="1" x14ac:dyDescent="0.3">
      <c r="A287" s="46"/>
      <c r="B287" s="375"/>
      <c r="C287" s="376"/>
      <c r="AG287" s="376"/>
    </row>
    <row r="288" spans="1:33" ht="15.75" customHeight="1" x14ac:dyDescent="0.3">
      <c r="A288" s="46"/>
      <c r="B288" s="375"/>
      <c r="C288" s="376"/>
      <c r="AG288" s="376"/>
    </row>
    <row r="289" spans="1:33" ht="15.75" customHeight="1" x14ac:dyDescent="0.3">
      <c r="A289" s="46"/>
      <c r="B289" s="375"/>
      <c r="C289" s="376"/>
      <c r="AG289" s="376"/>
    </row>
    <row r="290" spans="1:33" ht="15.75" customHeight="1" x14ac:dyDescent="0.3">
      <c r="A290" s="46"/>
      <c r="B290" s="375"/>
      <c r="C290" s="376"/>
      <c r="AG290" s="376"/>
    </row>
    <row r="291" spans="1:33" ht="15.75" customHeight="1" x14ac:dyDescent="0.3">
      <c r="A291" s="46"/>
      <c r="B291" s="375"/>
      <c r="C291" s="376"/>
      <c r="AG291" s="376"/>
    </row>
    <row r="292" spans="1:33" ht="15.75" customHeight="1" x14ac:dyDescent="0.3">
      <c r="A292" s="46"/>
      <c r="B292" s="375"/>
      <c r="C292" s="376"/>
      <c r="AG292" s="376"/>
    </row>
    <row r="293" spans="1:33" ht="15.75" customHeight="1" x14ac:dyDescent="0.3">
      <c r="A293" s="46"/>
      <c r="B293" s="375"/>
      <c r="C293" s="376"/>
      <c r="AG293" s="376"/>
    </row>
    <row r="294" spans="1:33" ht="15.75" customHeight="1" x14ac:dyDescent="0.3">
      <c r="A294" s="46"/>
      <c r="B294" s="375"/>
      <c r="C294" s="376"/>
      <c r="AG294" s="376"/>
    </row>
    <row r="295" spans="1:33" ht="15.75" customHeight="1" x14ac:dyDescent="0.3">
      <c r="A295" s="46"/>
      <c r="B295" s="375"/>
      <c r="C295" s="376"/>
      <c r="AG295" s="376"/>
    </row>
    <row r="296" spans="1:33" ht="15.75" customHeight="1" x14ac:dyDescent="0.3">
      <c r="A296" s="46"/>
      <c r="B296" s="375"/>
      <c r="C296" s="376"/>
      <c r="AG296" s="376"/>
    </row>
    <row r="297" spans="1:33" ht="15.75" customHeight="1" x14ac:dyDescent="0.3">
      <c r="A297" s="46"/>
      <c r="B297" s="375"/>
      <c r="C297" s="376"/>
      <c r="AG297" s="376"/>
    </row>
    <row r="298" spans="1:33" ht="15.75" customHeight="1" x14ac:dyDescent="0.3">
      <c r="A298" s="46"/>
      <c r="B298" s="375"/>
      <c r="C298" s="376"/>
      <c r="AG298" s="376"/>
    </row>
    <row r="299" spans="1:33" ht="15.75" customHeight="1" x14ac:dyDescent="0.3">
      <c r="A299" s="46"/>
      <c r="B299" s="375"/>
      <c r="C299" s="376"/>
      <c r="AG299" s="376"/>
    </row>
    <row r="300" spans="1:33" ht="15.75" customHeight="1" x14ac:dyDescent="0.3">
      <c r="A300" s="46"/>
      <c r="B300" s="375"/>
      <c r="C300" s="376"/>
      <c r="AG300" s="376"/>
    </row>
    <row r="301" spans="1:33" ht="15.75" customHeight="1" x14ac:dyDescent="0.3">
      <c r="A301" s="46"/>
      <c r="B301" s="375"/>
      <c r="C301" s="376"/>
      <c r="AG301" s="376"/>
    </row>
    <row r="302" spans="1:33" ht="15.75" customHeight="1" x14ac:dyDescent="0.3">
      <c r="A302" s="46"/>
      <c r="B302" s="375"/>
      <c r="C302" s="376"/>
      <c r="AG302" s="376"/>
    </row>
    <row r="303" spans="1:33" ht="15.75" customHeight="1" x14ac:dyDescent="0.3">
      <c r="A303" s="46"/>
      <c r="B303" s="375"/>
      <c r="C303" s="376"/>
      <c r="AG303" s="376"/>
    </row>
    <row r="304" spans="1:33" ht="15.75" customHeight="1" x14ac:dyDescent="0.3">
      <c r="A304" s="46"/>
      <c r="B304" s="375"/>
      <c r="C304" s="376"/>
      <c r="AG304" s="376"/>
    </row>
    <row r="305" spans="1:33" ht="15.75" customHeight="1" x14ac:dyDescent="0.3">
      <c r="A305" s="46"/>
      <c r="B305" s="375"/>
      <c r="C305" s="376"/>
      <c r="AG305" s="376"/>
    </row>
    <row r="306" spans="1:33" ht="15.75" customHeight="1" x14ac:dyDescent="0.3">
      <c r="A306" s="46"/>
      <c r="B306" s="375"/>
      <c r="C306" s="376"/>
      <c r="AG306" s="376"/>
    </row>
    <row r="307" spans="1:33" ht="15.75" customHeight="1" x14ac:dyDescent="0.3">
      <c r="A307" s="46"/>
      <c r="B307" s="375"/>
      <c r="C307" s="376"/>
      <c r="AG307" s="376"/>
    </row>
    <row r="308" spans="1:33" ht="15.75" customHeight="1" x14ac:dyDescent="0.3">
      <c r="A308" s="46"/>
      <c r="B308" s="375"/>
      <c r="C308" s="376"/>
      <c r="AG308" s="376"/>
    </row>
    <row r="309" spans="1:33" ht="15.75" customHeight="1" x14ac:dyDescent="0.3">
      <c r="A309" s="46"/>
      <c r="B309" s="375"/>
      <c r="C309" s="376"/>
      <c r="AG309" s="376"/>
    </row>
    <row r="310" spans="1:33" ht="15.75" customHeight="1" x14ac:dyDescent="0.3">
      <c r="A310" s="46"/>
      <c r="B310" s="375"/>
      <c r="C310" s="376"/>
      <c r="AG310" s="376"/>
    </row>
    <row r="311" spans="1:33" ht="15.75" customHeight="1" x14ac:dyDescent="0.3">
      <c r="A311" s="46"/>
      <c r="B311" s="375"/>
      <c r="C311" s="376"/>
      <c r="AG311" s="376"/>
    </row>
    <row r="312" spans="1:33" ht="15.75" customHeight="1" x14ac:dyDescent="0.3">
      <c r="A312" s="46"/>
      <c r="B312" s="375"/>
      <c r="C312" s="376"/>
      <c r="AG312" s="376"/>
    </row>
    <row r="313" spans="1:33" ht="15.75" customHeight="1" x14ac:dyDescent="0.3">
      <c r="A313" s="46"/>
      <c r="B313" s="375"/>
      <c r="C313" s="376"/>
      <c r="AG313" s="376"/>
    </row>
    <row r="314" spans="1:33" ht="15.75" customHeight="1" x14ac:dyDescent="0.3">
      <c r="A314" s="46"/>
      <c r="B314" s="375"/>
      <c r="C314" s="376"/>
      <c r="AG314" s="376"/>
    </row>
    <row r="315" spans="1:33" ht="15.75" customHeight="1" x14ac:dyDescent="0.3">
      <c r="A315" s="46"/>
      <c r="B315" s="375"/>
      <c r="C315" s="376"/>
      <c r="AG315" s="376"/>
    </row>
    <row r="316" spans="1:33" ht="15.75" customHeight="1" x14ac:dyDescent="0.3">
      <c r="A316" s="46"/>
      <c r="B316" s="375"/>
      <c r="C316" s="376"/>
      <c r="AG316" s="376"/>
    </row>
    <row r="317" spans="1:33" ht="15.75" customHeight="1" x14ac:dyDescent="0.3">
      <c r="A317" s="46"/>
      <c r="B317" s="375"/>
      <c r="C317" s="376"/>
      <c r="AG317" s="376"/>
    </row>
    <row r="318" spans="1:33" ht="15.75" customHeight="1" x14ac:dyDescent="0.3">
      <c r="A318" s="46"/>
      <c r="B318" s="375"/>
      <c r="C318" s="376"/>
      <c r="AG318" s="376"/>
    </row>
    <row r="319" spans="1:33" ht="15.75" customHeight="1" x14ac:dyDescent="0.3">
      <c r="A319" s="46"/>
      <c r="B319" s="375"/>
      <c r="C319" s="376"/>
      <c r="AG319" s="376"/>
    </row>
    <row r="320" spans="1:33" ht="15.75" customHeight="1" x14ac:dyDescent="0.3">
      <c r="A320" s="46"/>
      <c r="B320" s="375"/>
      <c r="C320" s="376"/>
      <c r="AG320" s="376"/>
    </row>
    <row r="321" spans="1:33" ht="15.75" customHeight="1" x14ac:dyDescent="0.3">
      <c r="A321" s="46"/>
      <c r="B321" s="375"/>
      <c r="C321" s="376"/>
      <c r="AG321" s="376"/>
    </row>
    <row r="322" spans="1:33" ht="15.75" customHeight="1" x14ac:dyDescent="0.3">
      <c r="A322" s="46"/>
      <c r="B322" s="375"/>
      <c r="C322" s="376"/>
      <c r="AG322" s="376"/>
    </row>
    <row r="323" spans="1:33" ht="15.75" customHeight="1" x14ac:dyDescent="0.3">
      <c r="A323" s="46"/>
      <c r="B323" s="375"/>
      <c r="C323" s="376"/>
      <c r="AG323" s="376"/>
    </row>
    <row r="324" spans="1:33" ht="15.75" customHeight="1" x14ac:dyDescent="0.3">
      <c r="A324" s="46"/>
      <c r="B324" s="375"/>
      <c r="C324" s="376"/>
      <c r="AG324" s="376"/>
    </row>
    <row r="325" spans="1:33" ht="15.75" customHeight="1" x14ac:dyDescent="0.3">
      <c r="A325" s="46"/>
      <c r="B325" s="375"/>
      <c r="C325" s="376"/>
      <c r="AG325" s="376"/>
    </row>
    <row r="326" spans="1:33" ht="15.75" customHeight="1" x14ac:dyDescent="0.3">
      <c r="A326" s="46"/>
      <c r="B326" s="375"/>
      <c r="C326" s="376"/>
      <c r="AG326" s="376"/>
    </row>
    <row r="327" spans="1:33" ht="15.75" customHeight="1" x14ac:dyDescent="0.3">
      <c r="A327" s="46"/>
      <c r="B327" s="375"/>
      <c r="C327" s="376"/>
      <c r="AG327" s="376"/>
    </row>
    <row r="328" spans="1:33" ht="15.75" customHeight="1" x14ac:dyDescent="0.3">
      <c r="A328" s="46"/>
      <c r="B328" s="375"/>
      <c r="C328" s="376"/>
      <c r="AG328" s="376"/>
    </row>
    <row r="329" spans="1:33" ht="15.75" customHeight="1" x14ac:dyDescent="0.3">
      <c r="A329" s="46"/>
      <c r="B329" s="375"/>
      <c r="C329" s="376"/>
      <c r="AG329" s="376"/>
    </row>
    <row r="330" spans="1:33" ht="15.75" customHeight="1" x14ac:dyDescent="0.3">
      <c r="A330" s="46"/>
      <c r="B330" s="375"/>
      <c r="C330" s="376"/>
      <c r="AG330" s="376"/>
    </row>
    <row r="331" spans="1:33" ht="15.75" customHeight="1" x14ac:dyDescent="0.3">
      <c r="A331" s="46"/>
      <c r="B331" s="375"/>
      <c r="C331" s="376"/>
      <c r="AG331" s="376"/>
    </row>
    <row r="332" spans="1:33" ht="15.75" customHeight="1" x14ac:dyDescent="0.3">
      <c r="A332" s="46"/>
      <c r="B332" s="375"/>
      <c r="C332" s="376"/>
      <c r="AG332" s="376"/>
    </row>
    <row r="333" spans="1:33" ht="15.75" customHeight="1" x14ac:dyDescent="0.3">
      <c r="A333" s="46"/>
      <c r="B333" s="375"/>
      <c r="C333" s="376"/>
      <c r="AG333" s="376"/>
    </row>
    <row r="334" spans="1:33" ht="15.75" customHeight="1" x14ac:dyDescent="0.3">
      <c r="A334" s="46"/>
      <c r="B334" s="375"/>
      <c r="C334" s="376"/>
      <c r="AG334" s="376"/>
    </row>
    <row r="335" spans="1:33" ht="15.75" customHeight="1" x14ac:dyDescent="0.3">
      <c r="A335" s="46"/>
      <c r="B335" s="375"/>
      <c r="C335" s="376"/>
      <c r="AG335" s="376"/>
    </row>
    <row r="336" spans="1:33" ht="15.75" customHeight="1" x14ac:dyDescent="0.3">
      <c r="A336" s="46"/>
      <c r="B336" s="375"/>
      <c r="C336" s="376"/>
      <c r="AG336" s="376"/>
    </row>
    <row r="337" spans="1:33" ht="15.75" customHeight="1" x14ac:dyDescent="0.3">
      <c r="A337" s="46"/>
      <c r="B337" s="375"/>
      <c r="C337" s="376"/>
      <c r="AG337" s="376"/>
    </row>
    <row r="338" spans="1:33" ht="15.75" customHeight="1" x14ac:dyDescent="0.3">
      <c r="A338" s="46"/>
      <c r="B338" s="375"/>
      <c r="C338" s="376"/>
      <c r="AG338" s="376"/>
    </row>
    <row r="339" spans="1:33" ht="15.75" customHeight="1" x14ac:dyDescent="0.3">
      <c r="A339" s="46"/>
      <c r="B339" s="375"/>
      <c r="C339" s="376"/>
      <c r="AG339" s="376"/>
    </row>
    <row r="340" spans="1:33" ht="15.75" customHeight="1" x14ac:dyDescent="0.3">
      <c r="A340" s="46"/>
      <c r="B340" s="375"/>
      <c r="C340" s="376"/>
      <c r="AG340" s="376"/>
    </row>
    <row r="341" spans="1:33" ht="15.75" customHeight="1" x14ac:dyDescent="0.3">
      <c r="A341" s="46"/>
      <c r="B341" s="375"/>
      <c r="C341" s="376"/>
      <c r="AG341" s="376"/>
    </row>
    <row r="342" spans="1:33" ht="15.75" customHeight="1" x14ac:dyDescent="0.3">
      <c r="A342" s="46"/>
      <c r="B342" s="375"/>
      <c r="C342" s="376"/>
      <c r="AG342" s="376"/>
    </row>
    <row r="343" spans="1:33" ht="15.75" customHeight="1" x14ac:dyDescent="0.3">
      <c r="A343" s="46"/>
      <c r="B343" s="375"/>
      <c r="C343" s="376"/>
      <c r="AG343" s="376"/>
    </row>
    <row r="344" spans="1:33" ht="15.75" customHeight="1" x14ac:dyDescent="0.3">
      <c r="A344" s="46"/>
      <c r="B344" s="375"/>
      <c r="C344" s="376"/>
      <c r="AG344" s="376"/>
    </row>
    <row r="345" spans="1:33" ht="15.75" customHeight="1" x14ac:dyDescent="0.3">
      <c r="A345" s="46"/>
      <c r="B345" s="375"/>
      <c r="C345" s="376"/>
      <c r="AG345" s="376"/>
    </row>
    <row r="346" spans="1:33" ht="15.75" customHeight="1" x14ac:dyDescent="0.3">
      <c r="A346" s="46"/>
      <c r="B346" s="375"/>
      <c r="C346" s="376"/>
      <c r="AG346" s="376"/>
    </row>
    <row r="347" spans="1:33" ht="15.75" customHeight="1" x14ac:dyDescent="0.3">
      <c r="A347" s="46"/>
      <c r="B347" s="375"/>
      <c r="C347" s="376"/>
      <c r="AG347" s="376"/>
    </row>
    <row r="348" spans="1:33" ht="15.75" customHeight="1" x14ac:dyDescent="0.3">
      <c r="A348" s="46"/>
      <c r="B348" s="375"/>
      <c r="C348" s="376"/>
      <c r="AG348" s="376"/>
    </row>
    <row r="349" spans="1:33" ht="15.75" customHeight="1" x14ac:dyDescent="0.3">
      <c r="A349" s="46"/>
      <c r="B349" s="375"/>
      <c r="C349" s="376"/>
      <c r="AG349" s="376"/>
    </row>
    <row r="350" spans="1:33" ht="15.75" customHeight="1" x14ac:dyDescent="0.3">
      <c r="A350" s="46"/>
      <c r="B350" s="375"/>
      <c r="C350" s="376"/>
      <c r="AG350" s="376"/>
    </row>
    <row r="351" spans="1:33" ht="15.75" customHeight="1" x14ac:dyDescent="0.3">
      <c r="A351" s="46"/>
      <c r="B351" s="375"/>
      <c r="C351" s="376"/>
      <c r="AG351" s="376"/>
    </row>
    <row r="352" spans="1:33" ht="15.75" customHeight="1" x14ac:dyDescent="0.3">
      <c r="A352" s="46"/>
      <c r="B352" s="375"/>
      <c r="C352" s="376"/>
      <c r="AG352" s="376"/>
    </row>
    <row r="353" spans="1:33" ht="15.75" customHeight="1" x14ac:dyDescent="0.3">
      <c r="A353" s="46"/>
      <c r="B353" s="375"/>
      <c r="C353" s="376"/>
      <c r="AG353" s="376"/>
    </row>
    <row r="354" spans="1:33" ht="15.75" customHeight="1" x14ac:dyDescent="0.3">
      <c r="A354" s="46"/>
      <c r="B354" s="375"/>
      <c r="C354" s="376"/>
      <c r="AG354" s="376"/>
    </row>
    <row r="355" spans="1:33" ht="15.75" customHeight="1" x14ac:dyDescent="0.3">
      <c r="A355" s="46"/>
      <c r="B355" s="375"/>
      <c r="C355" s="376"/>
      <c r="AG355" s="376"/>
    </row>
    <row r="356" spans="1:33" ht="15.75" customHeight="1" x14ac:dyDescent="0.3">
      <c r="A356" s="46"/>
      <c r="B356" s="375"/>
      <c r="C356" s="376"/>
      <c r="AG356" s="376"/>
    </row>
    <row r="357" spans="1:33" ht="15.75" customHeight="1" x14ac:dyDescent="0.3">
      <c r="A357" s="46"/>
      <c r="B357" s="375"/>
      <c r="C357" s="376"/>
      <c r="AG357" s="376"/>
    </row>
    <row r="358" spans="1:33" ht="15.75" customHeight="1" x14ac:dyDescent="0.3">
      <c r="A358" s="46"/>
      <c r="B358" s="375"/>
      <c r="C358" s="376"/>
      <c r="AG358" s="376"/>
    </row>
    <row r="359" spans="1:33" ht="15.75" customHeight="1" x14ac:dyDescent="0.3">
      <c r="A359" s="46"/>
      <c r="B359" s="375"/>
      <c r="C359" s="376"/>
      <c r="AG359" s="376"/>
    </row>
    <row r="360" spans="1:33" ht="15.75" customHeight="1" x14ac:dyDescent="0.3">
      <c r="A360" s="46"/>
      <c r="B360" s="375"/>
      <c r="C360" s="376"/>
      <c r="AG360" s="376"/>
    </row>
    <row r="361" spans="1:33" ht="15.75" customHeight="1" x14ac:dyDescent="0.3">
      <c r="A361" s="46"/>
      <c r="B361" s="375"/>
      <c r="C361" s="376"/>
      <c r="AG361" s="376"/>
    </row>
    <row r="362" spans="1:33" ht="15.75" customHeight="1" x14ac:dyDescent="0.3">
      <c r="A362" s="46"/>
      <c r="B362" s="375"/>
      <c r="C362" s="376"/>
      <c r="AG362" s="376"/>
    </row>
    <row r="363" spans="1:33" ht="15.75" customHeight="1" x14ac:dyDescent="0.3">
      <c r="A363" s="46"/>
      <c r="B363" s="375"/>
      <c r="C363" s="376"/>
      <c r="AG363" s="376"/>
    </row>
    <row r="364" spans="1:33" ht="15.75" customHeight="1" x14ac:dyDescent="0.3">
      <c r="A364" s="46"/>
      <c r="B364" s="375"/>
      <c r="C364" s="376"/>
      <c r="AG364" s="376"/>
    </row>
    <row r="365" spans="1:33" ht="15.75" customHeight="1" x14ac:dyDescent="0.3">
      <c r="A365" s="46"/>
      <c r="B365" s="375"/>
      <c r="C365" s="376"/>
      <c r="AG365" s="376"/>
    </row>
    <row r="366" spans="1:33" ht="15.75" customHeight="1" x14ac:dyDescent="0.3">
      <c r="A366" s="46"/>
      <c r="B366" s="375"/>
      <c r="C366" s="376"/>
      <c r="AG366" s="376"/>
    </row>
    <row r="367" spans="1:33" ht="15.75" customHeight="1" x14ac:dyDescent="0.3">
      <c r="A367" s="46"/>
      <c r="B367" s="375"/>
      <c r="C367" s="376"/>
      <c r="AG367" s="376"/>
    </row>
    <row r="368" spans="1:33" ht="15.75" customHeight="1" x14ac:dyDescent="0.3">
      <c r="A368" s="46"/>
      <c r="B368" s="375"/>
      <c r="C368" s="376"/>
      <c r="AG368" s="376"/>
    </row>
    <row r="369" spans="1:33" ht="15.75" customHeight="1" x14ac:dyDescent="0.3">
      <c r="A369" s="46"/>
      <c r="B369" s="375"/>
      <c r="C369" s="376"/>
      <c r="AG369" s="376"/>
    </row>
    <row r="370" spans="1:33" ht="15.75" customHeight="1" x14ac:dyDescent="0.3">
      <c r="A370" s="46"/>
      <c r="B370" s="375"/>
      <c r="C370" s="376"/>
      <c r="AG370" s="376"/>
    </row>
    <row r="371" spans="1:33" ht="15.75" customHeight="1" x14ac:dyDescent="0.3">
      <c r="A371" s="46"/>
      <c r="B371" s="375"/>
      <c r="C371" s="376"/>
      <c r="AG371" s="376"/>
    </row>
    <row r="372" spans="1:33" ht="15.75" customHeight="1" x14ac:dyDescent="0.3">
      <c r="A372" s="46"/>
      <c r="B372" s="375"/>
      <c r="C372" s="376"/>
      <c r="AG372" s="376"/>
    </row>
    <row r="373" spans="1:33" ht="15.75" customHeight="1" x14ac:dyDescent="0.3">
      <c r="A373" s="46"/>
      <c r="B373" s="375"/>
      <c r="C373" s="376"/>
      <c r="AG373" s="376"/>
    </row>
    <row r="374" spans="1:33" ht="15.75" customHeight="1" x14ac:dyDescent="0.3">
      <c r="A374" s="46"/>
      <c r="B374" s="375"/>
      <c r="C374" s="376"/>
      <c r="AG374" s="376"/>
    </row>
    <row r="375" spans="1:33" ht="15.75" customHeight="1" x14ac:dyDescent="0.3">
      <c r="A375" s="46"/>
      <c r="B375" s="375"/>
      <c r="C375" s="376"/>
      <c r="AG375" s="376"/>
    </row>
    <row r="376" spans="1:33" ht="15.75" customHeight="1" x14ac:dyDescent="0.3">
      <c r="A376" s="46"/>
      <c r="B376" s="375"/>
      <c r="C376" s="376"/>
      <c r="AG376" s="376"/>
    </row>
    <row r="377" spans="1:33" ht="15.75" customHeight="1" x14ac:dyDescent="0.3">
      <c r="A377" s="46"/>
      <c r="B377" s="375"/>
      <c r="C377" s="376"/>
      <c r="AG377" s="376"/>
    </row>
    <row r="378" spans="1:33" ht="15.75" customHeight="1" x14ac:dyDescent="0.3">
      <c r="A378" s="46"/>
      <c r="B378" s="375"/>
      <c r="C378" s="376"/>
      <c r="AG378" s="376"/>
    </row>
    <row r="379" spans="1:33" ht="15.75" customHeight="1" x14ac:dyDescent="0.3">
      <c r="A379" s="46"/>
      <c r="B379" s="375"/>
      <c r="C379" s="376"/>
      <c r="AG379" s="376"/>
    </row>
    <row r="380" spans="1:33" ht="15.75" customHeight="1" x14ac:dyDescent="0.3">
      <c r="A380" s="46"/>
      <c r="B380" s="375"/>
      <c r="C380" s="376"/>
      <c r="AG380" s="376"/>
    </row>
    <row r="381" spans="1:33" ht="15.75" customHeight="1" x14ac:dyDescent="0.3">
      <c r="A381" s="46"/>
      <c r="B381" s="375"/>
      <c r="C381" s="376"/>
      <c r="AG381" s="376"/>
    </row>
    <row r="382" spans="1:33" ht="15.75" customHeight="1" x14ac:dyDescent="0.3">
      <c r="A382" s="46"/>
      <c r="B382" s="375"/>
      <c r="C382" s="376"/>
      <c r="AG382" s="376"/>
    </row>
    <row r="383" spans="1:33" ht="15.75" customHeight="1" x14ac:dyDescent="0.3">
      <c r="A383" s="46"/>
      <c r="B383" s="375"/>
      <c r="C383" s="376"/>
      <c r="AG383" s="376"/>
    </row>
    <row r="384" spans="1:33" ht="15.75" customHeight="1" x14ac:dyDescent="0.3">
      <c r="A384" s="46"/>
      <c r="B384" s="375"/>
      <c r="C384" s="376"/>
      <c r="AG384" s="376"/>
    </row>
    <row r="385" spans="1:33" ht="15.75" customHeight="1" x14ac:dyDescent="0.3">
      <c r="A385" s="46"/>
      <c r="B385" s="375"/>
      <c r="C385" s="376"/>
      <c r="AG385" s="376"/>
    </row>
    <row r="386" spans="1:33" ht="15.75" customHeight="1" x14ac:dyDescent="0.3">
      <c r="A386" s="46"/>
      <c r="B386" s="375"/>
      <c r="C386" s="376"/>
      <c r="AG386" s="376"/>
    </row>
    <row r="387" spans="1:33" ht="15.75" customHeight="1" x14ac:dyDescent="0.3">
      <c r="A387" s="46"/>
      <c r="B387" s="375"/>
      <c r="C387" s="376"/>
      <c r="AG387" s="376"/>
    </row>
    <row r="388" spans="1:33" ht="15.75" customHeight="1" x14ac:dyDescent="0.3">
      <c r="A388" s="46"/>
      <c r="B388" s="375"/>
      <c r="C388" s="376"/>
      <c r="AG388" s="376"/>
    </row>
    <row r="389" spans="1:33" ht="15.75" customHeight="1" x14ac:dyDescent="0.3">
      <c r="A389" s="46"/>
      <c r="B389" s="375"/>
      <c r="C389" s="376"/>
      <c r="AG389" s="376"/>
    </row>
    <row r="390" spans="1:33" ht="15.75" customHeight="1" x14ac:dyDescent="0.3">
      <c r="A390" s="46"/>
      <c r="B390" s="375"/>
      <c r="C390" s="376"/>
      <c r="AG390" s="376"/>
    </row>
    <row r="391" spans="1:33" ht="15.75" customHeight="1" x14ac:dyDescent="0.3">
      <c r="A391" s="46"/>
      <c r="B391" s="375"/>
      <c r="C391" s="376"/>
      <c r="AG391" s="376"/>
    </row>
    <row r="392" spans="1:33" ht="15.75" customHeight="1" x14ac:dyDescent="0.3">
      <c r="A392" s="46"/>
      <c r="B392" s="375"/>
      <c r="C392" s="376"/>
      <c r="AG392" s="376"/>
    </row>
    <row r="393" spans="1:33" ht="15.75" customHeight="1" x14ac:dyDescent="0.3">
      <c r="A393" s="46"/>
      <c r="B393" s="375"/>
      <c r="C393" s="376"/>
      <c r="AG393" s="376"/>
    </row>
    <row r="394" spans="1:33" ht="15.75" customHeight="1" x14ac:dyDescent="0.3">
      <c r="A394" s="46"/>
      <c r="B394" s="375"/>
      <c r="C394" s="376"/>
      <c r="AG394" s="376"/>
    </row>
    <row r="395" spans="1:33" ht="15.75" customHeight="1" x14ac:dyDescent="0.3">
      <c r="A395" s="46"/>
      <c r="B395" s="375"/>
      <c r="C395" s="376"/>
      <c r="AG395" s="376"/>
    </row>
    <row r="396" spans="1:33" ht="15.75" customHeight="1" x14ac:dyDescent="0.3">
      <c r="A396" s="46"/>
      <c r="B396" s="375"/>
      <c r="C396" s="376"/>
      <c r="AG396" s="376"/>
    </row>
    <row r="397" spans="1:33" ht="15.75" customHeight="1" x14ac:dyDescent="0.3">
      <c r="A397" s="46"/>
      <c r="B397" s="375"/>
      <c r="C397" s="376"/>
      <c r="AG397" s="376"/>
    </row>
    <row r="398" spans="1:33" ht="15.75" customHeight="1" x14ac:dyDescent="0.3">
      <c r="A398" s="46"/>
      <c r="B398" s="375"/>
      <c r="C398" s="376"/>
      <c r="AG398" s="376"/>
    </row>
    <row r="399" spans="1:33" ht="15.75" customHeight="1" x14ac:dyDescent="0.3">
      <c r="A399" s="46"/>
      <c r="B399" s="375"/>
      <c r="C399" s="376"/>
      <c r="AG399" s="376"/>
    </row>
    <row r="400" spans="1:33" ht="15.75" customHeight="1" x14ac:dyDescent="0.3">
      <c r="A400" s="46"/>
      <c r="B400" s="375"/>
      <c r="C400" s="376"/>
      <c r="AG400" s="376"/>
    </row>
    <row r="401" spans="1:33" ht="15.75" customHeight="1" x14ac:dyDescent="0.3">
      <c r="A401" s="46"/>
      <c r="B401" s="375"/>
      <c r="C401" s="376"/>
      <c r="AG401" s="376"/>
    </row>
    <row r="402" spans="1:33" ht="15.75" customHeight="1" x14ac:dyDescent="0.3">
      <c r="A402" s="46"/>
      <c r="B402" s="375"/>
      <c r="C402" s="376"/>
      <c r="AG402" s="376"/>
    </row>
    <row r="403" spans="1:33" ht="15.75" customHeight="1" x14ac:dyDescent="0.3">
      <c r="A403" s="46"/>
      <c r="B403" s="375"/>
      <c r="C403" s="376"/>
      <c r="AG403" s="376"/>
    </row>
    <row r="404" spans="1:33" ht="15.75" customHeight="1" x14ac:dyDescent="0.3">
      <c r="A404" s="46"/>
      <c r="B404" s="375"/>
      <c r="C404" s="376"/>
      <c r="AG404" s="376"/>
    </row>
    <row r="405" spans="1:33" ht="15.75" customHeight="1" x14ac:dyDescent="0.3">
      <c r="A405" s="46"/>
      <c r="B405" s="375"/>
      <c r="C405" s="376"/>
      <c r="AG405" s="376"/>
    </row>
    <row r="406" spans="1:33" ht="15.75" customHeight="1" x14ac:dyDescent="0.3">
      <c r="A406" s="46"/>
      <c r="B406" s="375"/>
      <c r="C406" s="376"/>
      <c r="AG406" s="376"/>
    </row>
    <row r="407" spans="1:33" ht="15.75" customHeight="1" x14ac:dyDescent="0.3">
      <c r="A407" s="46"/>
      <c r="B407" s="375"/>
      <c r="C407" s="376"/>
      <c r="AG407" s="376"/>
    </row>
    <row r="408" spans="1:33" ht="15.75" customHeight="1" x14ac:dyDescent="0.3">
      <c r="A408" s="46"/>
      <c r="B408" s="375"/>
      <c r="C408" s="376"/>
      <c r="AG408" s="376"/>
    </row>
    <row r="409" spans="1:33" ht="15.75" customHeight="1" x14ac:dyDescent="0.3">
      <c r="A409" s="46"/>
      <c r="B409" s="375"/>
      <c r="C409" s="376"/>
      <c r="AG409" s="376"/>
    </row>
    <row r="410" spans="1:33" ht="15.75" customHeight="1" x14ac:dyDescent="0.3">
      <c r="A410" s="46"/>
      <c r="B410" s="375"/>
      <c r="C410" s="376"/>
      <c r="AG410" s="376"/>
    </row>
    <row r="411" spans="1:33" ht="15.75" customHeight="1" x14ac:dyDescent="0.3">
      <c r="A411" s="46"/>
      <c r="B411" s="375"/>
      <c r="C411" s="376"/>
      <c r="AG411" s="376"/>
    </row>
    <row r="412" spans="1:33" ht="15.75" customHeight="1" x14ac:dyDescent="0.3">
      <c r="A412" s="46"/>
      <c r="B412" s="375"/>
      <c r="C412" s="376"/>
      <c r="AG412" s="376"/>
    </row>
    <row r="413" spans="1:33" ht="15.75" customHeight="1" x14ac:dyDescent="0.3">
      <c r="A413" s="46"/>
      <c r="B413" s="375"/>
      <c r="C413" s="376"/>
      <c r="AG413" s="376"/>
    </row>
    <row r="414" spans="1:33" ht="15.75" customHeight="1" x14ac:dyDescent="0.3">
      <c r="A414" s="46"/>
      <c r="B414" s="375"/>
      <c r="C414" s="376"/>
      <c r="AG414" s="376"/>
    </row>
    <row r="415" spans="1:33" ht="15.75" customHeight="1" x14ac:dyDescent="0.3">
      <c r="A415" s="46"/>
      <c r="B415" s="375"/>
      <c r="C415" s="376"/>
      <c r="AG415" s="376"/>
    </row>
    <row r="416" spans="1:33" ht="15.75" customHeight="1" x14ac:dyDescent="0.3">
      <c r="A416" s="46"/>
      <c r="B416" s="375"/>
      <c r="C416" s="376"/>
      <c r="AG416" s="376"/>
    </row>
    <row r="417" spans="1:33" ht="15.75" customHeight="1" x14ac:dyDescent="0.3">
      <c r="A417" s="46"/>
      <c r="B417" s="375"/>
      <c r="C417" s="376"/>
      <c r="AG417" s="376"/>
    </row>
    <row r="418" spans="1:33" ht="15.75" customHeight="1" x14ac:dyDescent="0.3">
      <c r="A418" s="46"/>
      <c r="B418" s="375"/>
      <c r="C418" s="376"/>
      <c r="AG418" s="376"/>
    </row>
    <row r="419" spans="1:33" ht="15.75" customHeight="1" x14ac:dyDescent="0.3">
      <c r="A419" s="46"/>
      <c r="B419" s="375"/>
      <c r="C419" s="376"/>
      <c r="AG419" s="376"/>
    </row>
    <row r="420" spans="1:33" ht="15.75" customHeight="1" x14ac:dyDescent="0.3">
      <c r="A420" s="46"/>
      <c r="B420" s="375"/>
      <c r="C420" s="376"/>
      <c r="AG420" s="376"/>
    </row>
    <row r="421" spans="1:33" ht="15.75" customHeight="1" x14ac:dyDescent="0.3">
      <c r="A421" s="46"/>
      <c r="B421" s="375"/>
      <c r="C421" s="376"/>
      <c r="AG421" s="376"/>
    </row>
    <row r="422" spans="1:33" ht="15.75" customHeight="1" x14ac:dyDescent="0.3">
      <c r="A422" s="46"/>
      <c r="B422" s="375"/>
      <c r="C422" s="376"/>
      <c r="AG422" s="376"/>
    </row>
    <row r="423" spans="1:33" ht="15.75" customHeight="1" x14ac:dyDescent="0.3">
      <c r="A423" s="46"/>
      <c r="B423" s="375"/>
      <c r="C423" s="376"/>
      <c r="AG423" s="376"/>
    </row>
    <row r="424" spans="1:33" ht="15.75" customHeight="1" x14ac:dyDescent="0.3">
      <c r="A424" s="46"/>
      <c r="B424" s="375"/>
      <c r="C424" s="376"/>
      <c r="AG424" s="376"/>
    </row>
    <row r="425" spans="1:33" ht="15.75" customHeight="1" x14ac:dyDescent="0.3">
      <c r="A425" s="46"/>
      <c r="B425" s="375"/>
      <c r="C425" s="376"/>
      <c r="AG425" s="376"/>
    </row>
    <row r="426" spans="1:33" ht="15.75" customHeight="1" x14ac:dyDescent="0.3">
      <c r="A426" s="46"/>
      <c r="B426" s="375"/>
      <c r="C426" s="376"/>
      <c r="AG426" s="376"/>
    </row>
    <row r="427" spans="1:33" ht="15.75" customHeight="1" x14ac:dyDescent="0.3">
      <c r="A427" s="46"/>
      <c r="B427" s="375"/>
      <c r="C427" s="376"/>
      <c r="AG427" s="376"/>
    </row>
    <row r="428" spans="1:33" ht="15.75" customHeight="1" x14ac:dyDescent="0.3">
      <c r="A428" s="46"/>
      <c r="B428" s="375"/>
      <c r="C428" s="376"/>
      <c r="AG428" s="376"/>
    </row>
    <row r="429" spans="1:33" ht="15.75" customHeight="1" x14ac:dyDescent="0.3">
      <c r="A429" s="46"/>
      <c r="B429" s="375"/>
      <c r="C429" s="376"/>
      <c r="AG429" s="376"/>
    </row>
    <row r="430" spans="1:33" ht="15.75" customHeight="1" x14ac:dyDescent="0.3">
      <c r="A430" s="46"/>
      <c r="B430" s="375"/>
      <c r="C430" s="376"/>
      <c r="AG430" s="376"/>
    </row>
    <row r="431" spans="1:33" ht="15.75" customHeight="1" x14ac:dyDescent="0.3">
      <c r="A431" s="46"/>
      <c r="B431" s="375"/>
      <c r="C431" s="376"/>
      <c r="AG431" s="376"/>
    </row>
    <row r="432" spans="1:33" ht="15.75" customHeight="1" x14ac:dyDescent="0.3">
      <c r="A432" s="46"/>
      <c r="B432" s="375"/>
      <c r="C432" s="376"/>
      <c r="AG432" s="376"/>
    </row>
    <row r="433" spans="1:33" ht="15.75" customHeight="1" x14ac:dyDescent="0.3">
      <c r="A433" s="46"/>
      <c r="B433" s="375"/>
      <c r="C433" s="376"/>
      <c r="AG433" s="376"/>
    </row>
    <row r="434" spans="1:33" ht="15.75" customHeight="1" x14ac:dyDescent="0.3">
      <c r="A434" s="46"/>
      <c r="B434" s="375"/>
      <c r="C434" s="376"/>
      <c r="AG434" s="376"/>
    </row>
    <row r="435" spans="1:33" ht="15.75" customHeight="1" x14ac:dyDescent="0.3">
      <c r="A435" s="46"/>
      <c r="B435" s="375"/>
      <c r="C435" s="376"/>
      <c r="AG435" s="376"/>
    </row>
    <row r="436" spans="1:33" ht="15.75" customHeight="1" x14ac:dyDescent="0.3">
      <c r="A436" s="46"/>
      <c r="B436" s="375"/>
      <c r="C436" s="376"/>
      <c r="AG436" s="376"/>
    </row>
    <row r="437" spans="1:33" ht="15.75" customHeight="1" x14ac:dyDescent="0.3">
      <c r="A437" s="46"/>
      <c r="B437" s="375"/>
      <c r="C437" s="376"/>
      <c r="AG437" s="376"/>
    </row>
    <row r="438" spans="1:33" ht="15.75" customHeight="1" x14ac:dyDescent="0.3">
      <c r="A438" s="46"/>
      <c r="B438" s="375"/>
      <c r="C438" s="376"/>
      <c r="AG438" s="376"/>
    </row>
    <row r="439" spans="1:33" ht="15.75" customHeight="1" x14ac:dyDescent="0.3">
      <c r="A439" s="46"/>
      <c r="B439" s="375"/>
      <c r="C439" s="376"/>
      <c r="AG439" s="376"/>
    </row>
    <row r="440" spans="1:33" ht="15.75" customHeight="1" x14ac:dyDescent="0.3">
      <c r="A440" s="46"/>
      <c r="B440" s="375"/>
      <c r="C440" s="376"/>
      <c r="AG440" s="376"/>
    </row>
    <row r="441" spans="1:33" ht="15.75" customHeight="1" x14ac:dyDescent="0.3">
      <c r="A441" s="46"/>
      <c r="B441" s="375"/>
      <c r="C441" s="376"/>
      <c r="AG441" s="376"/>
    </row>
    <row r="442" spans="1:33" ht="15.75" customHeight="1" x14ac:dyDescent="0.3">
      <c r="A442" s="46"/>
      <c r="B442" s="375"/>
      <c r="C442" s="376"/>
      <c r="AG442" s="376"/>
    </row>
    <row r="443" spans="1:33" ht="15.75" customHeight="1" x14ac:dyDescent="0.3">
      <c r="A443" s="46"/>
      <c r="B443" s="375"/>
      <c r="C443" s="376"/>
      <c r="AG443" s="376"/>
    </row>
    <row r="444" spans="1:33" ht="15.75" customHeight="1" x14ac:dyDescent="0.3">
      <c r="A444" s="46"/>
      <c r="B444" s="375"/>
      <c r="C444" s="376"/>
      <c r="AG444" s="376"/>
    </row>
    <row r="445" spans="1:33" ht="15.75" customHeight="1" x14ac:dyDescent="0.3">
      <c r="A445" s="46"/>
      <c r="B445" s="375"/>
      <c r="C445" s="376"/>
      <c r="AG445" s="376"/>
    </row>
    <row r="446" spans="1:33" ht="15.75" customHeight="1" x14ac:dyDescent="0.3">
      <c r="A446" s="46"/>
      <c r="B446" s="375"/>
      <c r="C446" s="376"/>
      <c r="AG446" s="376"/>
    </row>
    <row r="447" spans="1:33" ht="15.75" customHeight="1" x14ac:dyDescent="0.3">
      <c r="A447" s="46"/>
      <c r="B447" s="375"/>
      <c r="C447" s="376"/>
      <c r="AG447" s="376"/>
    </row>
    <row r="448" spans="1:33" ht="15.75" customHeight="1" x14ac:dyDescent="0.3">
      <c r="A448" s="46"/>
      <c r="B448" s="375"/>
      <c r="C448" s="376"/>
      <c r="AG448" s="376"/>
    </row>
    <row r="449" spans="1:33" ht="15.75" customHeight="1" x14ac:dyDescent="0.3">
      <c r="A449" s="46"/>
      <c r="B449" s="375"/>
      <c r="C449" s="376"/>
      <c r="AG449" s="376"/>
    </row>
    <row r="450" spans="1:33" ht="15.75" customHeight="1" x14ac:dyDescent="0.3">
      <c r="A450" s="46"/>
      <c r="B450" s="375"/>
      <c r="C450" s="376"/>
      <c r="AG450" s="376"/>
    </row>
    <row r="451" spans="1:33" ht="15.75" customHeight="1" x14ac:dyDescent="0.3">
      <c r="A451" s="46"/>
      <c r="B451" s="375"/>
      <c r="C451" s="376"/>
      <c r="AG451" s="376"/>
    </row>
    <row r="452" spans="1:33" ht="15.75" customHeight="1" x14ac:dyDescent="0.3">
      <c r="A452" s="46"/>
      <c r="B452" s="375"/>
      <c r="C452" s="376"/>
      <c r="AG452" s="376"/>
    </row>
    <row r="453" spans="1:33" ht="15.75" customHeight="1" x14ac:dyDescent="0.3">
      <c r="A453" s="46"/>
      <c r="B453" s="375"/>
      <c r="C453" s="376"/>
      <c r="AG453" s="376"/>
    </row>
    <row r="454" spans="1:33" ht="15.75" customHeight="1" x14ac:dyDescent="0.3">
      <c r="A454" s="46"/>
      <c r="B454" s="375"/>
      <c r="C454" s="376"/>
      <c r="AG454" s="376"/>
    </row>
    <row r="455" spans="1:33" ht="15.75" customHeight="1" x14ac:dyDescent="0.3">
      <c r="A455" s="46"/>
      <c r="B455" s="375"/>
      <c r="C455" s="376"/>
      <c r="AG455" s="376"/>
    </row>
    <row r="456" spans="1:33" ht="15.75" customHeight="1" x14ac:dyDescent="0.3">
      <c r="A456" s="46"/>
      <c r="B456" s="375"/>
      <c r="C456" s="376"/>
      <c r="AG456" s="376"/>
    </row>
    <row r="457" spans="1:33" ht="15.75" customHeight="1" x14ac:dyDescent="0.3">
      <c r="A457" s="46"/>
      <c r="B457" s="375"/>
      <c r="C457" s="376"/>
      <c r="AG457" s="376"/>
    </row>
    <row r="458" spans="1:33" ht="15.75" customHeight="1" x14ac:dyDescent="0.3">
      <c r="A458" s="46"/>
      <c r="B458" s="375"/>
      <c r="C458" s="376"/>
      <c r="AG458" s="376"/>
    </row>
    <row r="459" spans="1:33" ht="15.75" customHeight="1" x14ac:dyDescent="0.3">
      <c r="A459" s="46"/>
      <c r="B459" s="375"/>
      <c r="C459" s="376"/>
      <c r="AG459" s="376"/>
    </row>
    <row r="460" spans="1:33" ht="15.75" customHeight="1" x14ac:dyDescent="0.3">
      <c r="A460" s="46"/>
      <c r="B460" s="375"/>
      <c r="C460" s="376"/>
      <c r="AG460" s="376"/>
    </row>
    <row r="461" spans="1:33" ht="15.75" customHeight="1" x14ac:dyDescent="0.3">
      <c r="A461" s="46"/>
      <c r="B461" s="375"/>
      <c r="C461" s="376"/>
      <c r="AG461" s="376"/>
    </row>
    <row r="462" spans="1:33" ht="15.75" customHeight="1" x14ac:dyDescent="0.3">
      <c r="A462" s="46"/>
      <c r="B462" s="375"/>
      <c r="C462" s="376"/>
      <c r="AG462" s="376"/>
    </row>
    <row r="463" spans="1:33" ht="15.75" customHeight="1" x14ac:dyDescent="0.3">
      <c r="A463" s="46"/>
      <c r="B463" s="375"/>
      <c r="C463" s="376"/>
      <c r="AG463" s="376"/>
    </row>
    <row r="464" spans="1:33" ht="15.75" customHeight="1" x14ac:dyDescent="0.3">
      <c r="A464" s="46"/>
      <c r="B464" s="375"/>
      <c r="C464" s="376"/>
      <c r="AG464" s="376"/>
    </row>
    <row r="465" spans="1:33" ht="15.75" customHeight="1" x14ac:dyDescent="0.3">
      <c r="A465" s="46"/>
      <c r="B465" s="375"/>
      <c r="C465" s="376"/>
      <c r="AG465" s="376"/>
    </row>
    <row r="466" spans="1:33" ht="15.75" customHeight="1" x14ac:dyDescent="0.3">
      <c r="A466" s="46"/>
      <c r="B466" s="375"/>
      <c r="C466" s="376"/>
      <c r="AG466" s="376"/>
    </row>
    <row r="467" spans="1:33" ht="15.75" customHeight="1" x14ac:dyDescent="0.3">
      <c r="A467" s="46"/>
      <c r="B467" s="375"/>
      <c r="C467" s="376"/>
      <c r="AG467" s="376"/>
    </row>
    <row r="468" spans="1:33" ht="15.75" customHeight="1" x14ac:dyDescent="0.3">
      <c r="A468" s="46"/>
      <c r="B468" s="375"/>
      <c r="C468" s="376"/>
      <c r="AG468" s="376"/>
    </row>
    <row r="469" spans="1:33" ht="15.75" customHeight="1" x14ac:dyDescent="0.3">
      <c r="A469" s="46"/>
      <c r="B469" s="375"/>
      <c r="C469" s="376"/>
      <c r="AG469" s="376"/>
    </row>
    <row r="470" spans="1:33" ht="15.75" customHeight="1" x14ac:dyDescent="0.3">
      <c r="A470" s="46"/>
      <c r="B470" s="375"/>
      <c r="C470" s="376"/>
      <c r="AG470" s="376"/>
    </row>
    <row r="471" spans="1:33" ht="15.75" customHeight="1" x14ac:dyDescent="0.3">
      <c r="A471" s="46"/>
      <c r="B471" s="375"/>
      <c r="C471" s="376"/>
      <c r="AG471" s="376"/>
    </row>
    <row r="472" spans="1:33" ht="15.75" customHeight="1" x14ac:dyDescent="0.3">
      <c r="A472" s="46"/>
      <c r="B472" s="375"/>
      <c r="C472" s="376"/>
      <c r="AG472" s="376"/>
    </row>
    <row r="473" spans="1:33" ht="15.75" customHeight="1" x14ac:dyDescent="0.3">
      <c r="A473" s="46"/>
      <c r="B473" s="375"/>
      <c r="C473" s="376"/>
      <c r="AG473" s="376"/>
    </row>
    <row r="474" spans="1:33" ht="15.75" customHeight="1" x14ac:dyDescent="0.3">
      <c r="A474" s="46"/>
      <c r="B474" s="375"/>
      <c r="C474" s="376"/>
      <c r="AG474" s="376"/>
    </row>
    <row r="475" spans="1:33" ht="15.75" customHeight="1" x14ac:dyDescent="0.3">
      <c r="A475" s="46"/>
      <c r="B475" s="375"/>
      <c r="C475" s="376"/>
      <c r="AG475" s="376"/>
    </row>
    <row r="476" spans="1:33" ht="15.75" customHeight="1" x14ac:dyDescent="0.3">
      <c r="A476" s="46"/>
      <c r="B476" s="375"/>
      <c r="C476" s="376"/>
      <c r="AG476" s="376"/>
    </row>
    <row r="477" spans="1:33" ht="15.75" customHeight="1" x14ac:dyDescent="0.3">
      <c r="A477" s="46"/>
      <c r="B477" s="375"/>
      <c r="C477" s="376"/>
      <c r="AG477" s="376"/>
    </row>
    <row r="478" spans="1:33" ht="15.75" customHeight="1" x14ac:dyDescent="0.3">
      <c r="A478" s="46"/>
      <c r="B478" s="375"/>
      <c r="C478" s="376"/>
      <c r="AG478" s="376"/>
    </row>
    <row r="479" spans="1:33" ht="15.75" customHeight="1" x14ac:dyDescent="0.3">
      <c r="A479" s="46"/>
      <c r="B479" s="375"/>
      <c r="C479" s="376"/>
      <c r="AG479" s="376"/>
    </row>
    <row r="480" spans="1:33" ht="15.75" customHeight="1" x14ac:dyDescent="0.3">
      <c r="A480" s="46"/>
      <c r="B480" s="375"/>
      <c r="C480" s="376"/>
      <c r="AG480" s="376"/>
    </row>
    <row r="481" spans="1:33" ht="15.75" customHeight="1" x14ac:dyDescent="0.3">
      <c r="A481" s="46"/>
      <c r="B481" s="375"/>
      <c r="C481" s="376"/>
      <c r="AG481" s="376"/>
    </row>
    <row r="482" spans="1:33" ht="15.75" customHeight="1" x14ac:dyDescent="0.3">
      <c r="A482" s="46"/>
      <c r="B482" s="375"/>
      <c r="C482" s="376"/>
      <c r="AG482" s="376"/>
    </row>
    <row r="483" spans="1:33" ht="15.75" customHeight="1" x14ac:dyDescent="0.3">
      <c r="A483" s="46"/>
      <c r="B483" s="375"/>
      <c r="C483" s="376"/>
      <c r="AG483" s="376"/>
    </row>
    <row r="484" spans="1:33" ht="15.75" customHeight="1" x14ac:dyDescent="0.3">
      <c r="A484" s="46"/>
      <c r="B484" s="375"/>
      <c r="C484" s="376"/>
      <c r="AG484" s="376"/>
    </row>
    <row r="485" spans="1:33" ht="15.75" customHeight="1" x14ac:dyDescent="0.3">
      <c r="A485" s="46"/>
      <c r="B485" s="375"/>
      <c r="C485" s="376"/>
      <c r="AG485" s="376"/>
    </row>
    <row r="486" spans="1:33" ht="15.75" customHeight="1" x14ac:dyDescent="0.3">
      <c r="A486" s="46"/>
      <c r="B486" s="375"/>
      <c r="C486" s="376"/>
      <c r="AG486" s="376"/>
    </row>
    <row r="487" spans="1:33" ht="15.75" customHeight="1" x14ac:dyDescent="0.3">
      <c r="A487" s="46"/>
      <c r="B487" s="375"/>
      <c r="C487" s="376"/>
      <c r="AG487" s="376"/>
    </row>
    <row r="488" spans="1:33" ht="15.75" customHeight="1" x14ac:dyDescent="0.3">
      <c r="A488" s="46"/>
      <c r="B488" s="375"/>
      <c r="C488" s="376"/>
      <c r="AG488" s="376"/>
    </row>
    <row r="489" spans="1:33" ht="15.75" customHeight="1" x14ac:dyDescent="0.3">
      <c r="A489" s="46"/>
      <c r="B489" s="375"/>
      <c r="C489" s="376"/>
      <c r="AG489" s="376"/>
    </row>
    <row r="490" spans="1:33" ht="15.75" customHeight="1" x14ac:dyDescent="0.3">
      <c r="A490" s="46"/>
      <c r="B490" s="375"/>
      <c r="C490" s="376"/>
      <c r="AG490" s="376"/>
    </row>
    <row r="491" spans="1:33" ht="15.75" customHeight="1" x14ac:dyDescent="0.3">
      <c r="A491" s="46"/>
      <c r="B491" s="375"/>
      <c r="C491" s="376"/>
      <c r="AG491" s="376"/>
    </row>
    <row r="492" spans="1:33" ht="15.75" customHeight="1" x14ac:dyDescent="0.3">
      <c r="A492" s="46"/>
      <c r="B492" s="375"/>
      <c r="C492" s="376"/>
      <c r="AG492" s="376"/>
    </row>
    <row r="493" spans="1:33" ht="15.75" customHeight="1" x14ac:dyDescent="0.3">
      <c r="A493" s="46"/>
      <c r="B493" s="375"/>
      <c r="C493" s="376"/>
      <c r="AG493" s="376"/>
    </row>
    <row r="494" spans="1:33" ht="15.75" customHeight="1" x14ac:dyDescent="0.3">
      <c r="A494" s="46"/>
      <c r="B494" s="375"/>
      <c r="C494" s="376"/>
      <c r="AG494" s="376"/>
    </row>
    <row r="495" spans="1:33" ht="15.75" customHeight="1" x14ac:dyDescent="0.3">
      <c r="A495" s="46"/>
      <c r="B495" s="375"/>
      <c r="C495" s="376"/>
      <c r="AG495" s="376"/>
    </row>
    <row r="496" spans="1:33" ht="15.75" customHeight="1" x14ac:dyDescent="0.3">
      <c r="A496" s="46"/>
      <c r="B496" s="375"/>
      <c r="C496" s="376"/>
      <c r="AG496" s="376"/>
    </row>
    <row r="497" spans="1:33" ht="15.75" customHeight="1" x14ac:dyDescent="0.3">
      <c r="A497" s="46"/>
      <c r="B497" s="375"/>
      <c r="C497" s="376"/>
      <c r="AG497" s="376"/>
    </row>
    <row r="498" spans="1:33" ht="15.75" customHeight="1" x14ac:dyDescent="0.3">
      <c r="A498" s="46"/>
      <c r="B498" s="375"/>
      <c r="C498" s="376"/>
      <c r="AG498" s="376"/>
    </row>
    <row r="499" spans="1:33" ht="15.75" customHeight="1" x14ac:dyDescent="0.3">
      <c r="A499" s="46"/>
      <c r="B499" s="375"/>
      <c r="C499" s="376"/>
      <c r="AG499" s="376"/>
    </row>
    <row r="500" spans="1:33" ht="15.75" customHeight="1" x14ac:dyDescent="0.3">
      <c r="A500" s="46"/>
      <c r="B500" s="375"/>
      <c r="C500" s="376"/>
      <c r="AG500" s="376"/>
    </row>
    <row r="501" spans="1:33" ht="15.75" customHeight="1" x14ac:dyDescent="0.3">
      <c r="A501" s="46"/>
      <c r="B501" s="375"/>
      <c r="C501" s="376"/>
      <c r="AG501" s="376"/>
    </row>
    <row r="502" spans="1:33" ht="15.75" customHeight="1" x14ac:dyDescent="0.3">
      <c r="A502" s="46"/>
      <c r="B502" s="375"/>
      <c r="C502" s="376"/>
      <c r="AG502" s="376"/>
    </row>
    <row r="503" spans="1:33" ht="15.75" customHeight="1" x14ac:dyDescent="0.3">
      <c r="A503" s="46"/>
      <c r="B503" s="375"/>
      <c r="C503" s="376"/>
      <c r="AG503" s="376"/>
    </row>
    <row r="504" spans="1:33" ht="15.75" customHeight="1" x14ac:dyDescent="0.3">
      <c r="A504" s="46"/>
      <c r="B504" s="375"/>
      <c r="C504" s="376"/>
      <c r="AG504" s="376"/>
    </row>
    <row r="505" spans="1:33" ht="15.75" customHeight="1" x14ac:dyDescent="0.3">
      <c r="A505" s="46"/>
      <c r="B505" s="375"/>
      <c r="C505" s="376"/>
      <c r="AG505" s="376"/>
    </row>
    <row r="506" spans="1:33" ht="15.75" customHeight="1" x14ac:dyDescent="0.3">
      <c r="A506" s="46"/>
      <c r="B506" s="375"/>
      <c r="C506" s="376"/>
      <c r="AG506" s="376"/>
    </row>
    <row r="507" spans="1:33" ht="15.75" customHeight="1" x14ac:dyDescent="0.3">
      <c r="A507" s="46"/>
      <c r="B507" s="375"/>
      <c r="C507" s="376"/>
      <c r="AG507" s="376"/>
    </row>
    <row r="508" spans="1:33" ht="15.75" customHeight="1" x14ac:dyDescent="0.3">
      <c r="A508" s="46"/>
      <c r="B508" s="375"/>
      <c r="C508" s="376"/>
      <c r="AG508" s="376"/>
    </row>
    <row r="509" spans="1:33" ht="15.75" customHeight="1" x14ac:dyDescent="0.3">
      <c r="A509" s="46"/>
      <c r="B509" s="375"/>
      <c r="C509" s="376"/>
      <c r="AG509" s="376"/>
    </row>
    <row r="510" spans="1:33" ht="15.75" customHeight="1" x14ac:dyDescent="0.3">
      <c r="A510" s="46"/>
      <c r="B510" s="375"/>
      <c r="C510" s="376"/>
      <c r="AG510" s="376"/>
    </row>
    <row r="511" spans="1:33" ht="15.75" customHeight="1" x14ac:dyDescent="0.3">
      <c r="A511" s="46"/>
      <c r="B511" s="375"/>
      <c r="C511" s="376"/>
      <c r="AG511" s="376"/>
    </row>
    <row r="512" spans="1:33" ht="15.75" customHeight="1" x14ac:dyDescent="0.3">
      <c r="A512" s="46"/>
      <c r="B512" s="375"/>
      <c r="C512" s="376"/>
      <c r="AG512" s="376"/>
    </row>
    <row r="513" spans="1:33" ht="15.75" customHeight="1" x14ac:dyDescent="0.3">
      <c r="A513" s="46"/>
      <c r="B513" s="375"/>
      <c r="C513" s="376"/>
      <c r="AG513" s="376"/>
    </row>
    <row r="514" spans="1:33" ht="15.75" customHeight="1" x14ac:dyDescent="0.3">
      <c r="A514" s="46"/>
      <c r="B514" s="375"/>
      <c r="C514" s="376"/>
      <c r="AG514" s="376"/>
    </row>
    <row r="515" spans="1:33" ht="15.75" customHeight="1" x14ac:dyDescent="0.3">
      <c r="A515" s="46"/>
      <c r="B515" s="375"/>
      <c r="C515" s="376"/>
      <c r="AG515" s="376"/>
    </row>
    <row r="516" spans="1:33" ht="15.75" customHeight="1" x14ac:dyDescent="0.3">
      <c r="A516" s="46"/>
      <c r="B516" s="375"/>
      <c r="C516" s="376"/>
      <c r="AG516" s="376"/>
    </row>
    <row r="517" spans="1:33" ht="15.75" customHeight="1" x14ac:dyDescent="0.3">
      <c r="A517" s="46"/>
      <c r="B517" s="375"/>
      <c r="C517" s="376"/>
      <c r="AG517" s="376"/>
    </row>
    <row r="518" spans="1:33" ht="15.75" customHeight="1" x14ac:dyDescent="0.3">
      <c r="A518" s="46"/>
      <c r="B518" s="375"/>
      <c r="C518" s="376"/>
      <c r="AG518" s="376"/>
    </row>
    <row r="519" spans="1:33" ht="15.75" customHeight="1" x14ac:dyDescent="0.3">
      <c r="A519" s="46"/>
      <c r="B519" s="375"/>
      <c r="C519" s="376"/>
      <c r="AG519" s="376"/>
    </row>
    <row r="520" spans="1:33" ht="15.75" customHeight="1" x14ac:dyDescent="0.3">
      <c r="A520" s="46"/>
      <c r="B520" s="375"/>
      <c r="C520" s="376"/>
      <c r="AG520" s="376"/>
    </row>
    <row r="521" spans="1:33" ht="15.75" customHeight="1" x14ac:dyDescent="0.3">
      <c r="A521" s="46"/>
      <c r="B521" s="375"/>
      <c r="C521" s="376"/>
      <c r="AG521" s="376"/>
    </row>
    <row r="522" spans="1:33" ht="15.75" customHeight="1" x14ac:dyDescent="0.3">
      <c r="A522" s="46"/>
      <c r="B522" s="375"/>
      <c r="C522" s="376"/>
      <c r="AG522" s="376"/>
    </row>
    <row r="523" spans="1:33" ht="15.75" customHeight="1" x14ac:dyDescent="0.3">
      <c r="A523" s="46"/>
      <c r="B523" s="375"/>
      <c r="C523" s="376"/>
      <c r="AG523" s="376"/>
    </row>
    <row r="524" spans="1:33" ht="15.75" customHeight="1" x14ac:dyDescent="0.3">
      <c r="A524" s="46"/>
      <c r="B524" s="375"/>
      <c r="C524" s="376"/>
      <c r="AG524" s="376"/>
    </row>
    <row r="525" spans="1:33" ht="15.75" customHeight="1" x14ac:dyDescent="0.3">
      <c r="A525" s="46"/>
      <c r="B525" s="375"/>
      <c r="C525" s="376"/>
      <c r="AG525" s="376"/>
    </row>
    <row r="526" spans="1:33" ht="15.75" customHeight="1" x14ac:dyDescent="0.3">
      <c r="A526" s="46"/>
      <c r="B526" s="375"/>
      <c r="C526" s="376"/>
      <c r="AG526" s="376"/>
    </row>
    <row r="527" spans="1:33" ht="15.75" customHeight="1" x14ac:dyDescent="0.3">
      <c r="A527" s="46"/>
      <c r="B527" s="375"/>
      <c r="C527" s="376"/>
      <c r="AG527" s="376"/>
    </row>
    <row r="528" spans="1:33" ht="15.75" customHeight="1" x14ac:dyDescent="0.3">
      <c r="A528" s="46"/>
      <c r="B528" s="375"/>
      <c r="C528" s="376"/>
      <c r="AG528" s="376"/>
    </row>
    <row r="529" spans="1:33" ht="15.75" customHeight="1" x14ac:dyDescent="0.3">
      <c r="A529" s="46"/>
      <c r="B529" s="375"/>
      <c r="C529" s="376"/>
      <c r="AG529" s="376"/>
    </row>
    <row r="530" spans="1:33" ht="15.75" customHeight="1" x14ac:dyDescent="0.3">
      <c r="A530" s="46"/>
      <c r="B530" s="375"/>
      <c r="C530" s="376"/>
      <c r="AG530" s="376"/>
    </row>
    <row r="531" spans="1:33" ht="15.75" customHeight="1" x14ac:dyDescent="0.3">
      <c r="A531" s="46"/>
      <c r="B531" s="375"/>
      <c r="C531" s="376"/>
      <c r="AG531" s="376"/>
    </row>
    <row r="532" spans="1:33" ht="15.75" customHeight="1" x14ac:dyDescent="0.3">
      <c r="A532" s="46"/>
      <c r="B532" s="375"/>
      <c r="C532" s="376"/>
      <c r="AG532" s="376"/>
    </row>
    <row r="533" spans="1:33" ht="15.75" customHeight="1" x14ac:dyDescent="0.3">
      <c r="A533" s="46"/>
      <c r="B533" s="375"/>
      <c r="C533" s="376"/>
      <c r="AG533" s="376"/>
    </row>
    <row r="534" spans="1:33" ht="15.75" customHeight="1" x14ac:dyDescent="0.3">
      <c r="A534" s="46"/>
      <c r="B534" s="375"/>
      <c r="C534" s="376"/>
      <c r="AG534" s="376"/>
    </row>
    <row r="535" spans="1:33" ht="15.75" customHeight="1" x14ac:dyDescent="0.3">
      <c r="A535" s="46"/>
      <c r="B535" s="375"/>
      <c r="C535" s="376"/>
      <c r="AG535" s="376"/>
    </row>
    <row r="536" spans="1:33" ht="15.75" customHeight="1" x14ac:dyDescent="0.3">
      <c r="A536" s="46"/>
      <c r="B536" s="375"/>
      <c r="C536" s="376"/>
      <c r="AG536" s="376"/>
    </row>
    <row r="537" spans="1:33" ht="15.75" customHeight="1" x14ac:dyDescent="0.3">
      <c r="A537" s="46"/>
      <c r="B537" s="375"/>
      <c r="C537" s="376"/>
      <c r="AG537" s="376"/>
    </row>
    <row r="538" spans="1:33" ht="15.75" customHeight="1" x14ac:dyDescent="0.3">
      <c r="A538" s="46"/>
      <c r="B538" s="375"/>
      <c r="C538" s="376"/>
      <c r="AG538" s="376"/>
    </row>
    <row r="539" spans="1:33" ht="15.75" customHeight="1" x14ac:dyDescent="0.3">
      <c r="A539" s="46"/>
      <c r="B539" s="375"/>
      <c r="C539" s="376"/>
      <c r="AG539" s="376"/>
    </row>
    <row r="540" spans="1:33" ht="15.75" customHeight="1" x14ac:dyDescent="0.3">
      <c r="A540" s="46"/>
      <c r="B540" s="375"/>
      <c r="C540" s="376"/>
      <c r="AG540" s="376"/>
    </row>
    <row r="541" spans="1:33" ht="15.75" customHeight="1" x14ac:dyDescent="0.3">
      <c r="A541" s="46"/>
      <c r="B541" s="375"/>
      <c r="C541" s="376"/>
      <c r="AG541" s="376"/>
    </row>
    <row r="542" spans="1:33" ht="15.75" customHeight="1" x14ac:dyDescent="0.3">
      <c r="A542" s="46"/>
      <c r="B542" s="375"/>
      <c r="C542" s="376"/>
      <c r="AG542" s="376"/>
    </row>
    <row r="543" spans="1:33" ht="15.75" customHeight="1" x14ac:dyDescent="0.3">
      <c r="A543" s="46"/>
      <c r="B543" s="375"/>
      <c r="C543" s="376"/>
      <c r="AG543" s="376"/>
    </row>
    <row r="544" spans="1:33" ht="15.75" customHeight="1" x14ac:dyDescent="0.3">
      <c r="A544" s="46"/>
      <c r="B544" s="375"/>
      <c r="C544" s="376"/>
      <c r="AG544" s="376"/>
    </row>
    <row r="545" spans="1:33" ht="15.75" customHeight="1" x14ac:dyDescent="0.3">
      <c r="A545" s="46"/>
      <c r="B545" s="375"/>
      <c r="C545" s="376"/>
      <c r="AG545" s="376"/>
    </row>
    <row r="546" spans="1:33" ht="15.75" customHeight="1" x14ac:dyDescent="0.3">
      <c r="A546" s="46"/>
      <c r="B546" s="375"/>
      <c r="C546" s="376"/>
      <c r="AG546" s="376"/>
    </row>
    <row r="547" spans="1:33" ht="15.75" customHeight="1" x14ac:dyDescent="0.3">
      <c r="A547" s="46"/>
      <c r="B547" s="375"/>
      <c r="C547" s="376"/>
      <c r="AG547" s="376"/>
    </row>
    <row r="548" spans="1:33" ht="15.75" customHeight="1" x14ac:dyDescent="0.3">
      <c r="A548" s="46"/>
      <c r="B548" s="375"/>
      <c r="C548" s="376"/>
      <c r="AG548" s="376"/>
    </row>
    <row r="549" spans="1:33" ht="15.75" customHeight="1" x14ac:dyDescent="0.3">
      <c r="A549" s="46"/>
      <c r="B549" s="375"/>
      <c r="C549" s="376"/>
      <c r="AG549" s="376"/>
    </row>
    <row r="550" spans="1:33" ht="15.75" customHeight="1" x14ac:dyDescent="0.3">
      <c r="A550" s="46"/>
      <c r="B550" s="375"/>
      <c r="C550" s="376"/>
      <c r="AG550" s="376"/>
    </row>
    <row r="551" spans="1:33" ht="15.75" customHeight="1" x14ac:dyDescent="0.3">
      <c r="A551" s="46"/>
      <c r="B551" s="375"/>
      <c r="C551" s="376"/>
      <c r="AG551" s="376"/>
    </row>
    <row r="552" spans="1:33" ht="15.75" customHeight="1" x14ac:dyDescent="0.3">
      <c r="A552" s="46"/>
      <c r="B552" s="375"/>
      <c r="C552" s="376"/>
      <c r="AG552" s="376"/>
    </row>
    <row r="553" spans="1:33" ht="15.75" customHeight="1" x14ac:dyDescent="0.3">
      <c r="A553" s="46"/>
      <c r="B553" s="375"/>
      <c r="C553" s="376"/>
      <c r="AG553" s="376"/>
    </row>
    <row r="554" spans="1:33" ht="15.75" customHeight="1" x14ac:dyDescent="0.3">
      <c r="A554" s="46"/>
      <c r="B554" s="375"/>
      <c r="C554" s="376"/>
      <c r="AG554" s="376"/>
    </row>
    <row r="555" spans="1:33" ht="15.75" customHeight="1" x14ac:dyDescent="0.3">
      <c r="A555" s="46"/>
      <c r="B555" s="375"/>
      <c r="C555" s="376"/>
      <c r="AG555" s="376"/>
    </row>
    <row r="556" spans="1:33" ht="15.75" customHeight="1" x14ac:dyDescent="0.3">
      <c r="A556" s="46"/>
      <c r="B556" s="375"/>
      <c r="C556" s="376"/>
      <c r="AG556" s="376"/>
    </row>
    <row r="557" spans="1:33" ht="15.75" customHeight="1" x14ac:dyDescent="0.3">
      <c r="A557" s="46"/>
      <c r="B557" s="375"/>
      <c r="C557" s="376"/>
      <c r="AG557" s="376"/>
    </row>
    <row r="558" spans="1:33" ht="15.75" customHeight="1" x14ac:dyDescent="0.3">
      <c r="A558" s="46"/>
      <c r="B558" s="375"/>
      <c r="C558" s="376"/>
      <c r="AG558" s="376"/>
    </row>
    <row r="559" spans="1:33" ht="15.75" customHeight="1" x14ac:dyDescent="0.3">
      <c r="A559" s="46"/>
      <c r="B559" s="375"/>
      <c r="C559" s="376"/>
      <c r="AG559" s="376"/>
    </row>
    <row r="560" spans="1:33" ht="15.75" customHeight="1" x14ac:dyDescent="0.3">
      <c r="A560" s="46"/>
      <c r="B560" s="375"/>
      <c r="C560" s="376"/>
      <c r="AG560" s="376"/>
    </row>
    <row r="561" spans="1:33" ht="15.75" customHeight="1" x14ac:dyDescent="0.3">
      <c r="A561" s="46"/>
      <c r="B561" s="375"/>
      <c r="C561" s="376"/>
      <c r="AG561" s="376"/>
    </row>
    <row r="562" spans="1:33" ht="15.75" customHeight="1" x14ac:dyDescent="0.3">
      <c r="A562" s="46"/>
      <c r="B562" s="375"/>
      <c r="C562" s="376"/>
      <c r="AG562" s="376"/>
    </row>
    <row r="563" spans="1:33" ht="15.75" customHeight="1" x14ac:dyDescent="0.3">
      <c r="A563" s="46"/>
      <c r="B563" s="375"/>
      <c r="C563" s="376"/>
      <c r="AG563" s="376"/>
    </row>
    <row r="564" spans="1:33" ht="15.75" customHeight="1" x14ac:dyDescent="0.3">
      <c r="A564" s="46"/>
      <c r="B564" s="375"/>
      <c r="C564" s="376"/>
      <c r="AG564" s="376"/>
    </row>
    <row r="565" spans="1:33" ht="15.75" customHeight="1" x14ac:dyDescent="0.3">
      <c r="A565" s="46"/>
      <c r="B565" s="375"/>
      <c r="C565" s="376"/>
      <c r="AG565" s="376"/>
    </row>
    <row r="566" spans="1:33" ht="15.75" customHeight="1" x14ac:dyDescent="0.3">
      <c r="A566" s="46"/>
      <c r="B566" s="375"/>
      <c r="C566" s="376"/>
      <c r="AG566" s="376"/>
    </row>
    <row r="567" spans="1:33" ht="15.75" customHeight="1" x14ac:dyDescent="0.3">
      <c r="A567" s="46"/>
      <c r="B567" s="375"/>
      <c r="C567" s="376"/>
      <c r="AG567" s="376"/>
    </row>
    <row r="568" spans="1:33" ht="15.75" customHeight="1" x14ac:dyDescent="0.3">
      <c r="A568" s="46"/>
      <c r="B568" s="375"/>
      <c r="C568" s="376"/>
      <c r="AG568" s="376"/>
    </row>
    <row r="569" spans="1:33" ht="15.75" customHeight="1" x14ac:dyDescent="0.3">
      <c r="A569" s="46"/>
      <c r="B569" s="375"/>
      <c r="C569" s="376"/>
      <c r="AG569" s="376"/>
    </row>
    <row r="570" spans="1:33" ht="15.75" customHeight="1" x14ac:dyDescent="0.3">
      <c r="A570" s="46"/>
      <c r="B570" s="375"/>
      <c r="C570" s="376"/>
      <c r="AG570" s="376"/>
    </row>
    <row r="571" spans="1:33" ht="15.75" customHeight="1" x14ac:dyDescent="0.3">
      <c r="A571" s="46"/>
      <c r="B571" s="375"/>
      <c r="C571" s="376"/>
      <c r="AG571" s="376"/>
    </row>
    <row r="572" spans="1:33" ht="15.75" customHeight="1" x14ac:dyDescent="0.3">
      <c r="A572" s="46"/>
      <c r="B572" s="375"/>
      <c r="C572" s="376"/>
      <c r="AG572" s="376"/>
    </row>
    <row r="573" spans="1:33" ht="15.75" customHeight="1" x14ac:dyDescent="0.3">
      <c r="A573" s="46"/>
      <c r="B573" s="375"/>
      <c r="C573" s="376"/>
      <c r="AG573" s="376"/>
    </row>
    <row r="574" spans="1:33" ht="15.75" customHeight="1" x14ac:dyDescent="0.3">
      <c r="A574" s="46"/>
      <c r="B574" s="375"/>
      <c r="C574" s="376"/>
      <c r="AG574" s="376"/>
    </row>
    <row r="575" spans="1:33" ht="15.75" customHeight="1" x14ac:dyDescent="0.3">
      <c r="A575" s="46"/>
      <c r="B575" s="375"/>
      <c r="C575" s="376"/>
      <c r="AG575" s="376"/>
    </row>
    <row r="576" spans="1:33" ht="15.75" customHeight="1" x14ac:dyDescent="0.3">
      <c r="A576" s="46"/>
      <c r="B576" s="375"/>
      <c r="C576" s="376"/>
      <c r="AG576" s="376"/>
    </row>
    <row r="577" spans="1:33" ht="15.75" customHeight="1" x14ac:dyDescent="0.3">
      <c r="A577" s="46"/>
      <c r="B577" s="375"/>
      <c r="C577" s="376"/>
      <c r="AG577" s="376"/>
    </row>
    <row r="578" spans="1:33" ht="15.75" customHeight="1" x14ac:dyDescent="0.3">
      <c r="A578" s="46"/>
      <c r="B578" s="375"/>
      <c r="C578" s="376"/>
      <c r="AG578" s="376"/>
    </row>
    <row r="579" spans="1:33" ht="15.75" customHeight="1" x14ac:dyDescent="0.3">
      <c r="A579" s="46"/>
      <c r="B579" s="375"/>
      <c r="C579" s="376"/>
      <c r="AG579" s="376"/>
    </row>
    <row r="580" spans="1:33" ht="15.75" customHeight="1" x14ac:dyDescent="0.3">
      <c r="A580" s="46"/>
      <c r="B580" s="375"/>
      <c r="C580" s="376"/>
      <c r="AG580" s="376"/>
    </row>
    <row r="581" spans="1:33" ht="15.75" customHeight="1" x14ac:dyDescent="0.3">
      <c r="A581" s="46"/>
      <c r="B581" s="375"/>
      <c r="C581" s="376"/>
      <c r="AG581" s="376"/>
    </row>
    <row r="582" spans="1:33" ht="15.75" customHeight="1" x14ac:dyDescent="0.3">
      <c r="A582" s="46"/>
      <c r="B582" s="375"/>
      <c r="C582" s="376"/>
      <c r="AG582" s="376"/>
    </row>
    <row r="583" spans="1:33" ht="15.75" customHeight="1" x14ac:dyDescent="0.3">
      <c r="A583" s="46"/>
      <c r="B583" s="375"/>
      <c r="C583" s="376"/>
      <c r="AG583" s="376"/>
    </row>
    <row r="584" spans="1:33" ht="15.75" customHeight="1" x14ac:dyDescent="0.3">
      <c r="A584" s="46"/>
      <c r="B584" s="375"/>
      <c r="C584" s="376"/>
      <c r="AG584" s="376"/>
    </row>
    <row r="585" spans="1:33" ht="15.75" customHeight="1" x14ac:dyDescent="0.3">
      <c r="A585" s="46"/>
      <c r="B585" s="375"/>
      <c r="C585" s="376"/>
      <c r="AG585" s="376"/>
    </row>
    <row r="586" spans="1:33" ht="15.75" customHeight="1" x14ac:dyDescent="0.3">
      <c r="A586" s="46"/>
      <c r="B586" s="375"/>
      <c r="C586" s="376"/>
      <c r="AG586" s="376"/>
    </row>
    <row r="587" spans="1:33" ht="15.75" customHeight="1" x14ac:dyDescent="0.3">
      <c r="A587" s="46"/>
      <c r="B587" s="375"/>
      <c r="C587" s="376"/>
      <c r="AG587" s="376"/>
    </row>
    <row r="588" spans="1:33" ht="15.75" customHeight="1" x14ac:dyDescent="0.3">
      <c r="A588" s="46"/>
      <c r="B588" s="375"/>
      <c r="C588" s="376"/>
      <c r="AG588" s="376"/>
    </row>
    <row r="589" spans="1:33" ht="15.75" customHeight="1" x14ac:dyDescent="0.3">
      <c r="A589" s="46"/>
      <c r="B589" s="375"/>
      <c r="C589" s="376"/>
      <c r="AG589" s="376"/>
    </row>
    <row r="590" spans="1:33" ht="15.75" customHeight="1" x14ac:dyDescent="0.3">
      <c r="A590" s="46"/>
      <c r="B590" s="375"/>
      <c r="C590" s="376"/>
      <c r="AG590" s="376"/>
    </row>
    <row r="591" spans="1:33" ht="15.75" customHeight="1" x14ac:dyDescent="0.3">
      <c r="A591" s="46"/>
      <c r="B591" s="375"/>
      <c r="C591" s="376"/>
      <c r="AG591" s="376"/>
    </row>
    <row r="592" spans="1:33" ht="15.75" customHeight="1" x14ac:dyDescent="0.3">
      <c r="A592" s="46"/>
      <c r="B592" s="375"/>
      <c r="C592" s="376"/>
      <c r="AG592" s="376"/>
    </row>
    <row r="593" spans="1:33" ht="15.75" customHeight="1" x14ac:dyDescent="0.3">
      <c r="A593" s="46"/>
      <c r="B593" s="375"/>
      <c r="C593" s="376"/>
      <c r="AG593" s="376"/>
    </row>
    <row r="594" spans="1:33" ht="15.75" customHeight="1" x14ac:dyDescent="0.3">
      <c r="A594" s="46"/>
      <c r="B594" s="375"/>
      <c r="C594" s="376"/>
      <c r="AG594" s="376"/>
    </row>
    <row r="595" spans="1:33" ht="15.75" customHeight="1" x14ac:dyDescent="0.3">
      <c r="A595" s="46"/>
      <c r="B595" s="375"/>
      <c r="C595" s="376"/>
      <c r="AG595" s="376"/>
    </row>
    <row r="596" spans="1:33" ht="15.75" customHeight="1" x14ac:dyDescent="0.3">
      <c r="A596" s="46"/>
      <c r="B596" s="375"/>
      <c r="C596" s="376"/>
      <c r="AG596" s="376"/>
    </row>
    <row r="597" spans="1:33" ht="15.75" customHeight="1" x14ac:dyDescent="0.3">
      <c r="A597" s="46"/>
      <c r="B597" s="375"/>
      <c r="C597" s="376"/>
      <c r="AG597" s="376"/>
    </row>
    <row r="598" spans="1:33" ht="15.75" customHeight="1" x14ac:dyDescent="0.3">
      <c r="A598" s="46"/>
      <c r="B598" s="375"/>
      <c r="C598" s="376"/>
      <c r="AG598" s="376"/>
    </row>
    <row r="599" spans="1:33" ht="15.75" customHeight="1" x14ac:dyDescent="0.3">
      <c r="A599" s="46"/>
      <c r="B599" s="375"/>
      <c r="C599" s="376"/>
      <c r="AG599" s="376"/>
    </row>
    <row r="600" spans="1:33" ht="15.75" customHeight="1" x14ac:dyDescent="0.3">
      <c r="A600" s="46"/>
      <c r="B600" s="375"/>
      <c r="C600" s="376"/>
      <c r="AG600" s="376"/>
    </row>
    <row r="601" spans="1:33" ht="15.75" customHeight="1" x14ac:dyDescent="0.3">
      <c r="A601" s="46"/>
      <c r="B601" s="375"/>
      <c r="C601" s="376"/>
      <c r="AG601" s="376"/>
    </row>
    <row r="602" spans="1:33" ht="15.75" customHeight="1" x14ac:dyDescent="0.3">
      <c r="A602" s="46"/>
      <c r="B602" s="375"/>
      <c r="C602" s="376"/>
      <c r="AG602" s="376"/>
    </row>
    <row r="603" spans="1:33" ht="15.75" customHeight="1" x14ac:dyDescent="0.3">
      <c r="A603" s="46"/>
      <c r="B603" s="375"/>
      <c r="C603" s="376"/>
      <c r="AG603" s="376"/>
    </row>
    <row r="604" spans="1:33" ht="15.75" customHeight="1" x14ac:dyDescent="0.3">
      <c r="A604" s="46"/>
      <c r="B604" s="375"/>
      <c r="C604" s="376"/>
      <c r="AG604" s="376"/>
    </row>
    <row r="605" spans="1:33" ht="15.75" customHeight="1" x14ac:dyDescent="0.3">
      <c r="A605" s="46"/>
      <c r="B605" s="375"/>
      <c r="C605" s="376"/>
      <c r="AG605" s="376"/>
    </row>
    <row r="606" spans="1:33" ht="15.75" customHeight="1" x14ac:dyDescent="0.3">
      <c r="A606" s="46"/>
      <c r="B606" s="375"/>
      <c r="C606" s="376"/>
      <c r="AG606" s="376"/>
    </row>
    <row r="607" spans="1:33" ht="15.75" customHeight="1" x14ac:dyDescent="0.3">
      <c r="A607" s="46"/>
      <c r="B607" s="375"/>
      <c r="C607" s="376"/>
      <c r="AG607" s="376"/>
    </row>
    <row r="608" spans="1:33" ht="15.75" customHeight="1" x14ac:dyDescent="0.3">
      <c r="A608" s="46"/>
      <c r="B608" s="375"/>
      <c r="C608" s="376"/>
      <c r="AG608" s="376"/>
    </row>
    <row r="609" spans="1:33" ht="15.75" customHeight="1" x14ac:dyDescent="0.3">
      <c r="A609" s="46"/>
      <c r="B609" s="375"/>
      <c r="C609" s="376"/>
      <c r="AG609" s="376"/>
    </row>
    <row r="610" spans="1:33" ht="15.75" customHeight="1" x14ac:dyDescent="0.3">
      <c r="A610" s="46"/>
      <c r="B610" s="375"/>
      <c r="C610" s="376"/>
      <c r="AG610" s="376"/>
    </row>
    <row r="611" spans="1:33" ht="15.75" customHeight="1" x14ac:dyDescent="0.3">
      <c r="A611" s="46"/>
      <c r="B611" s="375"/>
      <c r="C611" s="376"/>
      <c r="AG611" s="376"/>
    </row>
    <row r="612" spans="1:33" ht="15.75" customHeight="1" x14ac:dyDescent="0.3">
      <c r="A612" s="46"/>
      <c r="B612" s="375"/>
      <c r="C612" s="376"/>
      <c r="AG612" s="376"/>
    </row>
    <row r="613" spans="1:33" ht="15.75" customHeight="1" x14ac:dyDescent="0.3">
      <c r="A613" s="46"/>
      <c r="B613" s="375"/>
      <c r="C613" s="376"/>
      <c r="AG613" s="376"/>
    </row>
    <row r="614" spans="1:33" ht="15.75" customHeight="1" x14ac:dyDescent="0.3">
      <c r="A614" s="46"/>
      <c r="B614" s="375"/>
      <c r="C614" s="376"/>
      <c r="AG614" s="376"/>
    </row>
    <row r="615" spans="1:33" ht="15.75" customHeight="1" x14ac:dyDescent="0.3">
      <c r="A615" s="46"/>
      <c r="B615" s="375"/>
      <c r="C615" s="376"/>
      <c r="AG615" s="376"/>
    </row>
    <row r="616" spans="1:33" ht="15.75" customHeight="1" x14ac:dyDescent="0.3">
      <c r="A616" s="46"/>
      <c r="B616" s="375"/>
      <c r="C616" s="376"/>
      <c r="AG616" s="376"/>
    </row>
    <row r="617" spans="1:33" ht="15.75" customHeight="1" x14ac:dyDescent="0.3">
      <c r="A617" s="46"/>
      <c r="B617" s="375"/>
      <c r="C617" s="376"/>
      <c r="AG617" s="376"/>
    </row>
    <row r="618" spans="1:33" ht="15.75" customHeight="1" x14ac:dyDescent="0.3">
      <c r="A618" s="46"/>
      <c r="B618" s="375"/>
      <c r="C618" s="376"/>
      <c r="AG618" s="376"/>
    </row>
    <row r="619" spans="1:33" ht="15.75" customHeight="1" x14ac:dyDescent="0.3">
      <c r="A619" s="46"/>
      <c r="B619" s="375"/>
      <c r="C619" s="376"/>
      <c r="AG619" s="376"/>
    </row>
    <row r="620" spans="1:33" ht="15.75" customHeight="1" x14ac:dyDescent="0.3">
      <c r="A620" s="46"/>
      <c r="B620" s="375"/>
      <c r="C620" s="376"/>
      <c r="AG620" s="376"/>
    </row>
    <row r="621" spans="1:33" ht="15.75" customHeight="1" x14ac:dyDescent="0.3">
      <c r="A621" s="46"/>
      <c r="B621" s="375"/>
      <c r="C621" s="376"/>
      <c r="AG621" s="376"/>
    </row>
    <row r="622" spans="1:33" ht="15.75" customHeight="1" x14ac:dyDescent="0.3">
      <c r="A622" s="46"/>
      <c r="B622" s="375"/>
      <c r="C622" s="376"/>
      <c r="AG622" s="376"/>
    </row>
    <row r="623" spans="1:33" ht="15.75" customHeight="1" x14ac:dyDescent="0.3">
      <c r="A623" s="46"/>
      <c r="B623" s="375"/>
      <c r="C623" s="376"/>
      <c r="AG623" s="376"/>
    </row>
    <row r="624" spans="1:33" ht="15.75" customHeight="1" x14ac:dyDescent="0.3">
      <c r="A624" s="46"/>
      <c r="B624" s="375"/>
      <c r="C624" s="376"/>
      <c r="AG624" s="376"/>
    </row>
    <row r="625" spans="1:33" ht="15.75" customHeight="1" x14ac:dyDescent="0.3">
      <c r="A625" s="46"/>
      <c r="B625" s="375"/>
      <c r="C625" s="376"/>
      <c r="AG625" s="376"/>
    </row>
    <row r="626" spans="1:33" ht="15.75" customHeight="1" x14ac:dyDescent="0.3">
      <c r="A626" s="46"/>
      <c r="B626" s="375"/>
      <c r="C626" s="376"/>
      <c r="AG626" s="376"/>
    </row>
    <row r="627" spans="1:33" ht="15.75" customHeight="1" x14ac:dyDescent="0.3">
      <c r="A627" s="46"/>
      <c r="B627" s="375"/>
      <c r="C627" s="376"/>
      <c r="AG627" s="376"/>
    </row>
    <row r="628" spans="1:33" ht="15.75" customHeight="1" x14ac:dyDescent="0.3">
      <c r="A628" s="46"/>
      <c r="B628" s="375"/>
      <c r="C628" s="376"/>
      <c r="AG628" s="376"/>
    </row>
    <row r="629" spans="1:33" ht="15.75" customHeight="1" x14ac:dyDescent="0.3">
      <c r="A629" s="46"/>
      <c r="B629" s="375"/>
      <c r="C629" s="376"/>
      <c r="AG629" s="376"/>
    </row>
    <row r="630" spans="1:33" ht="15.75" customHeight="1" x14ac:dyDescent="0.3">
      <c r="A630" s="46"/>
      <c r="B630" s="375"/>
      <c r="C630" s="376"/>
      <c r="AG630" s="376"/>
    </row>
    <row r="631" spans="1:33" ht="15.75" customHeight="1" x14ac:dyDescent="0.3">
      <c r="A631" s="46"/>
      <c r="B631" s="375"/>
      <c r="C631" s="376"/>
      <c r="AG631" s="376"/>
    </row>
    <row r="632" spans="1:33" ht="15.75" customHeight="1" x14ac:dyDescent="0.3">
      <c r="A632" s="46"/>
      <c r="B632" s="375"/>
      <c r="C632" s="376"/>
      <c r="AG632" s="376"/>
    </row>
    <row r="633" spans="1:33" ht="15.75" customHeight="1" x14ac:dyDescent="0.3">
      <c r="A633" s="46"/>
      <c r="B633" s="375"/>
      <c r="C633" s="376"/>
      <c r="AG633" s="376"/>
    </row>
    <row r="634" spans="1:33" ht="15.75" customHeight="1" x14ac:dyDescent="0.3">
      <c r="A634" s="46"/>
      <c r="B634" s="375"/>
      <c r="C634" s="376"/>
      <c r="AG634" s="376"/>
    </row>
    <row r="635" spans="1:33" ht="15.75" customHeight="1" x14ac:dyDescent="0.3">
      <c r="A635" s="46"/>
      <c r="B635" s="375"/>
      <c r="C635" s="376"/>
      <c r="AG635" s="376"/>
    </row>
    <row r="636" spans="1:33" ht="15.75" customHeight="1" x14ac:dyDescent="0.3">
      <c r="A636" s="46"/>
      <c r="B636" s="375"/>
      <c r="C636" s="376"/>
      <c r="AG636" s="376"/>
    </row>
    <row r="637" spans="1:33" ht="15.75" customHeight="1" x14ac:dyDescent="0.3">
      <c r="A637" s="46"/>
      <c r="B637" s="375"/>
      <c r="C637" s="376"/>
      <c r="AG637" s="376"/>
    </row>
    <row r="638" spans="1:33" ht="15.75" customHeight="1" x14ac:dyDescent="0.3">
      <c r="A638" s="46"/>
      <c r="B638" s="375"/>
      <c r="C638" s="376"/>
      <c r="AG638" s="376"/>
    </row>
    <row r="639" spans="1:33" ht="15.75" customHeight="1" x14ac:dyDescent="0.3">
      <c r="A639" s="46"/>
      <c r="B639" s="375"/>
      <c r="C639" s="376"/>
      <c r="AG639" s="376"/>
    </row>
    <row r="640" spans="1:33" ht="15.75" customHeight="1" x14ac:dyDescent="0.3">
      <c r="A640" s="46"/>
      <c r="B640" s="375"/>
      <c r="C640" s="376"/>
      <c r="AG640" s="376"/>
    </row>
    <row r="641" spans="1:33" ht="15.75" customHeight="1" x14ac:dyDescent="0.3">
      <c r="A641" s="46"/>
      <c r="B641" s="375"/>
      <c r="C641" s="376"/>
      <c r="AG641" s="376"/>
    </row>
    <row r="642" spans="1:33" ht="15.75" customHeight="1" x14ac:dyDescent="0.3">
      <c r="A642" s="46"/>
      <c r="B642" s="375"/>
      <c r="C642" s="376"/>
      <c r="AG642" s="376"/>
    </row>
    <row r="643" spans="1:33" ht="15.75" customHeight="1" x14ac:dyDescent="0.3">
      <c r="A643" s="46"/>
      <c r="B643" s="375"/>
      <c r="C643" s="376"/>
      <c r="AG643" s="376"/>
    </row>
    <row r="644" spans="1:33" ht="15.75" customHeight="1" x14ac:dyDescent="0.3">
      <c r="A644" s="46"/>
      <c r="B644" s="375"/>
      <c r="C644" s="376"/>
      <c r="AG644" s="376"/>
    </row>
    <row r="645" spans="1:33" ht="15.75" customHeight="1" x14ac:dyDescent="0.3">
      <c r="A645" s="46"/>
      <c r="B645" s="375"/>
      <c r="C645" s="376"/>
      <c r="AG645" s="376"/>
    </row>
    <row r="646" spans="1:33" ht="15.75" customHeight="1" x14ac:dyDescent="0.3">
      <c r="A646" s="46"/>
      <c r="B646" s="375"/>
      <c r="C646" s="376"/>
      <c r="AG646" s="376"/>
    </row>
    <row r="647" spans="1:33" ht="15.75" customHeight="1" x14ac:dyDescent="0.3">
      <c r="A647" s="46"/>
      <c r="B647" s="375"/>
      <c r="C647" s="376"/>
      <c r="AG647" s="376"/>
    </row>
    <row r="648" spans="1:33" ht="15.75" customHeight="1" x14ac:dyDescent="0.3">
      <c r="A648" s="46"/>
      <c r="B648" s="375"/>
      <c r="C648" s="376"/>
      <c r="AG648" s="376"/>
    </row>
    <row r="649" spans="1:33" ht="15.75" customHeight="1" x14ac:dyDescent="0.3">
      <c r="A649" s="46"/>
      <c r="B649" s="375"/>
      <c r="C649" s="376"/>
      <c r="AG649" s="376"/>
    </row>
    <row r="650" spans="1:33" ht="15.75" customHeight="1" x14ac:dyDescent="0.3">
      <c r="A650" s="46"/>
      <c r="B650" s="375"/>
      <c r="C650" s="376"/>
      <c r="AG650" s="376"/>
    </row>
    <row r="651" spans="1:33" ht="15.75" customHeight="1" x14ac:dyDescent="0.3">
      <c r="A651" s="46"/>
      <c r="B651" s="375"/>
      <c r="C651" s="376"/>
      <c r="AG651" s="376"/>
    </row>
    <row r="652" spans="1:33" ht="15.75" customHeight="1" x14ac:dyDescent="0.3">
      <c r="A652" s="46"/>
      <c r="B652" s="375"/>
      <c r="C652" s="376"/>
      <c r="AG652" s="376"/>
    </row>
    <row r="653" spans="1:33" ht="15.75" customHeight="1" x14ac:dyDescent="0.3">
      <c r="A653" s="46"/>
      <c r="B653" s="375"/>
      <c r="C653" s="376"/>
      <c r="AG653" s="376"/>
    </row>
    <row r="654" spans="1:33" ht="15.75" customHeight="1" x14ac:dyDescent="0.3">
      <c r="A654" s="46"/>
      <c r="B654" s="375"/>
      <c r="C654" s="376"/>
      <c r="AG654" s="376"/>
    </row>
    <row r="655" spans="1:33" ht="15.75" customHeight="1" x14ac:dyDescent="0.3">
      <c r="A655" s="46"/>
      <c r="B655" s="375"/>
      <c r="C655" s="376"/>
      <c r="AG655" s="376"/>
    </row>
    <row r="656" spans="1:33" ht="15.75" customHeight="1" x14ac:dyDescent="0.3">
      <c r="A656" s="46"/>
      <c r="B656" s="375"/>
      <c r="C656" s="376"/>
      <c r="AG656" s="376"/>
    </row>
    <row r="657" spans="1:33" ht="15.75" customHeight="1" x14ac:dyDescent="0.3">
      <c r="A657" s="46"/>
      <c r="B657" s="375"/>
      <c r="C657" s="376"/>
      <c r="AG657" s="376"/>
    </row>
    <row r="658" spans="1:33" ht="15.75" customHeight="1" x14ac:dyDescent="0.3">
      <c r="A658" s="46"/>
      <c r="B658" s="375"/>
      <c r="C658" s="376"/>
      <c r="AG658" s="376"/>
    </row>
    <row r="659" spans="1:33" ht="15.75" customHeight="1" x14ac:dyDescent="0.3">
      <c r="A659" s="46"/>
      <c r="B659" s="375"/>
      <c r="C659" s="376"/>
      <c r="AG659" s="376"/>
    </row>
    <row r="660" spans="1:33" ht="15.75" customHeight="1" x14ac:dyDescent="0.3">
      <c r="A660" s="46"/>
      <c r="B660" s="375"/>
      <c r="C660" s="376"/>
      <c r="AG660" s="376"/>
    </row>
    <row r="661" spans="1:33" ht="15.75" customHeight="1" x14ac:dyDescent="0.3">
      <c r="A661" s="46"/>
      <c r="B661" s="375"/>
      <c r="C661" s="376"/>
      <c r="AG661" s="376"/>
    </row>
    <row r="662" spans="1:33" ht="15.75" customHeight="1" x14ac:dyDescent="0.3">
      <c r="A662" s="46"/>
      <c r="B662" s="375"/>
      <c r="C662" s="376"/>
      <c r="AG662" s="376"/>
    </row>
    <row r="663" spans="1:33" ht="15.75" customHeight="1" x14ac:dyDescent="0.3">
      <c r="A663" s="46"/>
      <c r="B663" s="375"/>
      <c r="C663" s="376"/>
      <c r="AG663" s="376"/>
    </row>
    <row r="664" spans="1:33" ht="15.75" customHeight="1" x14ac:dyDescent="0.3">
      <c r="A664" s="46"/>
      <c r="B664" s="375"/>
      <c r="C664" s="376"/>
      <c r="AG664" s="376"/>
    </row>
    <row r="665" spans="1:33" ht="15.75" customHeight="1" x14ac:dyDescent="0.3">
      <c r="A665" s="46"/>
      <c r="B665" s="375"/>
      <c r="C665" s="376"/>
      <c r="AG665" s="376"/>
    </row>
    <row r="666" spans="1:33" ht="15.75" customHeight="1" x14ac:dyDescent="0.3">
      <c r="A666" s="46"/>
      <c r="B666" s="375"/>
      <c r="C666" s="376"/>
      <c r="AG666" s="376"/>
    </row>
    <row r="667" spans="1:33" ht="15.75" customHeight="1" x14ac:dyDescent="0.3">
      <c r="A667" s="46"/>
      <c r="B667" s="375"/>
      <c r="C667" s="376"/>
      <c r="AG667" s="376"/>
    </row>
    <row r="668" spans="1:33" ht="15.75" customHeight="1" x14ac:dyDescent="0.3">
      <c r="A668" s="46"/>
      <c r="B668" s="375"/>
      <c r="C668" s="376"/>
      <c r="AG668" s="376"/>
    </row>
    <row r="669" spans="1:33" ht="15.75" customHeight="1" x14ac:dyDescent="0.3">
      <c r="A669" s="46"/>
      <c r="B669" s="375"/>
      <c r="C669" s="376"/>
      <c r="AG669" s="376"/>
    </row>
    <row r="670" spans="1:33" ht="15.75" customHeight="1" x14ac:dyDescent="0.3">
      <c r="A670" s="46"/>
      <c r="B670" s="375"/>
      <c r="C670" s="376"/>
      <c r="AG670" s="376"/>
    </row>
    <row r="671" spans="1:33" ht="15.75" customHeight="1" x14ac:dyDescent="0.3">
      <c r="A671" s="46"/>
      <c r="B671" s="375"/>
      <c r="C671" s="376"/>
      <c r="AG671" s="376"/>
    </row>
    <row r="672" spans="1:33" ht="15.75" customHeight="1" x14ac:dyDescent="0.3">
      <c r="A672" s="46"/>
      <c r="B672" s="375"/>
      <c r="C672" s="376"/>
      <c r="AG672" s="376"/>
    </row>
    <row r="673" spans="1:33" ht="15.75" customHeight="1" x14ac:dyDescent="0.3">
      <c r="A673" s="46"/>
      <c r="B673" s="375"/>
      <c r="C673" s="376"/>
      <c r="AG673" s="376"/>
    </row>
    <row r="674" spans="1:33" ht="15.75" customHeight="1" x14ac:dyDescent="0.3">
      <c r="A674" s="46"/>
      <c r="B674" s="375"/>
      <c r="C674" s="376"/>
      <c r="AG674" s="376"/>
    </row>
    <row r="675" spans="1:33" ht="15.75" customHeight="1" x14ac:dyDescent="0.3">
      <c r="A675" s="46"/>
      <c r="B675" s="375"/>
      <c r="C675" s="376"/>
      <c r="AG675" s="376"/>
    </row>
    <row r="676" spans="1:33" ht="15.75" customHeight="1" x14ac:dyDescent="0.3">
      <c r="A676" s="46"/>
      <c r="B676" s="375"/>
      <c r="C676" s="376"/>
      <c r="AG676" s="376"/>
    </row>
    <row r="677" spans="1:33" ht="15.75" customHeight="1" x14ac:dyDescent="0.3">
      <c r="A677" s="46"/>
      <c r="B677" s="375"/>
      <c r="C677" s="376"/>
      <c r="AG677" s="376"/>
    </row>
    <row r="678" spans="1:33" ht="15.75" customHeight="1" x14ac:dyDescent="0.3">
      <c r="A678" s="46"/>
      <c r="B678" s="375"/>
      <c r="C678" s="376"/>
      <c r="AG678" s="376"/>
    </row>
    <row r="679" spans="1:33" ht="15.75" customHeight="1" x14ac:dyDescent="0.3">
      <c r="A679" s="46"/>
      <c r="B679" s="375"/>
      <c r="C679" s="376"/>
      <c r="AG679" s="376"/>
    </row>
    <row r="680" spans="1:33" ht="15.75" customHeight="1" x14ac:dyDescent="0.3">
      <c r="A680" s="46"/>
      <c r="B680" s="375"/>
      <c r="C680" s="376"/>
      <c r="AG680" s="376"/>
    </row>
    <row r="681" spans="1:33" ht="15.75" customHeight="1" x14ac:dyDescent="0.3">
      <c r="A681" s="46"/>
      <c r="B681" s="375"/>
      <c r="C681" s="376"/>
      <c r="AG681" s="376"/>
    </row>
    <row r="682" spans="1:33" ht="15.75" customHeight="1" x14ac:dyDescent="0.3">
      <c r="A682" s="46"/>
      <c r="B682" s="375"/>
      <c r="C682" s="376"/>
      <c r="AG682" s="376"/>
    </row>
    <row r="683" spans="1:33" ht="15.75" customHeight="1" x14ac:dyDescent="0.3">
      <c r="A683" s="46"/>
      <c r="B683" s="375"/>
      <c r="C683" s="376"/>
      <c r="AG683" s="376"/>
    </row>
    <row r="684" spans="1:33" ht="15.75" customHeight="1" x14ac:dyDescent="0.3">
      <c r="A684" s="46"/>
      <c r="B684" s="375"/>
      <c r="C684" s="376"/>
      <c r="AG684" s="376"/>
    </row>
    <row r="685" spans="1:33" ht="15.75" customHeight="1" x14ac:dyDescent="0.3">
      <c r="A685" s="46"/>
      <c r="B685" s="375"/>
      <c r="C685" s="376"/>
      <c r="AG685" s="376"/>
    </row>
    <row r="686" spans="1:33" ht="15.75" customHeight="1" x14ac:dyDescent="0.3">
      <c r="A686" s="46"/>
      <c r="B686" s="375"/>
      <c r="C686" s="376"/>
      <c r="AG686" s="376"/>
    </row>
    <row r="687" spans="1:33" ht="15.75" customHeight="1" x14ac:dyDescent="0.3">
      <c r="A687" s="46"/>
      <c r="B687" s="375"/>
      <c r="C687" s="376"/>
      <c r="AG687" s="376"/>
    </row>
    <row r="688" spans="1:33" ht="15.75" customHeight="1" x14ac:dyDescent="0.3">
      <c r="A688" s="46"/>
      <c r="B688" s="375"/>
      <c r="C688" s="376"/>
      <c r="AG688" s="376"/>
    </row>
    <row r="689" spans="1:33" ht="15.75" customHeight="1" x14ac:dyDescent="0.3">
      <c r="A689" s="46"/>
      <c r="B689" s="375"/>
      <c r="C689" s="376"/>
      <c r="AG689" s="376"/>
    </row>
    <row r="690" spans="1:33" ht="15.75" customHeight="1" x14ac:dyDescent="0.3">
      <c r="A690" s="46"/>
      <c r="B690" s="375"/>
      <c r="C690" s="376"/>
      <c r="AG690" s="376"/>
    </row>
    <row r="691" spans="1:33" ht="15.75" customHeight="1" x14ac:dyDescent="0.3">
      <c r="A691" s="46"/>
      <c r="B691" s="375"/>
      <c r="C691" s="376"/>
      <c r="AG691" s="376"/>
    </row>
    <row r="692" spans="1:33" ht="15.75" customHeight="1" x14ac:dyDescent="0.3">
      <c r="A692" s="46"/>
      <c r="B692" s="375"/>
      <c r="C692" s="376"/>
      <c r="AG692" s="376"/>
    </row>
    <row r="693" spans="1:33" ht="15.75" customHeight="1" x14ac:dyDescent="0.3">
      <c r="A693" s="46"/>
      <c r="B693" s="375"/>
      <c r="C693" s="376"/>
      <c r="AG693" s="376"/>
    </row>
    <row r="694" spans="1:33" ht="15.75" customHeight="1" x14ac:dyDescent="0.3">
      <c r="A694" s="46"/>
      <c r="B694" s="375"/>
      <c r="C694" s="376"/>
      <c r="AG694" s="376"/>
    </row>
    <row r="695" spans="1:33" ht="15.75" customHeight="1" x14ac:dyDescent="0.3">
      <c r="A695" s="46"/>
      <c r="B695" s="375"/>
      <c r="C695" s="376"/>
      <c r="AG695" s="376"/>
    </row>
    <row r="696" spans="1:33" ht="15.75" customHeight="1" x14ac:dyDescent="0.3">
      <c r="A696" s="46"/>
      <c r="B696" s="375"/>
      <c r="C696" s="376"/>
      <c r="AG696" s="376"/>
    </row>
    <row r="697" spans="1:33" ht="15.75" customHeight="1" x14ac:dyDescent="0.3">
      <c r="A697" s="46"/>
      <c r="B697" s="375"/>
      <c r="C697" s="376"/>
      <c r="AG697" s="376"/>
    </row>
    <row r="698" spans="1:33" ht="15.75" customHeight="1" x14ac:dyDescent="0.3">
      <c r="A698" s="46"/>
      <c r="B698" s="375"/>
      <c r="C698" s="376"/>
      <c r="AG698" s="376"/>
    </row>
    <row r="699" spans="1:33" ht="15.75" customHeight="1" x14ac:dyDescent="0.3">
      <c r="A699" s="46"/>
      <c r="B699" s="375"/>
      <c r="C699" s="376"/>
      <c r="AG699" s="376"/>
    </row>
    <row r="700" spans="1:33" ht="15.75" customHeight="1" x14ac:dyDescent="0.3">
      <c r="A700" s="46"/>
      <c r="B700" s="375"/>
      <c r="C700" s="376"/>
      <c r="AG700" s="376"/>
    </row>
    <row r="701" spans="1:33" ht="15.75" customHeight="1" x14ac:dyDescent="0.3">
      <c r="A701" s="46"/>
      <c r="B701" s="375"/>
      <c r="C701" s="376"/>
      <c r="AG701" s="376"/>
    </row>
    <row r="702" spans="1:33" ht="15.75" customHeight="1" x14ac:dyDescent="0.3">
      <c r="A702" s="46"/>
      <c r="B702" s="375"/>
      <c r="C702" s="376"/>
      <c r="AG702" s="376"/>
    </row>
    <row r="703" spans="1:33" ht="15.75" customHeight="1" x14ac:dyDescent="0.3">
      <c r="A703" s="46"/>
      <c r="B703" s="375"/>
      <c r="C703" s="376"/>
      <c r="AG703" s="376"/>
    </row>
    <row r="704" spans="1:33" ht="15.75" customHeight="1" x14ac:dyDescent="0.3">
      <c r="A704" s="46"/>
      <c r="B704" s="375"/>
      <c r="C704" s="376"/>
      <c r="AG704" s="376"/>
    </row>
    <row r="705" spans="1:33" ht="15.75" customHeight="1" x14ac:dyDescent="0.3">
      <c r="A705" s="46"/>
      <c r="B705" s="375"/>
      <c r="C705" s="376"/>
      <c r="AG705" s="376"/>
    </row>
    <row r="706" spans="1:33" ht="15.75" customHeight="1" x14ac:dyDescent="0.3">
      <c r="A706" s="46"/>
      <c r="B706" s="375"/>
      <c r="C706" s="376"/>
      <c r="AG706" s="376"/>
    </row>
    <row r="707" spans="1:33" ht="15.75" customHeight="1" x14ac:dyDescent="0.3">
      <c r="A707" s="46"/>
      <c r="B707" s="375"/>
      <c r="C707" s="376"/>
      <c r="AG707" s="376"/>
    </row>
    <row r="708" spans="1:33" ht="15.75" customHeight="1" x14ac:dyDescent="0.3">
      <c r="A708" s="46"/>
      <c r="B708" s="375"/>
      <c r="C708" s="376"/>
      <c r="AG708" s="376"/>
    </row>
    <row r="709" spans="1:33" ht="15.75" customHeight="1" x14ac:dyDescent="0.3">
      <c r="A709" s="46"/>
      <c r="B709" s="375"/>
      <c r="C709" s="376"/>
      <c r="AG709" s="376"/>
    </row>
    <row r="710" spans="1:33" ht="15.75" customHeight="1" x14ac:dyDescent="0.3">
      <c r="A710" s="46"/>
      <c r="B710" s="375"/>
      <c r="C710" s="376"/>
      <c r="AG710" s="376"/>
    </row>
    <row r="711" spans="1:33" ht="15.75" customHeight="1" x14ac:dyDescent="0.3">
      <c r="A711" s="46"/>
      <c r="B711" s="375"/>
      <c r="C711" s="376"/>
      <c r="AG711" s="376"/>
    </row>
    <row r="712" spans="1:33" ht="15.75" customHeight="1" x14ac:dyDescent="0.3">
      <c r="A712" s="46"/>
      <c r="B712" s="375"/>
      <c r="C712" s="376"/>
      <c r="AG712" s="376"/>
    </row>
    <row r="713" spans="1:33" ht="15.75" customHeight="1" x14ac:dyDescent="0.3">
      <c r="A713" s="46"/>
      <c r="B713" s="375"/>
      <c r="C713" s="376"/>
      <c r="AG713" s="376"/>
    </row>
    <row r="714" spans="1:33" ht="15.75" customHeight="1" x14ac:dyDescent="0.3">
      <c r="A714" s="46"/>
      <c r="B714" s="375"/>
      <c r="C714" s="376"/>
      <c r="AG714" s="376"/>
    </row>
    <row r="715" spans="1:33" ht="15.75" customHeight="1" x14ac:dyDescent="0.3">
      <c r="A715" s="46"/>
      <c r="B715" s="375"/>
      <c r="C715" s="376"/>
      <c r="AG715" s="376"/>
    </row>
    <row r="716" spans="1:33" ht="15.75" customHeight="1" x14ac:dyDescent="0.3">
      <c r="A716" s="46"/>
      <c r="B716" s="375"/>
      <c r="C716" s="376"/>
      <c r="AG716" s="376"/>
    </row>
    <row r="717" spans="1:33" ht="15.75" customHeight="1" x14ac:dyDescent="0.3">
      <c r="A717" s="46"/>
      <c r="B717" s="375"/>
      <c r="C717" s="376"/>
      <c r="AG717" s="376"/>
    </row>
    <row r="718" spans="1:33" ht="15.75" customHeight="1" x14ac:dyDescent="0.3">
      <c r="A718" s="46"/>
      <c r="B718" s="375"/>
      <c r="C718" s="376"/>
      <c r="AG718" s="376"/>
    </row>
    <row r="719" spans="1:33" ht="15.75" customHeight="1" x14ac:dyDescent="0.3">
      <c r="A719" s="46"/>
      <c r="B719" s="375"/>
      <c r="C719" s="376"/>
      <c r="AG719" s="376"/>
    </row>
    <row r="720" spans="1:33" ht="15.75" customHeight="1" x14ac:dyDescent="0.3">
      <c r="A720" s="46"/>
      <c r="B720" s="375"/>
      <c r="C720" s="376"/>
      <c r="AG720" s="376"/>
    </row>
    <row r="721" spans="1:33" ht="15.75" customHeight="1" x14ac:dyDescent="0.3">
      <c r="A721" s="46"/>
      <c r="B721" s="375"/>
      <c r="C721" s="376"/>
      <c r="AG721" s="376"/>
    </row>
    <row r="722" spans="1:33" ht="15.75" customHeight="1" x14ac:dyDescent="0.3">
      <c r="A722" s="46"/>
      <c r="B722" s="375"/>
      <c r="C722" s="376"/>
      <c r="AG722" s="376"/>
    </row>
    <row r="723" spans="1:33" ht="15.75" customHeight="1" x14ac:dyDescent="0.3">
      <c r="A723" s="46"/>
      <c r="B723" s="375"/>
      <c r="C723" s="376"/>
      <c r="AG723" s="376"/>
    </row>
    <row r="724" spans="1:33" ht="15.75" customHeight="1" x14ac:dyDescent="0.3">
      <c r="A724" s="46"/>
      <c r="B724" s="375"/>
      <c r="C724" s="376"/>
      <c r="AG724" s="376"/>
    </row>
    <row r="725" spans="1:33" ht="15.75" customHeight="1" x14ac:dyDescent="0.3">
      <c r="A725" s="46"/>
      <c r="B725" s="375"/>
      <c r="C725" s="376"/>
      <c r="AG725" s="376"/>
    </row>
    <row r="726" spans="1:33" ht="15.75" customHeight="1" x14ac:dyDescent="0.3">
      <c r="A726" s="46"/>
      <c r="B726" s="375"/>
      <c r="C726" s="376"/>
      <c r="AG726" s="376"/>
    </row>
    <row r="727" spans="1:33" ht="15.75" customHeight="1" x14ac:dyDescent="0.3">
      <c r="A727" s="46"/>
      <c r="B727" s="375"/>
      <c r="C727" s="376"/>
      <c r="AG727" s="376"/>
    </row>
    <row r="728" spans="1:33" ht="15.75" customHeight="1" x14ac:dyDescent="0.3">
      <c r="A728" s="46"/>
      <c r="B728" s="375"/>
      <c r="C728" s="376"/>
      <c r="AG728" s="376"/>
    </row>
    <row r="729" spans="1:33" ht="15.75" customHeight="1" x14ac:dyDescent="0.3">
      <c r="A729" s="46"/>
      <c r="B729" s="375"/>
      <c r="C729" s="376"/>
      <c r="AG729" s="376"/>
    </row>
    <row r="730" spans="1:33" ht="15.75" customHeight="1" x14ac:dyDescent="0.3">
      <c r="A730" s="46"/>
      <c r="B730" s="375"/>
      <c r="C730" s="376"/>
      <c r="AG730" s="376"/>
    </row>
    <row r="731" spans="1:33" ht="15.75" customHeight="1" x14ac:dyDescent="0.3">
      <c r="A731" s="46"/>
      <c r="B731" s="375"/>
      <c r="C731" s="376"/>
      <c r="AG731" s="376"/>
    </row>
    <row r="732" spans="1:33" ht="15.75" customHeight="1" x14ac:dyDescent="0.3">
      <c r="A732" s="46"/>
      <c r="B732" s="375"/>
      <c r="C732" s="376"/>
      <c r="AG732" s="376"/>
    </row>
    <row r="733" spans="1:33" ht="15.75" customHeight="1" x14ac:dyDescent="0.3">
      <c r="A733" s="46"/>
      <c r="B733" s="375"/>
      <c r="C733" s="376"/>
      <c r="AG733" s="376"/>
    </row>
    <row r="734" spans="1:33" ht="15.75" customHeight="1" x14ac:dyDescent="0.3">
      <c r="A734" s="46"/>
      <c r="B734" s="375"/>
      <c r="C734" s="376"/>
      <c r="AG734" s="376"/>
    </row>
    <row r="735" spans="1:33" ht="15.75" customHeight="1" x14ac:dyDescent="0.3">
      <c r="A735" s="46"/>
      <c r="B735" s="375"/>
      <c r="C735" s="376"/>
      <c r="AG735" s="376"/>
    </row>
    <row r="736" spans="1:33" ht="15.75" customHeight="1" x14ac:dyDescent="0.3">
      <c r="A736" s="46"/>
      <c r="B736" s="375"/>
      <c r="C736" s="376"/>
      <c r="AG736" s="376"/>
    </row>
    <row r="737" spans="1:33" ht="15.75" customHeight="1" x14ac:dyDescent="0.3">
      <c r="A737" s="46"/>
      <c r="B737" s="375"/>
      <c r="C737" s="376"/>
      <c r="AG737" s="376"/>
    </row>
    <row r="738" spans="1:33" ht="15.75" customHeight="1" x14ac:dyDescent="0.3">
      <c r="A738" s="46"/>
      <c r="B738" s="375"/>
      <c r="C738" s="376"/>
      <c r="AG738" s="376"/>
    </row>
    <row r="739" spans="1:33" ht="15.75" customHeight="1" x14ac:dyDescent="0.3">
      <c r="A739" s="46"/>
      <c r="B739" s="375"/>
      <c r="C739" s="376"/>
      <c r="AG739" s="376"/>
    </row>
    <row r="740" spans="1:33" ht="15.75" customHeight="1" x14ac:dyDescent="0.3">
      <c r="A740" s="46"/>
      <c r="B740" s="375"/>
      <c r="C740" s="376"/>
      <c r="AG740" s="376"/>
    </row>
    <row r="741" spans="1:33" ht="15.75" customHeight="1" x14ac:dyDescent="0.3">
      <c r="A741" s="46"/>
      <c r="B741" s="375"/>
      <c r="C741" s="376"/>
      <c r="AG741" s="376"/>
    </row>
    <row r="742" spans="1:33" ht="15.75" customHeight="1" x14ac:dyDescent="0.3">
      <c r="A742" s="46"/>
      <c r="B742" s="375"/>
      <c r="C742" s="376"/>
      <c r="AG742" s="376"/>
    </row>
    <row r="743" spans="1:33" ht="15.75" customHeight="1" x14ac:dyDescent="0.3">
      <c r="A743" s="46"/>
      <c r="B743" s="375"/>
      <c r="C743" s="376"/>
      <c r="AG743" s="376"/>
    </row>
    <row r="744" spans="1:33" ht="15.75" customHeight="1" x14ac:dyDescent="0.3">
      <c r="A744" s="46"/>
      <c r="B744" s="375"/>
      <c r="C744" s="376"/>
      <c r="AG744" s="376"/>
    </row>
    <row r="745" spans="1:33" ht="15.75" customHeight="1" x14ac:dyDescent="0.3">
      <c r="A745" s="46"/>
      <c r="B745" s="375"/>
      <c r="C745" s="376"/>
      <c r="AG745" s="376"/>
    </row>
    <row r="746" spans="1:33" ht="15.75" customHeight="1" x14ac:dyDescent="0.3">
      <c r="A746" s="46"/>
      <c r="B746" s="375"/>
      <c r="C746" s="376"/>
      <c r="AG746" s="376"/>
    </row>
    <row r="747" spans="1:33" ht="15.75" customHeight="1" x14ac:dyDescent="0.3">
      <c r="A747" s="46"/>
      <c r="B747" s="375"/>
      <c r="C747" s="376"/>
      <c r="AG747" s="376"/>
    </row>
    <row r="748" spans="1:33" ht="15.75" customHeight="1" x14ac:dyDescent="0.3">
      <c r="A748" s="46"/>
      <c r="B748" s="375"/>
      <c r="C748" s="376"/>
      <c r="AG748" s="376"/>
    </row>
    <row r="749" spans="1:33" ht="15.75" customHeight="1" x14ac:dyDescent="0.3">
      <c r="A749" s="46"/>
      <c r="B749" s="375"/>
      <c r="C749" s="376"/>
      <c r="AG749" s="376"/>
    </row>
    <row r="750" spans="1:33" ht="15.75" customHeight="1" x14ac:dyDescent="0.3">
      <c r="A750" s="46"/>
      <c r="B750" s="375"/>
      <c r="C750" s="376"/>
      <c r="AG750" s="376"/>
    </row>
    <row r="751" spans="1:33" ht="15.75" customHeight="1" x14ac:dyDescent="0.3">
      <c r="A751" s="46"/>
      <c r="B751" s="375"/>
      <c r="C751" s="376"/>
      <c r="AG751" s="376"/>
    </row>
    <row r="752" spans="1:33" ht="15.75" customHeight="1" x14ac:dyDescent="0.3">
      <c r="A752" s="46"/>
      <c r="B752" s="375"/>
      <c r="C752" s="376"/>
      <c r="AG752" s="376"/>
    </row>
    <row r="753" spans="1:33" ht="15.75" customHeight="1" x14ac:dyDescent="0.3">
      <c r="A753" s="46"/>
      <c r="B753" s="375"/>
      <c r="C753" s="376"/>
      <c r="AG753" s="376"/>
    </row>
    <row r="754" spans="1:33" ht="15.75" customHeight="1" x14ac:dyDescent="0.3">
      <c r="A754" s="46"/>
      <c r="B754" s="375"/>
      <c r="C754" s="376"/>
      <c r="AG754" s="376"/>
    </row>
    <row r="755" spans="1:33" ht="15.75" customHeight="1" x14ac:dyDescent="0.3">
      <c r="A755" s="46"/>
      <c r="B755" s="375"/>
      <c r="C755" s="376"/>
      <c r="AG755" s="376"/>
    </row>
    <row r="756" spans="1:33" ht="15.75" customHeight="1" x14ac:dyDescent="0.3">
      <c r="A756" s="46"/>
      <c r="B756" s="375"/>
      <c r="C756" s="376"/>
      <c r="AG756" s="376"/>
    </row>
    <row r="757" spans="1:33" ht="15.75" customHeight="1" x14ac:dyDescent="0.3">
      <c r="A757" s="46"/>
      <c r="B757" s="375"/>
      <c r="C757" s="376"/>
      <c r="AG757" s="376"/>
    </row>
    <row r="758" spans="1:33" ht="15.75" customHeight="1" x14ac:dyDescent="0.3">
      <c r="A758" s="46"/>
      <c r="B758" s="375"/>
      <c r="C758" s="376"/>
      <c r="AG758" s="376"/>
    </row>
    <row r="759" spans="1:33" ht="15.75" customHeight="1" x14ac:dyDescent="0.3">
      <c r="A759" s="46"/>
      <c r="B759" s="375"/>
      <c r="C759" s="376"/>
      <c r="AG759" s="376"/>
    </row>
    <row r="760" spans="1:33" ht="15.75" customHeight="1" x14ac:dyDescent="0.3">
      <c r="A760" s="46"/>
      <c r="B760" s="375"/>
      <c r="C760" s="376"/>
      <c r="AG760" s="376"/>
    </row>
    <row r="761" spans="1:33" ht="15.75" customHeight="1" x14ac:dyDescent="0.3">
      <c r="A761" s="46"/>
      <c r="B761" s="375"/>
      <c r="C761" s="376"/>
      <c r="AG761" s="376"/>
    </row>
    <row r="762" spans="1:33" ht="15.75" customHeight="1" x14ac:dyDescent="0.3">
      <c r="A762" s="46"/>
      <c r="B762" s="375"/>
      <c r="C762" s="376"/>
      <c r="AG762" s="376"/>
    </row>
    <row r="763" spans="1:33" ht="15.75" customHeight="1" x14ac:dyDescent="0.3">
      <c r="A763" s="46"/>
      <c r="B763" s="375"/>
      <c r="C763" s="376"/>
      <c r="AG763" s="376"/>
    </row>
    <row r="764" spans="1:33" ht="15.75" customHeight="1" x14ac:dyDescent="0.3">
      <c r="A764" s="46"/>
      <c r="B764" s="375"/>
      <c r="C764" s="376"/>
      <c r="AG764" s="376"/>
    </row>
    <row r="765" spans="1:33" ht="15.75" customHeight="1" x14ac:dyDescent="0.3">
      <c r="A765" s="46"/>
      <c r="B765" s="375"/>
      <c r="C765" s="376"/>
      <c r="AG765" s="376"/>
    </row>
    <row r="766" spans="1:33" ht="15.75" customHeight="1" x14ac:dyDescent="0.3">
      <c r="A766" s="46"/>
      <c r="B766" s="375"/>
      <c r="C766" s="376"/>
      <c r="AG766" s="376"/>
    </row>
    <row r="767" spans="1:33" ht="15.75" customHeight="1" x14ac:dyDescent="0.3">
      <c r="A767" s="46"/>
      <c r="B767" s="375"/>
      <c r="C767" s="376"/>
      <c r="AG767" s="376"/>
    </row>
    <row r="768" spans="1:33" ht="15.75" customHeight="1" x14ac:dyDescent="0.3">
      <c r="A768" s="46"/>
      <c r="B768" s="375"/>
      <c r="C768" s="376"/>
      <c r="AG768" s="376"/>
    </row>
    <row r="769" spans="1:33" ht="15.75" customHeight="1" x14ac:dyDescent="0.3">
      <c r="A769" s="46"/>
      <c r="B769" s="375"/>
      <c r="C769" s="376"/>
      <c r="AG769" s="376"/>
    </row>
    <row r="770" spans="1:33" ht="15.75" customHeight="1" x14ac:dyDescent="0.3">
      <c r="A770" s="46"/>
      <c r="B770" s="375"/>
      <c r="C770" s="376"/>
      <c r="AG770" s="376"/>
    </row>
    <row r="771" spans="1:33" ht="15.75" customHeight="1" x14ac:dyDescent="0.3">
      <c r="A771" s="46"/>
      <c r="B771" s="375"/>
      <c r="C771" s="376"/>
      <c r="AG771" s="376"/>
    </row>
    <row r="772" spans="1:33" ht="15.75" customHeight="1" x14ac:dyDescent="0.3">
      <c r="A772" s="46"/>
      <c r="B772" s="375"/>
      <c r="C772" s="376"/>
      <c r="AG772" s="376"/>
    </row>
    <row r="773" spans="1:33" ht="15.75" customHeight="1" x14ac:dyDescent="0.3">
      <c r="A773" s="46"/>
      <c r="B773" s="375"/>
      <c r="C773" s="376"/>
      <c r="AG773" s="376"/>
    </row>
    <row r="774" spans="1:33" ht="15.75" customHeight="1" x14ac:dyDescent="0.3">
      <c r="A774" s="46"/>
      <c r="B774" s="375"/>
      <c r="C774" s="376"/>
      <c r="AG774" s="376"/>
    </row>
    <row r="775" spans="1:33" ht="15.75" customHeight="1" x14ac:dyDescent="0.3">
      <c r="A775" s="46"/>
      <c r="B775" s="375"/>
      <c r="C775" s="376"/>
      <c r="AG775" s="376"/>
    </row>
    <row r="776" spans="1:33" ht="15.75" customHeight="1" x14ac:dyDescent="0.3">
      <c r="A776" s="46"/>
      <c r="B776" s="375"/>
      <c r="C776" s="376"/>
      <c r="AG776" s="376"/>
    </row>
    <row r="777" spans="1:33" ht="15.75" customHeight="1" x14ac:dyDescent="0.3">
      <c r="A777" s="46"/>
      <c r="B777" s="375"/>
      <c r="C777" s="376"/>
      <c r="AG777" s="376"/>
    </row>
    <row r="778" spans="1:33" ht="15.75" customHeight="1" x14ac:dyDescent="0.3">
      <c r="A778" s="46"/>
      <c r="B778" s="375"/>
      <c r="C778" s="376"/>
      <c r="AG778" s="376"/>
    </row>
    <row r="779" spans="1:33" ht="15.75" customHeight="1" x14ac:dyDescent="0.3">
      <c r="A779" s="46"/>
      <c r="B779" s="375"/>
      <c r="C779" s="376"/>
      <c r="AG779" s="376"/>
    </row>
    <row r="780" spans="1:33" ht="15.75" customHeight="1" x14ac:dyDescent="0.3">
      <c r="A780" s="46"/>
      <c r="B780" s="375"/>
      <c r="C780" s="376"/>
      <c r="AG780" s="376"/>
    </row>
    <row r="781" spans="1:33" ht="15.75" customHeight="1" x14ac:dyDescent="0.3">
      <c r="A781" s="46"/>
      <c r="B781" s="375"/>
      <c r="C781" s="376"/>
      <c r="AG781" s="376"/>
    </row>
    <row r="782" spans="1:33" ht="15.75" customHeight="1" x14ac:dyDescent="0.3">
      <c r="A782" s="46"/>
      <c r="B782" s="375"/>
      <c r="C782" s="376"/>
      <c r="AG782" s="376"/>
    </row>
    <row r="783" spans="1:33" ht="15.75" customHeight="1" x14ac:dyDescent="0.3">
      <c r="A783" s="46"/>
      <c r="B783" s="375"/>
      <c r="C783" s="376"/>
      <c r="AG783" s="376"/>
    </row>
    <row r="784" spans="1:33" ht="15.75" customHeight="1" x14ac:dyDescent="0.3">
      <c r="A784" s="46"/>
      <c r="B784" s="375"/>
      <c r="C784" s="376"/>
      <c r="AG784" s="376"/>
    </row>
    <row r="785" spans="1:33" ht="15.75" customHeight="1" x14ac:dyDescent="0.3">
      <c r="A785" s="46"/>
      <c r="B785" s="375"/>
      <c r="C785" s="376"/>
      <c r="AG785" s="376"/>
    </row>
    <row r="786" spans="1:33" ht="15.75" customHeight="1" x14ac:dyDescent="0.3">
      <c r="A786" s="46"/>
      <c r="B786" s="375"/>
      <c r="C786" s="376"/>
      <c r="AG786" s="376"/>
    </row>
    <row r="787" spans="1:33" ht="15.75" customHeight="1" x14ac:dyDescent="0.3">
      <c r="A787" s="46"/>
      <c r="B787" s="375"/>
      <c r="C787" s="376"/>
      <c r="AG787" s="376"/>
    </row>
    <row r="788" spans="1:33" ht="15.75" customHeight="1" x14ac:dyDescent="0.3">
      <c r="A788" s="46"/>
      <c r="B788" s="375"/>
      <c r="C788" s="376"/>
      <c r="AG788" s="376"/>
    </row>
    <row r="789" spans="1:33" ht="15.75" customHeight="1" x14ac:dyDescent="0.3">
      <c r="A789" s="46"/>
      <c r="B789" s="375"/>
      <c r="C789" s="376"/>
      <c r="AG789" s="376"/>
    </row>
    <row r="790" spans="1:33" ht="15.75" customHeight="1" x14ac:dyDescent="0.3">
      <c r="A790" s="46"/>
      <c r="B790" s="375"/>
      <c r="C790" s="376"/>
      <c r="AG790" s="376"/>
    </row>
    <row r="791" spans="1:33" ht="15.75" customHeight="1" x14ac:dyDescent="0.3">
      <c r="A791" s="46"/>
      <c r="B791" s="375"/>
      <c r="C791" s="376"/>
      <c r="AG791" s="376"/>
    </row>
    <row r="792" spans="1:33" ht="15.75" customHeight="1" x14ac:dyDescent="0.3">
      <c r="A792" s="46"/>
      <c r="B792" s="375"/>
      <c r="C792" s="376"/>
      <c r="AG792" s="376"/>
    </row>
    <row r="793" spans="1:33" ht="15.75" customHeight="1" x14ac:dyDescent="0.3">
      <c r="A793" s="46"/>
      <c r="B793" s="375"/>
      <c r="C793" s="376"/>
      <c r="AG793" s="376"/>
    </row>
    <row r="794" spans="1:33" ht="15.75" customHeight="1" x14ac:dyDescent="0.3">
      <c r="A794" s="46"/>
      <c r="B794" s="375"/>
      <c r="C794" s="376"/>
      <c r="AG794" s="376"/>
    </row>
    <row r="795" spans="1:33" ht="15.75" customHeight="1" x14ac:dyDescent="0.3">
      <c r="A795" s="46"/>
      <c r="B795" s="375"/>
      <c r="C795" s="376"/>
      <c r="AG795" s="376"/>
    </row>
    <row r="796" spans="1:33" ht="15.75" customHeight="1" x14ac:dyDescent="0.3">
      <c r="A796" s="46"/>
      <c r="B796" s="375"/>
      <c r="C796" s="376"/>
      <c r="AG796" s="376"/>
    </row>
    <row r="797" spans="1:33" ht="15.75" customHeight="1" x14ac:dyDescent="0.3">
      <c r="A797" s="46"/>
      <c r="B797" s="375"/>
      <c r="C797" s="376"/>
      <c r="AG797" s="376"/>
    </row>
    <row r="798" spans="1:33" ht="15.75" customHeight="1" x14ac:dyDescent="0.3">
      <c r="A798" s="46"/>
      <c r="B798" s="375"/>
      <c r="C798" s="376"/>
      <c r="AG798" s="376"/>
    </row>
    <row r="799" spans="1:33" ht="15.75" customHeight="1" x14ac:dyDescent="0.3">
      <c r="A799" s="46"/>
      <c r="B799" s="375"/>
      <c r="C799" s="376"/>
      <c r="AG799" s="376"/>
    </row>
    <row r="800" spans="1:33" ht="15.75" customHeight="1" x14ac:dyDescent="0.3">
      <c r="A800" s="46"/>
      <c r="B800" s="375"/>
      <c r="C800" s="376"/>
      <c r="AG800" s="376"/>
    </row>
    <row r="801" spans="1:33" ht="15.75" customHeight="1" x14ac:dyDescent="0.3">
      <c r="A801" s="46"/>
      <c r="B801" s="375"/>
      <c r="C801" s="376"/>
      <c r="AG801" s="376"/>
    </row>
    <row r="802" spans="1:33" ht="15.75" customHeight="1" x14ac:dyDescent="0.3">
      <c r="A802" s="46"/>
      <c r="B802" s="375"/>
      <c r="C802" s="376"/>
      <c r="AG802" s="376"/>
    </row>
    <row r="803" spans="1:33" ht="15.75" customHeight="1" x14ac:dyDescent="0.3">
      <c r="A803" s="46"/>
      <c r="B803" s="375"/>
      <c r="C803" s="376"/>
      <c r="AG803" s="376"/>
    </row>
    <row r="804" spans="1:33" ht="15.75" customHeight="1" x14ac:dyDescent="0.3">
      <c r="A804" s="46"/>
      <c r="B804" s="375"/>
      <c r="C804" s="376"/>
      <c r="AG804" s="376"/>
    </row>
    <row r="805" spans="1:33" ht="15.75" customHeight="1" x14ac:dyDescent="0.3">
      <c r="A805" s="46"/>
      <c r="B805" s="375"/>
      <c r="C805" s="376"/>
      <c r="AG805" s="376"/>
    </row>
    <row r="806" spans="1:33" ht="15.75" customHeight="1" x14ac:dyDescent="0.3">
      <c r="A806" s="46"/>
      <c r="B806" s="375"/>
      <c r="C806" s="376"/>
      <c r="AG806" s="376"/>
    </row>
    <row r="807" spans="1:33" ht="15.75" customHeight="1" x14ac:dyDescent="0.3">
      <c r="A807" s="46"/>
      <c r="B807" s="375"/>
      <c r="C807" s="376"/>
      <c r="AG807" s="376"/>
    </row>
    <row r="808" spans="1:33" ht="15.75" customHeight="1" x14ac:dyDescent="0.3">
      <c r="A808" s="46"/>
      <c r="B808" s="375"/>
      <c r="C808" s="376"/>
      <c r="AG808" s="376"/>
    </row>
    <row r="809" spans="1:33" ht="15.75" customHeight="1" x14ac:dyDescent="0.3">
      <c r="A809" s="46"/>
      <c r="B809" s="375"/>
      <c r="C809" s="376"/>
      <c r="AG809" s="376"/>
    </row>
    <row r="810" spans="1:33" ht="15.75" customHeight="1" x14ac:dyDescent="0.3">
      <c r="A810" s="46"/>
      <c r="B810" s="375"/>
      <c r="C810" s="376"/>
      <c r="AG810" s="376"/>
    </row>
    <row r="811" spans="1:33" ht="15.75" customHeight="1" x14ac:dyDescent="0.3">
      <c r="A811" s="46"/>
      <c r="B811" s="375"/>
      <c r="C811" s="376"/>
      <c r="AG811" s="376"/>
    </row>
    <row r="812" spans="1:33" ht="15.75" customHeight="1" x14ac:dyDescent="0.3">
      <c r="A812" s="46"/>
      <c r="B812" s="375"/>
      <c r="C812" s="376"/>
      <c r="AG812" s="376"/>
    </row>
    <row r="813" spans="1:33" ht="15.75" customHeight="1" x14ac:dyDescent="0.3">
      <c r="A813" s="46"/>
      <c r="B813" s="375"/>
      <c r="C813" s="376"/>
      <c r="AG813" s="376"/>
    </row>
    <row r="814" spans="1:33" ht="15.75" customHeight="1" x14ac:dyDescent="0.3">
      <c r="A814" s="46"/>
      <c r="B814" s="375"/>
      <c r="C814" s="376"/>
      <c r="AG814" s="376"/>
    </row>
    <row r="815" spans="1:33" ht="15.75" customHeight="1" x14ac:dyDescent="0.3">
      <c r="A815" s="46"/>
      <c r="B815" s="375"/>
      <c r="C815" s="376"/>
      <c r="AG815" s="376"/>
    </row>
    <row r="816" spans="1:33" ht="15.75" customHeight="1" x14ac:dyDescent="0.3">
      <c r="A816" s="46"/>
      <c r="B816" s="375"/>
      <c r="C816" s="376"/>
      <c r="AG816" s="376"/>
    </row>
    <row r="817" spans="1:33" ht="15.75" customHeight="1" x14ac:dyDescent="0.3">
      <c r="A817" s="46"/>
      <c r="B817" s="375"/>
      <c r="C817" s="376"/>
      <c r="AG817" s="376"/>
    </row>
    <row r="818" spans="1:33" ht="15.75" customHeight="1" x14ac:dyDescent="0.3">
      <c r="A818" s="46"/>
      <c r="B818" s="375"/>
      <c r="C818" s="376"/>
      <c r="AG818" s="376"/>
    </row>
    <row r="819" spans="1:33" ht="15.75" customHeight="1" x14ac:dyDescent="0.3">
      <c r="A819" s="46"/>
      <c r="B819" s="375"/>
      <c r="C819" s="376"/>
      <c r="AG819" s="376"/>
    </row>
    <row r="820" spans="1:33" ht="15.75" customHeight="1" x14ac:dyDescent="0.3">
      <c r="A820" s="46"/>
      <c r="B820" s="375"/>
      <c r="C820" s="376"/>
      <c r="AG820" s="376"/>
    </row>
    <row r="821" spans="1:33" ht="15.75" customHeight="1" x14ac:dyDescent="0.3">
      <c r="A821" s="46"/>
      <c r="B821" s="375"/>
      <c r="C821" s="376"/>
      <c r="AG821" s="376"/>
    </row>
    <row r="822" spans="1:33" ht="15.75" customHeight="1" x14ac:dyDescent="0.3">
      <c r="A822" s="46"/>
      <c r="B822" s="375"/>
      <c r="C822" s="376"/>
      <c r="AG822" s="376"/>
    </row>
    <row r="823" spans="1:33" ht="15.75" customHeight="1" x14ac:dyDescent="0.3">
      <c r="A823" s="46"/>
      <c r="B823" s="375"/>
      <c r="C823" s="376"/>
      <c r="AG823" s="376"/>
    </row>
    <row r="824" spans="1:33" ht="15.75" customHeight="1" x14ac:dyDescent="0.3">
      <c r="A824" s="46"/>
      <c r="B824" s="375"/>
      <c r="C824" s="376"/>
      <c r="AG824" s="376"/>
    </row>
    <row r="825" spans="1:33" ht="15.75" customHeight="1" x14ac:dyDescent="0.3">
      <c r="A825" s="46"/>
      <c r="B825" s="375"/>
      <c r="C825" s="376"/>
      <c r="AG825" s="376"/>
    </row>
    <row r="826" spans="1:33" ht="15.75" customHeight="1" x14ac:dyDescent="0.3">
      <c r="A826" s="46"/>
      <c r="B826" s="375"/>
      <c r="C826" s="376"/>
      <c r="AG826" s="376"/>
    </row>
    <row r="827" spans="1:33" ht="15.75" customHeight="1" x14ac:dyDescent="0.3">
      <c r="A827" s="46"/>
      <c r="B827" s="375"/>
      <c r="C827" s="376"/>
      <c r="AG827" s="376"/>
    </row>
    <row r="828" spans="1:33" ht="15.75" customHeight="1" x14ac:dyDescent="0.3">
      <c r="A828" s="46"/>
      <c r="B828" s="375"/>
      <c r="C828" s="376"/>
      <c r="AG828" s="376"/>
    </row>
    <row r="829" spans="1:33" ht="15.75" customHeight="1" x14ac:dyDescent="0.3">
      <c r="A829" s="46"/>
      <c r="B829" s="375"/>
      <c r="C829" s="376"/>
      <c r="AG829" s="376"/>
    </row>
    <row r="830" spans="1:33" ht="15.75" customHeight="1" x14ac:dyDescent="0.3">
      <c r="A830" s="46"/>
      <c r="B830" s="375"/>
      <c r="C830" s="376"/>
      <c r="AG830" s="376"/>
    </row>
    <row r="831" spans="1:33" ht="15.75" customHeight="1" x14ac:dyDescent="0.3">
      <c r="A831" s="46"/>
      <c r="B831" s="375"/>
      <c r="C831" s="376"/>
      <c r="AG831" s="376"/>
    </row>
    <row r="832" spans="1:33" ht="15.75" customHeight="1" x14ac:dyDescent="0.3">
      <c r="A832" s="46"/>
      <c r="B832" s="375"/>
      <c r="C832" s="376"/>
      <c r="AG832" s="376"/>
    </row>
    <row r="833" spans="1:33" ht="15.75" customHeight="1" x14ac:dyDescent="0.3">
      <c r="A833" s="46"/>
      <c r="B833" s="375"/>
      <c r="C833" s="376"/>
      <c r="AG833" s="376"/>
    </row>
    <row r="834" spans="1:33" ht="15.75" customHeight="1" x14ac:dyDescent="0.3">
      <c r="A834" s="46"/>
      <c r="B834" s="375"/>
      <c r="C834" s="376"/>
      <c r="AG834" s="376"/>
    </row>
    <row r="835" spans="1:33" ht="15.75" customHeight="1" x14ac:dyDescent="0.3">
      <c r="A835" s="46"/>
      <c r="B835" s="375"/>
      <c r="C835" s="376"/>
      <c r="AG835" s="376"/>
    </row>
    <row r="836" spans="1:33" ht="15.75" customHeight="1" x14ac:dyDescent="0.3">
      <c r="A836" s="46"/>
      <c r="B836" s="375"/>
      <c r="C836" s="376"/>
      <c r="AG836" s="376"/>
    </row>
    <row r="837" spans="1:33" ht="15.75" customHeight="1" x14ac:dyDescent="0.3">
      <c r="A837" s="46"/>
      <c r="B837" s="375"/>
      <c r="C837" s="376"/>
      <c r="AG837" s="376"/>
    </row>
    <row r="838" spans="1:33" ht="15.75" customHeight="1" x14ac:dyDescent="0.3">
      <c r="A838" s="46"/>
      <c r="B838" s="375"/>
      <c r="C838" s="376"/>
      <c r="AG838" s="376"/>
    </row>
    <row r="839" spans="1:33" ht="15.75" customHeight="1" x14ac:dyDescent="0.3">
      <c r="A839" s="46"/>
      <c r="B839" s="375"/>
      <c r="C839" s="376"/>
      <c r="AG839" s="376"/>
    </row>
    <row r="840" spans="1:33" ht="15.75" customHeight="1" x14ac:dyDescent="0.3">
      <c r="A840" s="46"/>
      <c r="B840" s="375"/>
      <c r="C840" s="376"/>
      <c r="AG840" s="376"/>
    </row>
    <row r="841" spans="1:33" ht="15.75" customHeight="1" x14ac:dyDescent="0.3">
      <c r="A841" s="46"/>
      <c r="B841" s="375"/>
      <c r="C841" s="376"/>
      <c r="AG841" s="376"/>
    </row>
    <row r="842" spans="1:33" ht="15.75" customHeight="1" x14ac:dyDescent="0.3">
      <c r="A842" s="46"/>
      <c r="B842" s="375"/>
      <c r="C842" s="376"/>
      <c r="AG842" s="376"/>
    </row>
    <row r="843" spans="1:33" ht="15.75" customHeight="1" x14ac:dyDescent="0.3">
      <c r="A843" s="46"/>
      <c r="B843" s="375"/>
      <c r="C843" s="376"/>
      <c r="AG843" s="376"/>
    </row>
    <row r="844" spans="1:33" ht="15.75" customHeight="1" x14ac:dyDescent="0.3">
      <c r="A844" s="46"/>
      <c r="B844" s="375"/>
      <c r="C844" s="376"/>
      <c r="AG844" s="376"/>
    </row>
    <row r="845" spans="1:33" ht="15.75" customHeight="1" x14ac:dyDescent="0.3">
      <c r="A845" s="46"/>
      <c r="B845" s="375"/>
      <c r="C845" s="376"/>
      <c r="AG845" s="376"/>
    </row>
    <row r="846" spans="1:33" ht="15.75" customHeight="1" x14ac:dyDescent="0.3">
      <c r="A846" s="46"/>
      <c r="B846" s="375"/>
      <c r="C846" s="376"/>
      <c r="AG846" s="376"/>
    </row>
    <row r="847" spans="1:33" ht="15.75" customHeight="1" x14ac:dyDescent="0.3">
      <c r="A847" s="46"/>
      <c r="B847" s="375"/>
      <c r="C847" s="376"/>
      <c r="AG847" s="376"/>
    </row>
    <row r="848" spans="1:33" ht="15.75" customHeight="1" x14ac:dyDescent="0.3">
      <c r="A848" s="46"/>
      <c r="B848" s="375"/>
      <c r="C848" s="376"/>
      <c r="AG848" s="376"/>
    </row>
    <row r="849" spans="1:33" ht="15.75" customHeight="1" x14ac:dyDescent="0.3">
      <c r="A849" s="46"/>
      <c r="B849" s="375"/>
      <c r="C849" s="376"/>
      <c r="AG849" s="376"/>
    </row>
    <row r="850" spans="1:33" ht="15.75" customHeight="1" x14ac:dyDescent="0.3">
      <c r="A850" s="46"/>
      <c r="B850" s="375"/>
      <c r="C850" s="376"/>
      <c r="AG850" s="376"/>
    </row>
    <row r="851" spans="1:33" ht="15.75" customHeight="1" x14ac:dyDescent="0.3">
      <c r="A851" s="46"/>
      <c r="B851" s="375"/>
      <c r="C851" s="376"/>
      <c r="AG851" s="376"/>
    </row>
    <row r="852" spans="1:33" ht="15.75" customHeight="1" x14ac:dyDescent="0.3">
      <c r="A852" s="46"/>
      <c r="B852" s="375"/>
      <c r="C852" s="376"/>
      <c r="AG852" s="376"/>
    </row>
    <row r="853" spans="1:33" ht="15.75" customHeight="1" x14ac:dyDescent="0.3">
      <c r="A853" s="46"/>
      <c r="B853" s="375"/>
      <c r="C853" s="376"/>
      <c r="AG853" s="376"/>
    </row>
    <row r="854" spans="1:33" ht="15.75" customHeight="1" x14ac:dyDescent="0.3">
      <c r="A854" s="46"/>
      <c r="B854" s="375"/>
      <c r="C854" s="376"/>
      <c r="AG854" s="376"/>
    </row>
    <row r="855" spans="1:33" ht="15.75" customHeight="1" x14ac:dyDescent="0.3">
      <c r="A855" s="46"/>
      <c r="B855" s="375"/>
      <c r="C855" s="376"/>
      <c r="AG855" s="376"/>
    </row>
    <row r="856" spans="1:33" ht="15.75" customHeight="1" x14ac:dyDescent="0.3">
      <c r="A856" s="46"/>
      <c r="B856" s="375"/>
      <c r="C856" s="376"/>
      <c r="AG856" s="376"/>
    </row>
    <row r="857" spans="1:33" ht="15.75" customHeight="1" x14ac:dyDescent="0.3">
      <c r="A857" s="46"/>
      <c r="B857" s="375"/>
      <c r="C857" s="376"/>
      <c r="AG857" s="376"/>
    </row>
    <row r="858" spans="1:33" ht="15.75" customHeight="1" x14ac:dyDescent="0.3">
      <c r="A858" s="46"/>
      <c r="B858" s="375"/>
      <c r="C858" s="376"/>
      <c r="AG858" s="376"/>
    </row>
    <row r="859" spans="1:33" ht="15.75" customHeight="1" x14ac:dyDescent="0.3">
      <c r="A859" s="46"/>
      <c r="B859" s="375"/>
      <c r="C859" s="376"/>
      <c r="AG859" s="376"/>
    </row>
    <row r="860" spans="1:33" ht="15.75" customHeight="1" x14ac:dyDescent="0.3">
      <c r="A860" s="46"/>
      <c r="B860" s="375"/>
      <c r="C860" s="376"/>
      <c r="AG860" s="376"/>
    </row>
    <row r="861" spans="1:33" ht="15.75" customHeight="1" x14ac:dyDescent="0.3">
      <c r="A861" s="46"/>
      <c r="B861" s="375"/>
      <c r="C861" s="376"/>
      <c r="AG861" s="376"/>
    </row>
    <row r="862" spans="1:33" ht="15.75" customHeight="1" x14ac:dyDescent="0.3">
      <c r="A862" s="46"/>
      <c r="B862" s="375"/>
      <c r="C862" s="376"/>
      <c r="AG862" s="376"/>
    </row>
    <row r="863" spans="1:33" ht="15.75" customHeight="1" x14ac:dyDescent="0.3">
      <c r="A863" s="46"/>
      <c r="B863" s="375"/>
      <c r="C863" s="376"/>
      <c r="AG863" s="376"/>
    </row>
    <row r="864" spans="1:33" ht="15.75" customHeight="1" x14ac:dyDescent="0.3">
      <c r="A864" s="46"/>
      <c r="B864" s="375"/>
      <c r="C864" s="376"/>
      <c r="AG864" s="376"/>
    </row>
    <row r="865" spans="1:33" ht="15.75" customHeight="1" x14ac:dyDescent="0.3">
      <c r="A865" s="46"/>
      <c r="B865" s="375"/>
      <c r="C865" s="376"/>
      <c r="AG865" s="376"/>
    </row>
    <row r="866" spans="1:33" ht="15.75" customHeight="1" x14ac:dyDescent="0.3">
      <c r="A866" s="46"/>
      <c r="B866" s="375"/>
      <c r="C866" s="376"/>
      <c r="AG866" s="376"/>
    </row>
    <row r="867" spans="1:33" ht="15.75" customHeight="1" x14ac:dyDescent="0.3">
      <c r="A867" s="46"/>
      <c r="B867" s="375"/>
      <c r="C867" s="376"/>
      <c r="AG867" s="376"/>
    </row>
    <row r="868" spans="1:33" ht="15.75" customHeight="1" x14ac:dyDescent="0.3">
      <c r="A868" s="46"/>
      <c r="B868" s="375"/>
      <c r="C868" s="376"/>
      <c r="AG868" s="376"/>
    </row>
    <row r="869" spans="1:33" ht="15.75" customHeight="1" x14ac:dyDescent="0.3">
      <c r="A869" s="46"/>
      <c r="B869" s="375"/>
      <c r="C869" s="376"/>
      <c r="AG869" s="376"/>
    </row>
    <row r="870" spans="1:33" ht="15.75" customHeight="1" x14ac:dyDescent="0.3">
      <c r="A870" s="46"/>
      <c r="B870" s="375"/>
      <c r="C870" s="376"/>
      <c r="AG870" s="376"/>
    </row>
    <row r="871" spans="1:33" ht="15.75" customHeight="1" x14ac:dyDescent="0.3">
      <c r="A871" s="46"/>
      <c r="B871" s="375"/>
      <c r="C871" s="376"/>
      <c r="AG871" s="376"/>
    </row>
    <row r="872" spans="1:33" ht="15.75" customHeight="1" x14ac:dyDescent="0.3">
      <c r="A872" s="46"/>
      <c r="B872" s="375"/>
      <c r="C872" s="376"/>
      <c r="AG872" s="376"/>
    </row>
    <row r="873" spans="1:33" ht="15.75" customHeight="1" x14ac:dyDescent="0.3">
      <c r="A873" s="46"/>
      <c r="B873" s="375"/>
      <c r="C873" s="376"/>
      <c r="AG873" s="376"/>
    </row>
    <row r="874" spans="1:33" ht="15.75" customHeight="1" x14ac:dyDescent="0.3">
      <c r="A874" s="46"/>
      <c r="B874" s="375"/>
      <c r="C874" s="376"/>
      <c r="AG874" s="376"/>
    </row>
    <row r="875" spans="1:33" ht="15.75" customHeight="1" x14ac:dyDescent="0.3">
      <c r="A875" s="46"/>
      <c r="B875" s="375"/>
      <c r="C875" s="376"/>
      <c r="AG875" s="376"/>
    </row>
    <row r="876" spans="1:33" ht="15.75" customHeight="1" x14ac:dyDescent="0.3">
      <c r="A876" s="46"/>
      <c r="B876" s="375"/>
      <c r="C876" s="376"/>
      <c r="AG876" s="376"/>
    </row>
    <row r="877" spans="1:33" ht="15.75" customHeight="1" x14ac:dyDescent="0.3">
      <c r="A877" s="46"/>
      <c r="B877" s="375"/>
      <c r="C877" s="376"/>
      <c r="AG877" s="376"/>
    </row>
    <row r="878" spans="1:33" ht="15.75" customHeight="1" x14ac:dyDescent="0.3">
      <c r="A878" s="46"/>
      <c r="B878" s="375"/>
      <c r="C878" s="376"/>
      <c r="AG878" s="376"/>
    </row>
    <row r="879" spans="1:33" ht="15.75" customHeight="1" x14ac:dyDescent="0.3">
      <c r="A879" s="46"/>
      <c r="B879" s="375"/>
      <c r="C879" s="376"/>
      <c r="AG879" s="376"/>
    </row>
    <row r="880" spans="1:33" ht="15.75" customHeight="1" x14ac:dyDescent="0.3">
      <c r="A880" s="46"/>
      <c r="B880" s="375"/>
      <c r="C880" s="376"/>
      <c r="AG880" s="376"/>
    </row>
    <row r="881" spans="1:33" ht="15.75" customHeight="1" x14ac:dyDescent="0.3">
      <c r="A881" s="46"/>
      <c r="B881" s="375"/>
      <c r="C881" s="376"/>
      <c r="AG881" s="376"/>
    </row>
    <row r="882" spans="1:33" ht="15.75" customHeight="1" x14ac:dyDescent="0.3">
      <c r="A882" s="46"/>
      <c r="B882" s="375"/>
      <c r="C882" s="376"/>
      <c r="AG882" s="376"/>
    </row>
    <row r="883" spans="1:33" ht="15.75" customHeight="1" x14ac:dyDescent="0.3">
      <c r="A883" s="46"/>
      <c r="B883" s="375"/>
      <c r="C883" s="376"/>
      <c r="AG883" s="376"/>
    </row>
    <row r="884" spans="1:33" ht="15.75" customHeight="1" x14ac:dyDescent="0.3">
      <c r="A884" s="46"/>
      <c r="B884" s="375"/>
      <c r="C884" s="376"/>
      <c r="AG884" s="376"/>
    </row>
    <row r="885" spans="1:33" ht="15.75" customHeight="1" x14ac:dyDescent="0.3">
      <c r="A885" s="46"/>
      <c r="B885" s="375"/>
      <c r="C885" s="376"/>
      <c r="AG885" s="376"/>
    </row>
    <row r="886" spans="1:33" ht="15.75" customHeight="1" x14ac:dyDescent="0.3">
      <c r="A886" s="46"/>
      <c r="B886" s="375"/>
      <c r="C886" s="376"/>
      <c r="AG886" s="376"/>
    </row>
    <row r="887" spans="1:33" ht="15.75" customHeight="1" x14ac:dyDescent="0.3">
      <c r="A887" s="46"/>
      <c r="B887" s="375"/>
      <c r="C887" s="376"/>
      <c r="AG887" s="376"/>
    </row>
    <row r="888" spans="1:33" ht="15.75" customHeight="1" x14ac:dyDescent="0.3">
      <c r="A888" s="46"/>
      <c r="B888" s="375"/>
      <c r="C888" s="376"/>
      <c r="AG888" s="376"/>
    </row>
    <row r="889" spans="1:33" ht="15.75" customHeight="1" x14ac:dyDescent="0.3">
      <c r="A889" s="46"/>
      <c r="B889" s="375"/>
      <c r="C889" s="376"/>
      <c r="AG889" s="376"/>
    </row>
    <row r="890" spans="1:33" ht="15.75" customHeight="1" x14ac:dyDescent="0.3">
      <c r="A890" s="46"/>
      <c r="B890" s="375"/>
      <c r="C890" s="376"/>
      <c r="AG890" s="376"/>
    </row>
    <row r="891" spans="1:33" ht="15.75" customHeight="1" x14ac:dyDescent="0.3">
      <c r="A891" s="46"/>
      <c r="B891" s="375"/>
      <c r="C891" s="376"/>
      <c r="AG891" s="376"/>
    </row>
    <row r="892" spans="1:33" ht="15.75" customHeight="1" x14ac:dyDescent="0.3">
      <c r="A892" s="46"/>
      <c r="B892" s="375"/>
      <c r="C892" s="376"/>
      <c r="AG892" s="376"/>
    </row>
    <row r="893" spans="1:33" ht="15.75" customHeight="1" x14ac:dyDescent="0.3">
      <c r="A893" s="46"/>
      <c r="B893" s="375"/>
      <c r="C893" s="376"/>
      <c r="AG893" s="376"/>
    </row>
    <row r="894" spans="1:33" ht="15.75" customHeight="1" x14ac:dyDescent="0.3">
      <c r="A894" s="46"/>
      <c r="B894" s="375"/>
      <c r="C894" s="376"/>
      <c r="AG894" s="376"/>
    </row>
    <row r="895" spans="1:33" ht="15.75" customHeight="1" x14ac:dyDescent="0.3">
      <c r="A895" s="46"/>
      <c r="B895" s="375"/>
      <c r="C895" s="376"/>
      <c r="AG895" s="376"/>
    </row>
    <row r="896" spans="1:33" ht="15.75" customHeight="1" x14ac:dyDescent="0.3">
      <c r="A896" s="46"/>
      <c r="B896" s="375"/>
      <c r="C896" s="376"/>
      <c r="AG896" s="376"/>
    </row>
    <row r="897" spans="1:33" ht="15.75" customHeight="1" x14ac:dyDescent="0.3">
      <c r="A897" s="46"/>
      <c r="B897" s="375"/>
      <c r="C897" s="376"/>
      <c r="AG897" s="376"/>
    </row>
    <row r="898" spans="1:33" ht="15.75" customHeight="1" x14ac:dyDescent="0.3">
      <c r="A898" s="46"/>
      <c r="B898" s="375"/>
      <c r="C898" s="376"/>
      <c r="AG898" s="376"/>
    </row>
    <row r="899" spans="1:33" ht="15.75" customHeight="1" x14ac:dyDescent="0.3">
      <c r="A899" s="46"/>
      <c r="B899" s="375"/>
      <c r="C899" s="376"/>
      <c r="AG899" s="376"/>
    </row>
    <row r="900" spans="1:33" ht="15.75" customHeight="1" x14ac:dyDescent="0.3">
      <c r="A900" s="46"/>
      <c r="B900" s="375"/>
      <c r="C900" s="376"/>
      <c r="AG900" s="376"/>
    </row>
    <row r="901" spans="1:33" ht="15.75" customHeight="1" x14ac:dyDescent="0.3">
      <c r="A901" s="46"/>
      <c r="B901" s="375"/>
      <c r="C901" s="376"/>
      <c r="AG901" s="376"/>
    </row>
    <row r="902" spans="1:33" ht="15.75" customHeight="1" x14ac:dyDescent="0.3">
      <c r="A902" s="46"/>
      <c r="B902" s="375"/>
      <c r="C902" s="376"/>
      <c r="AG902" s="376"/>
    </row>
    <row r="903" spans="1:33" ht="15.75" customHeight="1" x14ac:dyDescent="0.3">
      <c r="A903" s="46"/>
      <c r="B903" s="375"/>
      <c r="C903" s="376"/>
      <c r="AG903" s="376"/>
    </row>
    <row r="904" spans="1:33" ht="15.75" customHeight="1" x14ac:dyDescent="0.3">
      <c r="A904" s="46"/>
      <c r="B904" s="375"/>
      <c r="C904" s="376"/>
      <c r="AG904" s="376"/>
    </row>
    <row r="905" spans="1:33" ht="15.75" customHeight="1" x14ac:dyDescent="0.3">
      <c r="A905" s="46"/>
      <c r="B905" s="375"/>
      <c r="C905" s="376"/>
      <c r="AG905" s="376"/>
    </row>
    <row r="906" spans="1:33" ht="15.75" customHeight="1" x14ac:dyDescent="0.3">
      <c r="A906" s="46"/>
      <c r="B906" s="375"/>
      <c r="C906" s="376"/>
      <c r="AG906" s="376"/>
    </row>
    <row r="907" spans="1:33" ht="15.75" customHeight="1" x14ac:dyDescent="0.3">
      <c r="A907" s="46"/>
      <c r="B907" s="375"/>
      <c r="C907" s="376"/>
      <c r="AG907" s="376"/>
    </row>
    <row r="908" spans="1:33" ht="15.75" customHeight="1" x14ac:dyDescent="0.3">
      <c r="A908" s="46"/>
      <c r="B908" s="375"/>
      <c r="C908" s="376"/>
      <c r="AG908" s="376"/>
    </row>
    <row r="909" spans="1:33" ht="15.75" customHeight="1" x14ac:dyDescent="0.3">
      <c r="A909" s="46"/>
      <c r="B909" s="375"/>
      <c r="C909" s="376"/>
      <c r="AG909" s="376"/>
    </row>
    <row r="910" spans="1:33" ht="15.75" customHeight="1" x14ac:dyDescent="0.3">
      <c r="A910" s="46"/>
      <c r="B910" s="375"/>
      <c r="C910" s="376"/>
      <c r="AG910" s="376"/>
    </row>
    <row r="911" spans="1:33" ht="15.75" customHeight="1" x14ac:dyDescent="0.3">
      <c r="A911" s="46"/>
      <c r="B911" s="375"/>
      <c r="C911" s="376"/>
      <c r="AG911" s="376"/>
    </row>
    <row r="912" spans="1:33" ht="15.75" customHeight="1" x14ac:dyDescent="0.3">
      <c r="A912" s="46"/>
      <c r="B912" s="375"/>
      <c r="C912" s="376"/>
      <c r="AG912" s="376"/>
    </row>
    <row r="913" spans="1:33" ht="15.75" customHeight="1" x14ac:dyDescent="0.3">
      <c r="A913" s="46"/>
      <c r="B913" s="375"/>
      <c r="C913" s="376"/>
      <c r="AG913" s="376"/>
    </row>
    <row r="914" spans="1:33" ht="15.75" customHeight="1" x14ac:dyDescent="0.3">
      <c r="A914" s="46"/>
      <c r="B914" s="375"/>
      <c r="C914" s="376"/>
      <c r="AG914" s="376"/>
    </row>
    <row r="915" spans="1:33" ht="15.75" customHeight="1" x14ac:dyDescent="0.3">
      <c r="A915" s="46"/>
      <c r="B915" s="375"/>
      <c r="C915" s="376"/>
      <c r="AG915" s="376"/>
    </row>
    <row r="916" spans="1:33" ht="15.75" customHeight="1" x14ac:dyDescent="0.3">
      <c r="A916" s="46"/>
      <c r="B916" s="375"/>
      <c r="C916" s="376"/>
      <c r="AG916" s="376"/>
    </row>
    <row r="917" spans="1:33" ht="15.75" customHeight="1" x14ac:dyDescent="0.3">
      <c r="A917" s="46"/>
      <c r="B917" s="375"/>
      <c r="C917" s="376"/>
      <c r="AG917" s="376"/>
    </row>
    <row r="918" spans="1:33" ht="15.75" customHeight="1" x14ac:dyDescent="0.3">
      <c r="A918" s="46"/>
      <c r="B918" s="375"/>
      <c r="C918" s="376"/>
      <c r="AG918" s="376"/>
    </row>
    <row r="919" spans="1:33" ht="15.75" customHeight="1" x14ac:dyDescent="0.3">
      <c r="A919" s="46"/>
      <c r="B919" s="375"/>
      <c r="C919" s="376"/>
      <c r="AG919" s="376"/>
    </row>
    <row r="920" spans="1:33" ht="15.75" customHeight="1" x14ac:dyDescent="0.3">
      <c r="A920" s="46"/>
      <c r="B920" s="375"/>
      <c r="C920" s="376"/>
      <c r="AG920" s="376"/>
    </row>
    <row r="921" spans="1:33" ht="15.75" customHeight="1" x14ac:dyDescent="0.3">
      <c r="A921" s="46"/>
      <c r="B921" s="375"/>
      <c r="C921" s="376"/>
      <c r="AG921" s="376"/>
    </row>
    <row r="922" spans="1:33" ht="15.75" customHeight="1" x14ac:dyDescent="0.3">
      <c r="A922" s="46"/>
      <c r="B922" s="375"/>
      <c r="C922" s="376"/>
      <c r="AG922" s="376"/>
    </row>
    <row r="923" spans="1:33" ht="15.75" customHeight="1" x14ac:dyDescent="0.3">
      <c r="A923" s="46"/>
      <c r="B923" s="375"/>
      <c r="C923" s="376"/>
      <c r="AG923" s="376"/>
    </row>
    <row r="924" spans="1:33" ht="15.75" customHeight="1" x14ac:dyDescent="0.3">
      <c r="A924" s="46"/>
      <c r="B924" s="375"/>
      <c r="C924" s="376"/>
      <c r="AG924" s="376"/>
    </row>
    <row r="925" spans="1:33" ht="15.75" customHeight="1" x14ac:dyDescent="0.3">
      <c r="A925" s="46"/>
      <c r="B925" s="375"/>
      <c r="C925" s="376"/>
      <c r="AG925" s="376"/>
    </row>
    <row r="926" spans="1:33" ht="15.75" customHeight="1" x14ac:dyDescent="0.3">
      <c r="A926" s="46"/>
      <c r="B926" s="375"/>
      <c r="C926" s="376"/>
      <c r="AG926" s="376"/>
    </row>
    <row r="927" spans="1:33" ht="15.75" customHeight="1" x14ac:dyDescent="0.3">
      <c r="A927" s="46"/>
      <c r="B927" s="375"/>
      <c r="C927" s="376"/>
      <c r="AG927" s="376"/>
    </row>
    <row r="928" spans="1:33" ht="15.75" customHeight="1" x14ac:dyDescent="0.3">
      <c r="A928" s="46"/>
      <c r="B928" s="375"/>
      <c r="C928" s="376"/>
      <c r="AG928" s="376"/>
    </row>
    <row r="929" spans="1:33" ht="15.75" customHeight="1" x14ac:dyDescent="0.3">
      <c r="A929" s="46"/>
      <c r="B929" s="375"/>
      <c r="C929" s="376"/>
      <c r="AG929" s="376"/>
    </row>
    <row r="930" spans="1:33" ht="15.75" customHeight="1" x14ac:dyDescent="0.3">
      <c r="A930" s="46"/>
      <c r="B930" s="375"/>
      <c r="C930" s="376"/>
      <c r="AG930" s="376"/>
    </row>
    <row r="931" spans="1:33" ht="15.75" customHeight="1" x14ac:dyDescent="0.3">
      <c r="A931" s="46"/>
      <c r="B931" s="375"/>
      <c r="C931" s="376"/>
      <c r="AG931" s="376"/>
    </row>
    <row r="932" spans="1:33" ht="15.75" customHeight="1" x14ac:dyDescent="0.3">
      <c r="A932" s="46"/>
      <c r="B932" s="375"/>
      <c r="C932" s="376"/>
      <c r="AG932" s="376"/>
    </row>
    <row r="933" spans="1:33" ht="15.75" customHeight="1" x14ac:dyDescent="0.3">
      <c r="A933" s="46"/>
      <c r="B933" s="375"/>
      <c r="C933" s="376"/>
      <c r="AG933" s="376"/>
    </row>
    <row r="934" spans="1:33" ht="15.75" customHeight="1" x14ac:dyDescent="0.3">
      <c r="A934" s="46"/>
      <c r="B934" s="375"/>
      <c r="C934" s="376"/>
      <c r="AG934" s="376"/>
    </row>
    <row r="935" spans="1:33" ht="15.75" customHeight="1" x14ac:dyDescent="0.3">
      <c r="A935" s="46"/>
      <c r="B935" s="375"/>
      <c r="C935" s="376"/>
      <c r="AG935" s="376"/>
    </row>
    <row r="936" spans="1:33" ht="15.75" customHeight="1" x14ac:dyDescent="0.3">
      <c r="A936" s="46"/>
      <c r="B936" s="375"/>
      <c r="C936" s="376"/>
      <c r="AG936" s="376"/>
    </row>
    <row r="937" spans="1:33" ht="15.75" customHeight="1" x14ac:dyDescent="0.3">
      <c r="A937" s="46"/>
      <c r="B937" s="375"/>
      <c r="C937" s="376"/>
      <c r="AG937" s="376"/>
    </row>
    <row r="938" spans="1:33" ht="15.75" customHeight="1" x14ac:dyDescent="0.3">
      <c r="A938" s="46"/>
      <c r="B938" s="375"/>
      <c r="C938" s="376"/>
      <c r="AG938" s="376"/>
    </row>
    <row r="939" spans="1:33" ht="15.75" customHeight="1" x14ac:dyDescent="0.3">
      <c r="A939" s="46"/>
      <c r="B939" s="375"/>
      <c r="C939" s="376"/>
      <c r="AG939" s="376"/>
    </row>
    <row r="940" spans="1:33" ht="15.75" customHeight="1" x14ac:dyDescent="0.3">
      <c r="A940" s="46"/>
      <c r="B940" s="375"/>
      <c r="C940" s="376"/>
      <c r="AG940" s="376"/>
    </row>
    <row r="941" spans="1:33" ht="15.75" customHeight="1" x14ac:dyDescent="0.3">
      <c r="A941" s="46"/>
      <c r="B941" s="375"/>
      <c r="C941" s="376"/>
      <c r="AG941" s="376"/>
    </row>
    <row r="942" spans="1:33" ht="15.75" customHeight="1" x14ac:dyDescent="0.3">
      <c r="A942" s="46"/>
      <c r="B942" s="375"/>
      <c r="C942" s="376"/>
      <c r="AG942" s="376"/>
    </row>
    <row r="943" spans="1:33" ht="15.75" customHeight="1" x14ac:dyDescent="0.3">
      <c r="A943" s="46"/>
      <c r="B943" s="375"/>
      <c r="C943" s="376"/>
      <c r="AG943" s="376"/>
    </row>
    <row r="944" spans="1:33" ht="15.75" customHeight="1" x14ac:dyDescent="0.3">
      <c r="A944" s="46"/>
      <c r="B944" s="375"/>
      <c r="C944" s="376"/>
      <c r="AG944" s="376"/>
    </row>
    <row r="945" spans="1:33" ht="15.75" customHeight="1" x14ac:dyDescent="0.3">
      <c r="A945" s="46"/>
      <c r="B945" s="375"/>
      <c r="C945" s="376"/>
      <c r="AG945" s="376"/>
    </row>
    <row r="946" spans="1:33" ht="15.75" customHeight="1" x14ac:dyDescent="0.3">
      <c r="A946" s="46"/>
      <c r="B946" s="375"/>
      <c r="C946" s="376"/>
      <c r="AG946" s="376"/>
    </row>
    <row r="947" spans="1:33" ht="15.75" customHeight="1" x14ac:dyDescent="0.3">
      <c r="A947" s="46"/>
      <c r="B947" s="375"/>
      <c r="C947" s="376"/>
      <c r="AG947" s="376"/>
    </row>
    <row r="948" spans="1:33" ht="15.75" customHeight="1" x14ac:dyDescent="0.3">
      <c r="A948" s="46"/>
      <c r="B948" s="375"/>
      <c r="C948" s="376"/>
      <c r="AG948" s="376"/>
    </row>
    <row r="949" spans="1:33" ht="15.75" customHeight="1" x14ac:dyDescent="0.3">
      <c r="A949" s="46"/>
      <c r="B949" s="375"/>
      <c r="C949" s="376"/>
      <c r="AG949" s="376"/>
    </row>
    <row r="950" spans="1:33" ht="15.75" customHeight="1" x14ac:dyDescent="0.3">
      <c r="A950" s="46"/>
      <c r="B950" s="375"/>
      <c r="C950" s="376"/>
      <c r="AG950" s="376"/>
    </row>
    <row r="951" spans="1:33" ht="15.75" customHeight="1" x14ac:dyDescent="0.3">
      <c r="A951" s="46"/>
      <c r="B951" s="375"/>
      <c r="C951" s="376"/>
      <c r="AG951" s="376"/>
    </row>
    <row r="952" spans="1:33" ht="15.75" customHeight="1" x14ac:dyDescent="0.3">
      <c r="A952" s="46"/>
      <c r="B952" s="375"/>
      <c r="C952" s="376"/>
      <c r="AG952" s="376"/>
    </row>
    <row r="953" spans="1:33" ht="15.75" customHeight="1" x14ac:dyDescent="0.3">
      <c r="A953" s="46"/>
      <c r="B953" s="375"/>
      <c r="C953" s="376"/>
      <c r="AG953" s="376"/>
    </row>
    <row r="954" spans="1:33" ht="15.75" customHeight="1" x14ac:dyDescent="0.3">
      <c r="A954" s="46"/>
      <c r="B954" s="375"/>
      <c r="C954" s="376"/>
      <c r="AG954" s="376"/>
    </row>
    <row r="955" spans="1:33" ht="15.75" customHeight="1" x14ac:dyDescent="0.3">
      <c r="A955" s="46"/>
      <c r="B955" s="375"/>
      <c r="C955" s="376"/>
      <c r="AG955" s="376"/>
    </row>
    <row r="956" spans="1:33" ht="15.75" customHeight="1" x14ac:dyDescent="0.3">
      <c r="A956" s="46"/>
      <c r="B956" s="375"/>
      <c r="C956" s="376"/>
      <c r="AG956" s="376"/>
    </row>
    <row r="957" spans="1:33" ht="15.75" customHeight="1" x14ac:dyDescent="0.3">
      <c r="A957" s="46"/>
      <c r="B957" s="375"/>
      <c r="C957" s="376"/>
      <c r="AG957" s="376"/>
    </row>
    <row r="958" spans="1:33" ht="15.75" customHeight="1" x14ac:dyDescent="0.3">
      <c r="A958" s="46"/>
      <c r="B958" s="375"/>
      <c r="C958" s="376"/>
      <c r="AG958" s="376"/>
    </row>
    <row r="959" spans="1:33" ht="15.75" customHeight="1" x14ac:dyDescent="0.3">
      <c r="A959" s="46"/>
      <c r="B959" s="375"/>
      <c r="C959" s="376"/>
      <c r="AG959" s="376"/>
    </row>
    <row r="960" spans="1:33" ht="15.75" customHeight="1" x14ac:dyDescent="0.3">
      <c r="A960" s="46"/>
      <c r="B960" s="375"/>
      <c r="C960" s="376"/>
      <c r="AG960" s="376"/>
    </row>
    <row r="961" spans="1:33" ht="15.75" customHeight="1" x14ac:dyDescent="0.3">
      <c r="A961" s="46"/>
      <c r="B961" s="375"/>
      <c r="C961" s="376"/>
      <c r="AG961" s="376"/>
    </row>
    <row r="962" spans="1:33" ht="15.75" customHeight="1" x14ac:dyDescent="0.3">
      <c r="A962" s="46"/>
      <c r="B962" s="375"/>
      <c r="C962" s="376"/>
      <c r="AG962" s="376"/>
    </row>
    <row r="963" spans="1:33" ht="15.75" customHeight="1" x14ac:dyDescent="0.3">
      <c r="A963" s="46"/>
      <c r="B963" s="375"/>
      <c r="C963" s="376"/>
      <c r="AG963" s="376"/>
    </row>
    <row r="964" spans="1:33" ht="15.75" customHeight="1" x14ac:dyDescent="0.3">
      <c r="A964" s="46"/>
      <c r="B964" s="375"/>
      <c r="C964" s="376"/>
      <c r="AG964" s="376"/>
    </row>
    <row r="965" spans="1:33" ht="15.75" customHeight="1" x14ac:dyDescent="0.3">
      <c r="A965" s="46"/>
      <c r="B965" s="375"/>
      <c r="C965" s="376"/>
      <c r="AG965" s="376"/>
    </row>
    <row r="966" spans="1:33" ht="15.75" customHeight="1" x14ac:dyDescent="0.3">
      <c r="A966" s="46"/>
      <c r="B966" s="375"/>
      <c r="C966" s="376"/>
      <c r="AG966" s="376"/>
    </row>
    <row r="967" spans="1:33" ht="15.75" customHeight="1" x14ac:dyDescent="0.3">
      <c r="A967" s="46"/>
      <c r="B967" s="375"/>
      <c r="C967" s="376"/>
      <c r="AG967" s="376"/>
    </row>
    <row r="968" spans="1:33" ht="15.75" customHeight="1" x14ac:dyDescent="0.3">
      <c r="A968" s="46"/>
      <c r="B968" s="375"/>
      <c r="C968" s="376"/>
      <c r="AG968" s="376"/>
    </row>
    <row r="969" spans="1:33" ht="15.75" customHeight="1" x14ac:dyDescent="0.3">
      <c r="A969" s="46"/>
      <c r="B969" s="375"/>
      <c r="C969" s="376"/>
      <c r="AG969" s="376"/>
    </row>
    <row r="970" spans="1:33" ht="15.75" customHeight="1" x14ac:dyDescent="0.3">
      <c r="A970" s="46"/>
      <c r="B970" s="375"/>
      <c r="C970" s="376"/>
      <c r="AG970" s="376"/>
    </row>
    <row r="971" spans="1:33" ht="15.75" customHeight="1" x14ac:dyDescent="0.3">
      <c r="A971" s="46"/>
      <c r="B971" s="375"/>
      <c r="C971" s="376"/>
      <c r="AG971" s="376"/>
    </row>
    <row r="972" spans="1:33" ht="15.75" customHeight="1" x14ac:dyDescent="0.3">
      <c r="A972" s="46"/>
      <c r="B972" s="375"/>
      <c r="C972" s="376"/>
      <c r="AG972" s="376"/>
    </row>
    <row r="973" spans="1:33" ht="15.75" customHeight="1" x14ac:dyDescent="0.3">
      <c r="A973" s="46"/>
      <c r="B973" s="375"/>
      <c r="C973" s="376"/>
      <c r="AG973" s="376"/>
    </row>
    <row r="974" spans="1:33" ht="15.75" customHeight="1" x14ac:dyDescent="0.3">
      <c r="A974" s="46"/>
      <c r="B974" s="375"/>
      <c r="C974" s="376"/>
      <c r="AG974" s="376"/>
    </row>
    <row r="975" spans="1:33" ht="15.75" customHeight="1" x14ac:dyDescent="0.3">
      <c r="A975" s="46"/>
      <c r="B975" s="375"/>
      <c r="C975" s="376"/>
      <c r="AG975" s="376"/>
    </row>
    <row r="976" spans="1:33" ht="15.75" customHeight="1" x14ac:dyDescent="0.3">
      <c r="A976" s="46"/>
      <c r="B976" s="375"/>
      <c r="C976" s="376"/>
      <c r="AG976" s="376"/>
    </row>
    <row r="977" spans="1:33" ht="15.75" customHeight="1" x14ac:dyDescent="0.3">
      <c r="A977" s="46"/>
      <c r="B977" s="375"/>
      <c r="C977" s="376"/>
      <c r="AG977" s="376"/>
    </row>
    <row r="978" spans="1:33" ht="15.75" customHeight="1" x14ac:dyDescent="0.3">
      <c r="A978" s="46"/>
      <c r="B978" s="375"/>
      <c r="C978" s="376"/>
      <c r="AG978" s="376"/>
    </row>
    <row r="979" spans="1:33" ht="15.75" customHeight="1" x14ac:dyDescent="0.3">
      <c r="A979" s="46"/>
      <c r="B979" s="375"/>
      <c r="C979" s="376"/>
      <c r="AG979" s="376"/>
    </row>
    <row r="980" spans="1:33" ht="15.75" customHeight="1" x14ac:dyDescent="0.3">
      <c r="A980" s="46"/>
      <c r="B980" s="375"/>
      <c r="C980" s="376"/>
      <c r="AG980" s="376"/>
    </row>
    <row r="981" spans="1:33" ht="15.75" customHeight="1" x14ac:dyDescent="0.3">
      <c r="A981" s="46"/>
      <c r="B981" s="375"/>
      <c r="C981" s="376"/>
      <c r="AG981" s="376"/>
    </row>
    <row r="982" spans="1:33" ht="15.75" customHeight="1" x14ac:dyDescent="0.3">
      <c r="A982" s="46"/>
      <c r="B982" s="375"/>
      <c r="C982" s="376"/>
      <c r="AG982" s="376"/>
    </row>
    <row r="983" spans="1:33" ht="15.75" customHeight="1" x14ac:dyDescent="0.3">
      <c r="A983" s="46"/>
      <c r="B983" s="375"/>
      <c r="C983" s="376"/>
      <c r="AG983" s="376"/>
    </row>
    <row r="984" spans="1:33" ht="15.75" customHeight="1" x14ac:dyDescent="0.3">
      <c r="A984" s="46"/>
      <c r="B984" s="375"/>
      <c r="C984" s="376"/>
      <c r="AG984" s="376"/>
    </row>
    <row r="985" spans="1:33" ht="15.75" customHeight="1" x14ac:dyDescent="0.3">
      <c r="A985" s="46"/>
      <c r="B985" s="375"/>
      <c r="C985" s="376"/>
      <c r="AG985" s="376"/>
    </row>
    <row r="986" spans="1:33" ht="15.75" customHeight="1" x14ac:dyDescent="0.3">
      <c r="A986" s="46"/>
      <c r="B986" s="375"/>
      <c r="C986" s="376"/>
      <c r="AG986" s="376"/>
    </row>
    <row r="987" spans="1:33" ht="15.75" customHeight="1" x14ac:dyDescent="0.3">
      <c r="A987" s="46"/>
      <c r="B987" s="375"/>
      <c r="C987" s="376"/>
      <c r="AG987" s="376"/>
    </row>
    <row r="988" spans="1:33" ht="15.75" customHeight="1" x14ac:dyDescent="0.3">
      <c r="A988" s="46"/>
      <c r="B988" s="375"/>
      <c r="C988" s="376"/>
      <c r="AG988" s="376"/>
    </row>
    <row r="989" spans="1:33" ht="15.75" customHeight="1" x14ac:dyDescent="0.3">
      <c r="A989" s="46"/>
      <c r="B989" s="375"/>
      <c r="C989" s="376"/>
      <c r="AG989" s="376"/>
    </row>
    <row r="990" spans="1:33" ht="15.75" customHeight="1" x14ac:dyDescent="0.3">
      <c r="A990" s="46"/>
      <c r="B990" s="375"/>
      <c r="C990" s="376"/>
      <c r="AG990" s="376"/>
    </row>
    <row r="991" spans="1:33" ht="15.75" customHeight="1" x14ac:dyDescent="0.3">
      <c r="A991" s="46"/>
      <c r="B991" s="375"/>
      <c r="C991" s="376"/>
      <c r="AG991" s="376"/>
    </row>
    <row r="992" spans="1:33" ht="15.75" customHeight="1" x14ac:dyDescent="0.3">
      <c r="A992" s="46"/>
      <c r="B992" s="375"/>
      <c r="C992" s="376"/>
      <c r="AG992" s="376"/>
    </row>
    <row r="993" spans="1:33" ht="15.75" customHeight="1" x14ac:dyDescent="0.3">
      <c r="A993" s="46"/>
      <c r="B993" s="375"/>
      <c r="C993" s="376"/>
      <c r="AG993" s="376"/>
    </row>
    <row r="994" spans="1:33" ht="15.75" customHeight="1" x14ac:dyDescent="0.3">
      <c r="A994" s="46"/>
      <c r="B994" s="375"/>
      <c r="C994" s="376"/>
      <c r="AG994" s="376"/>
    </row>
    <row r="995" spans="1:33" ht="15.75" customHeight="1" x14ac:dyDescent="0.3">
      <c r="A995" s="46"/>
      <c r="B995" s="375"/>
      <c r="C995" s="376"/>
      <c r="AG995" s="376"/>
    </row>
    <row r="996" spans="1:33" ht="15.75" customHeight="1" x14ac:dyDescent="0.3">
      <c r="A996" s="46"/>
      <c r="B996" s="375"/>
      <c r="C996" s="376"/>
      <c r="AG996" s="376"/>
    </row>
    <row r="997" spans="1:33" ht="15.75" customHeight="1" x14ac:dyDescent="0.3">
      <c r="A997" s="46"/>
      <c r="B997" s="375"/>
      <c r="C997" s="376"/>
      <c r="AG997" s="376"/>
    </row>
  </sheetData>
  <autoFilter ref="A9:AF9"/>
  <mergeCells count="28">
    <mergeCell ref="AC6:AF6"/>
    <mergeCell ref="AG6:AG8"/>
    <mergeCell ref="W7:Y7"/>
    <mergeCell ref="Z7:AB7"/>
    <mergeCell ref="AC7:AC8"/>
    <mergeCell ref="AD7:AD8"/>
    <mergeCell ref="AE7:AF7"/>
    <mergeCell ref="H7:J7"/>
    <mergeCell ref="A111:C111"/>
    <mergeCell ref="A116:C116"/>
    <mergeCell ref="A122:C122"/>
    <mergeCell ref="W6:AB6"/>
    <mergeCell ref="D161:E161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3:C153"/>
    <mergeCell ref="A155:C155"/>
    <mergeCell ref="A156:C156"/>
    <mergeCell ref="K7:M7"/>
    <mergeCell ref="N7:P7"/>
    <mergeCell ref="E7:G7"/>
  </mergeCells>
  <pageMargins left="0" right="0" top="0.35433070866141736" bottom="0.35433070866141736" header="0" footer="0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8"/>
  <sheetViews>
    <sheetView tabSelected="1" topLeftCell="B1" workbookViewId="0">
      <selection activeCell="F47" sqref="F47"/>
    </sheetView>
  </sheetViews>
  <sheetFormatPr defaultColWidth="12.59765625" defaultRowHeight="15" customHeight="1" x14ac:dyDescent="0.25"/>
  <cols>
    <col min="1" max="1" width="16.8984375" style="394" hidden="1" customWidth="1"/>
    <col min="2" max="2" width="9.59765625" style="394" customWidth="1"/>
    <col min="3" max="3" width="29.8984375" style="394" customWidth="1"/>
    <col min="4" max="4" width="16.3984375" style="394" customWidth="1"/>
    <col min="5" max="5" width="17.8984375" style="394" customWidth="1"/>
    <col min="6" max="6" width="16.3984375" style="394" customWidth="1"/>
    <col min="7" max="7" width="13.5" style="394" customWidth="1"/>
    <col min="8" max="8" width="14" style="394" customWidth="1"/>
    <col min="9" max="9" width="13.69921875" style="394" customWidth="1"/>
    <col min="10" max="10" width="15.5" style="394" customWidth="1"/>
    <col min="11" max="25" width="7.59765625" style="394" customWidth="1"/>
    <col min="26" max="16384" width="12.59765625" style="394"/>
  </cols>
  <sheetData>
    <row r="1" spans="1:25" x14ac:dyDescent="0.35">
      <c r="A1" s="376"/>
      <c r="B1" s="376"/>
      <c r="C1" s="376"/>
      <c r="D1" s="3"/>
      <c r="E1" s="376"/>
      <c r="F1" s="3"/>
      <c r="G1" s="376"/>
      <c r="H1" s="442" t="s">
        <v>332</v>
      </c>
      <c r="I1" s="443"/>
      <c r="J1" s="443" t="s">
        <v>332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08" customHeight="1" x14ac:dyDescent="0.35">
      <c r="A2" s="376"/>
      <c r="B2" s="376"/>
      <c r="C2" s="376"/>
      <c r="D2" s="3"/>
      <c r="E2" s="376"/>
      <c r="F2" s="3"/>
      <c r="G2" s="376"/>
      <c r="H2" s="442" t="s">
        <v>331</v>
      </c>
      <c r="I2" s="443"/>
      <c r="J2" s="44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23.4" customHeight="1" x14ac:dyDescent="0.35">
      <c r="A3" s="376"/>
      <c r="B3" s="376"/>
      <c r="C3" s="376"/>
      <c r="D3" s="3"/>
      <c r="E3" s="376"/>
      <c r="F3" s="3"/>
      <c r="G3" s="376"/>
      <c r="H3" s="395"/>
      <c r="I3" s="396"/>
      <c r="J3" s="39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4.4" x14ac:dyDescent="0.3">
      <c r="A4" s="376"/>
      <c r="B4" s="376"/>
      <c r="C4" s="376"/>
      <c r="D4" s="3"/>
      <c r="E4" s="376"/>
      <c r="F4" s="3"/>
      <c r="G4" s="376"/>
      <c r="H4" s="37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x14ac:dyDescent="0.35">
      <c r="A5" s="376"/>
      <c r="B5" s="445" t="s">
        <v>333</v>
      </c>
      <c r="C5" s="407"/>
      <c r="D5" s="407"/>
      <c r="E5" s="407"/>
      <c r="F5" s="407"/>
      <c r="G5" s="407"/>
      <c r="H5" s="407"/>
      <c r="I5" s="407"/>
      <c r="J5" s="40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x14ac:dyDescent="0.35">
      <c r="A6" s="376"/>
      <c r="B6" s="445" t="s">
        <v>267</v>
      </c>
      <c r="C6" s="407"/>
      <c r="D6" s="407"/>
      <c r="E6" s="407"/>
      <c r="F6" s="407"/>
      <c r="G6" s="407"/>
      <c r="H6" s="407"/>
      <c r="I6" s="407"/>
      <c r="J6" s="407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x14ac:dyDescent="0.35">
      <c r="A7" s="376"/>
      <c r="B7" s="445" t="s">
        <v>268</v>
      </c>
      <c r="C7" s="407"/>
      <c r="D7" s="407"/>
      <c r="E7" s="407"/>
      <c r="F7" s="407"/>
      <c r="G7" s="407"/>
      <c r="H7" s="407"/>
      <c r="I7" s="407"/>
      <c r="J7" s="40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4.4" x14ac:dyDescent="0.3">
      <c r="A8" s="376"/>
      <c r="B8" s="376"/>
      <c r="C8" s="376"/>
      <c r="D8" s="3"/>
      <c r="E8" s="376"/>
      <c r="F8" s="3"/>
      <c r="G8" s="376"/>
      <c r="H8" s="37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4.4" x14ac:dyDescent="0.25">
      <c r="A9" s="15"/>
      <c r="B9" s="453" t="s">
        <v>249</v>
      </c>
      <c r="C9" s="454"/>
      <c r="D9" s="446"/>
      <c r="E9" s="455" t="s">
        <v>250</v>
      </c>
      <c r="F9" s="454"/>
      <c r="G9" s="454"/>
      <c r="H9" s="454"/>
      <c r="I9" s="454"/>
      <c r="J9" s="44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72" x14ac:dyDescent="0.25">
      <c r="A10" s="377" t="s">
        <v>251</v>
      </c>
      <c r="B10" s="377" t="s">
        <v>252</v>
      </c>
      <c r="C10" s="377" t="s">
        <v>46</v>
      </c>
      <c r="D10" s="378" t="s">
        <v>253</v>
      </c>
      <c r="E10" s="377" t="s">
        <v>254</v>
      </c>
      <c r="F10" s="378" t="s">
        <v>253</v>
      </c>
      <c r="G10" s="377" t="s">
        <v>255</v>
      </c>
      <c r="H10" s="377" t="s">
        <v>256</v>
      </c>
      <c r="I10" s="377" t="s">
        <v>257</v>
      </c>
      <c r="J10" s="377" t="s">
        <v>258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15.2" customHeight="1" x14ac:dyDescent="0.3">
      <c r="A11" s="379"/>
      <c r="B11" s="379" t="s">
        <v>301</v>
      </c>
      <c r="C11" s="380" t="s">
        <v>269</v>
      </c>
      <c r="D11" s="381">
        <v>41255</v>
      </c>
      <c r="E11" s="380" t="s">
        <v>394</v>
      </c>
      <c r="F11" s="381">
        <v>41255</v>
      </c>
      <c r="G11" s="450" t="s">
        <v>337</v>
      </c>
      <c r="H11" s="447" t="s">
        <v>335</v>
      </c>
      <c r="I11" s="381">
        <f>F11-1.25</f>
        <v>41253.75</v>
      </c>
      <c r="J11" s="447" t="s">
        <v>410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43.2" x14ac:dyDescent="0.3">
      <c r="A12" s="379"/>
      <c r="B12" s="379" t="s">
        <v>302</v>
      </c>
      <c r="C12" s="380" t="s">
        <v>270</v>
      </c>
      <c r="D12" s="381">
        <v>35255</v>
      </c>
      <c r="E12" s="380" t="s">
        <v>394</v>
      </c>
      <c r="F12" s="381">
        <v>35255</v>
      </c>
      <c r="G12" s="451"/>
      <c r="H12" s="448"/>
      <c r="I12" s="381">
        <f>F12-1.25</f>
        <v>35253.75</v>
      </c>
      <c r="J12" s="448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43.2" x14ac:dyDescent="0.3">
      <c r="A13" s="379"/>
      <c r="B13" s="379" t="s">
        <v>303</v>
      </c>
      <c r="C13" s="380" t="s">
        <v>271</v>
      </c>
      <c r="D13" s="381">
        <v>34325</v>
      </c>
      <c r="E13" s="380" t="s">
        <v>339</v>
      </c>
      <c r="F13" s="381">
        <v>34325</v>
      </c>
      <c r="G13" s="450" t="s">
        <v>338</v>
      </c>
      <c r="H13" s="448"/>
      <c r="I13" s="381">
        <f>F13-1.25</f>
        <v>34323.75</v>
      </c>
      <c r="J13" s="448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93.6" customHeight="1" x14ac:dyDescent="0.3">
      <c r="A14" s="379"/>
      <c r="B14" s="379" t="s">
        <v>304</v>
      </c>
      <c r="C14" s="380" t="s">
        <v>272</v>
      </c>
      <c r="D14" s="381">
        <v>24325</v>
      </c>
      <c r="E14" s="380" t="s">
        <v>339</v>
      </c>
      <c r="F14" s="381">
        <v>24325</v>
      </c>
      <c r="G14" s="451"/>
      <c r="H14" s="449"/>
      <c r="I14" s="381">
        <f>F14-1.25</f>
        <v>24323.75</v>
      </c>
      <c r="J14" s="449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216" x14ac:dyDescent="0.3">
      <c r="A15" s="379"/>
      <c r="B15" s="379" t="s">
        <v>305</v>
      </c>
      <c r="C15" s="380" t="s">
        <v>118</v>
      </c>
      <c r="D15" s="381">
        <v>29735.200000000001</v>
      </c>
      <c r="E15" s="380" t="s">
        <v>336</v>
      </c>
      <c r="F15" s="381">
        <v>29735.200000000001</v>
      </c>
      <c r="G15" s="380"/>
      <c r="H15" s="380"/>
      <c r="I15" s="381">
        <f>F15</f>
        <v>29735.200000000001</v>
      </c>
      <c r="J15" s="380" t="s">
        <v>411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72" x14ac:dyDescent="0.3">
      <c r="A16" s="379"/>
      <c r="B16" s="379" t="s">
        <v>306</v>
      </c>
      <c r="C16" s="380" t="s">
        <v>273</v>
      </c>
      <c r="D16" s="381">
        <v>8997.7000000000007</v>
      </c>
      <c r="E16" s="380" t="s">
        <v>341</v>
      </c>
      <c r="F16" s="381">
        <f>1000*5+3997.7</f>
        <v>8997.7000000000007</v>
      </c>
      <c r="G16" s="380" t="s">
        <v>346</v>
      </c>
      <c r="H16" s="380" t="s">
        <v>342</v>
      </c>
      <c r="I16" s="381">
        <f>2213.2*5-I17-I21+3997.7</f>
        <v>8997.6999999999989</v>
      </c>
      <c r="J16" s="380" t="s">
        <v>395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57.6" x14ac:dyDescent="0.3">
      <c r="A17" s="379"/>
      <c r="B17" s="379" t="s">
        <v>307</v>
      </c>
      <c r="C17" s="380" t="s">
        <v>274</v>
      </c>
      <c r="D17" s="381">
        <v>5060.0000000000009</v>
      </c>
      <c r="E17" s="380" t="s">
        <v>340</v>
      </c>
      <c r="F17" s="381">
        <f>1012*5</f>
        <v>5060</v>
      </c>
      <c r="G17" s="380"/>
      <c r="H17" s="380" t="s">
        <v>343</v>
      </c>
      <c r="I17" s="381">
        <f>D17</f>
        <v>5060.0000000000009</v>
      </c>
      <c r="J17" s="380" t="s">
        <v>344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28.8" x14ac:dyDescent="0.3">
      <c r="A18" s="379"/>
      <c r="B18" s="379" t="s">
        <v>308</v>
      </c>
      <c r="C18" s="380" t="s">
        <v>205</v>
      </c>
      <c r="D18" s="381">
        <v>5000</v>
      </c>
      <c r="E18" s="380" t="s">
        <v>384</v>
      </c>
      <c r="F18" s="381">
        <v>5000</v>
      </c>
      <c r="G18" s="380" t="s">
        <v>385</v>
      </c>
      <c r="H18" s="380" t="s">
        <v>386</v>
      </c>
      <c r="I18" s="381"/>
      <c r="J18" s="38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28.8" x14ac:dyDescent="0.3">
      <c r="A19" s="379"/>
      <c r="B19" s="379" t="s">
        <v>309</v>
      </c>
      <c r="C19" s="380" t="s">
        <v>275</v>
      </c>
      <c r="D19" s="381">
        <v>2500</v>
      </c>
      <c r="E19" s="380" t="s">
        <v>376</v>
      </c>
      <c r="F19" s="381">
        <v>2500</v>
      </c>
      <c r="G19" s="380" t="s">
        <v>377</v>
      </c>
      <c r="H19" s="380" t="s">
        <v>378</v>
      </c>
      <c r="I19" s="381">
        <f>2086.1</f>
        <v>2086.1</v>
      </c>
      <c r="J19" s="380" t="s">
        <v>396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43.2" x14ac:dyDescent="0.3">
      <c r="A20" s="379"/>
      <c r="B20" s="379" t="s">
        <v>310</v>
      </c>
      <c r="C20" s="380" t="s">
        <v>226</v>
      </c>
      <c r="D20" s="381">
        <v>24500</v>
      </c>
      <c r="E20" s="380" t="s">
        <v>312</v>
      </c>
      <c r="F20" s="381">
        <v>24500</v>
      </c>
      <c r="G20" s="380" t="s">
        <v>329</v>
      </c>
      <c r="H20" s="380" t="s">
        <v>330</v>
      </c>
      <c r="I20" s="381">
        <f>F20</f>
        <v>24500</v>
      </c>
      <c r="J20" s="380" t="s">
        <v>348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57.6" x14ac:dyDescent="0.3">
      <c r="A21" s="379"/>
      <c r="B21" s="379" t="s">
        <v>311</v>
      </c>
      <c r="C21" s="380" t="s">
        <v>277</v>
      </c>
      <c r="D21" s="381">
        <v>1006</v>
      </c>
      <c r="E21" s="380" t="s">
        <v>340</v>
      </c>
      <c r="F21" s="381">
        <f>201.2*5</f>
        <v>1006</v>
      </c>
      <c r="G21" s="380"/>
      <c r="H21" s="380" t="s">
        <v>343</v>
      </c>
      <c r="I21" s="381">
        <f>D21</f>
        <v>1006</v>
      </c>
      <c r="J21" s="380" t="s">
        <v>344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28.8" x14ac:dyDescent="0.3">
      <c r="A22" s="379"/>
      <c r="B22" s="379" t="s">
        <v>313</v>
      </c>
      <c r="C22" s="380" t="s">
        <v>278</v>
      </c>
      <c r="D22" s="381">
        <v>17985</v>
      </c>
      <c r="E22" s="380" t="s">
        <v>376</v>
      </c>
      <c r="F22" s="381">
        <v>17985</v>
      </c>
      <c r="G22" s="380" t="s">
        <v>379</v>
      </c>
      <c r="H22" s="380" t="s">
        <v>378</v>
      </c>
      <c r="I22" s="381">
        <f>D22</f>
        <v>17985</v>
      </c>
      <c r="J22" s="380" t="s">
        <v>397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28.8" x14ac:dyDescent="0.3">
      <c r="A23" s="379"/>
      <c r="B23" s="379" t="s">
        <v>315</v>
      </c>
      <c r="C23" s="380" t="s">
        <v>314</v>
      </c>
      <c r="D23" s="381">
        <v>35903.004280000001</v>
      </c>
      <c r="E23" s="380" t="s">
        <v>380</v>
      </c>
      <c r="F23" s="381">
        <v>35903.004280000001</v>
      </c>
      <c r="G23" s="380" t="s">
        <v>381</v>
      </c>
      <c r="H23" s="380" t="s">
        <v>382</v>
      </c>
      <c r="I23" s="381"/>
      <c r="J23" s="380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43.2" x14ac:dyDescent="0.3">
      <c r="A24" s="379"/>
      <c r="B24" s="379" t="s">
        <v>316</v>
      </c>
      <c r="C24" s="380" t="s">
        <v>282</v>
      </c>
      <c r="D24" s="381">
        <v>25000</v>
      </c>
      <c r="E24" s="380" t="s">
        <v>369</v>
      </c>
      <c r="F24" s="381">
        <v>25000</v>
      </c>
      <c r="G24" s="380" t="s">
        <v>368</v>
      </c>
      <c r="H24" s="380" t="s">
        <v>383</v>
      </c>
      <c r="I24" s="381">
        <v>25000</v>
      </c>
      <c r="J24" s="380" t="s">
        <v>393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115.2" x14ac:dyDescent="0.3">
      <c r="A25" s="379"/>
      <c r="B25" s="379" t="s">
        <v>317</v>
      </c>
      <c r="C25" s="392" t="s">
        <v>283</v>
      </c>
      <c r="D25" s="381">
        <v>3814</v>
      </c>
      <c r="E25" s="380" t="s">
        <v>391</v>
      </c>
      <c r="F25" s="381">
        <f>D25</f>
        <v>3814</v>
      </c>
      <c r="G25" s="380" t="s">
        <v>390</v>
      </c>
      <c r="H25" s="380" t="s">
        <v>398</v>
      </c>
      <c r="I25" s="381"/>
      <c r="J25" s="380"/>
      <c r="K25" s="3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115.2" x14ac:dyDescent="0.3">
      <c r="A26" s="379"/>
      <c r="B26" s="379" t="s">
        <v>318</v>
      </c>
      <c r="C26" s="392" t="s">
        <v>284</v>
      </c>
      <c r="D26" s="381">
        <v>3000</v>
      </c>
      <c r="E26" s="380" t="s">
        <v>399</v>
      </c>
      <c r="F26" s="381">
        <f>900+600*4-300</f>
        <v>3000</v>
      </c>
      <c r="G26" s="380" t="s">
        <v>400</v>
      </c>
      <c r="H26" s="380" t="s">
        <v>401</v>
      </c>
      <c r="I26" s="381">
        <f>600</f>
        <v>600</v>
      </c>
      <c r="J26" s="380" t="s">
        <v>402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72" x14ac:dyDescent="0.3">
      <c r="A27" s="379"/>
      <c r="B27" s="379" t="s">
        <v>319</v>
      </c>
      <c r="C27" s="392" t="s">
        <v>244</v>
      </c>
      <c r="D27" s="381">
        <v>1436</v>
      </c>
      <c r="E27" s="380" t="s">
        <v>403</v>
      </c>
      <c r="F27" s="381">
        <f>I27</f>
        <v>1436</v>
      </c>
      <c r="G27" s="380"/>
      <c r="H27" s="380" t="s">
        <v>404</v>
      </c>
      <c r="I27" s="381">
        <f>3*10+2*50+60.84+50+156.76+60.84+50+156.76+60.84+50+156.76+60.84+50+156.76+60.84+3*6+156.76</f>
        <v>1436</v>
      </c>
      <c r="J27" s="380" t="s">
        <v>404</v>
      </c>
      <c r="K27" s="3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72" x14ac:dyDescent="0.3">
      <c r="A28" s="379"/>
      <c r="B28" s="379" t="s">
        <v>320</v>
      </c>
      <c r="C28" s="392" t="s">
        <v>285</v>
      </c>
      <c r="D28" s="381">
        <v>90000</v>
      </c>
      <c r="E28" s="380" t="s">
        <v>349</v>
      </c>
      <c r="F28" s="381">
        <f>38200+32400+19400</f>
        <v>90000</v>
      </c>
      <c r="G28" s="380" t="s">
        <v>345</v>
      </c>
      <c r="H28" s="380" t="s">
        <v>347</v>
      </c>
      <c r="I28" s="381">
        <f>32400+38200+19400</f>
        <v>90000</v>
      </c>
      <c r="J28" s="380" t="s">
        <v>405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43.2" x14ac:dyDescent="0.3">
      <c r="A29" s="379"/>
      <c r="B29" s="379" t="s">
        <v>321</v>
      </c>
      <c r="C29" s="392" t="s">
        <v>290</v>
      </c>
      <c r="D29" s="381">
        <v>35000</v>
      </c>
      <c r="E29" s="380" t="s">
        <v>365</v>
      </c>
      <c r="F29" s="381">
        <v>35000</v>
      </c>
      <c r="G29" s="380" t="s">
        <v>366</v>
      </c>
      <c r="H29" s="380" t="s">
        <v>367</v>
      </c>
      <c r="I29" s="381">
        <f>15000+20000</f>
        <v>35000</v>
      </c>
      <c r="J29" s="380" t="s">
        <v>406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72" x14ac:dyDescent="0.3">
      <c r="A30" s="379"/>
      <c r="B30" s="379" t="s">
        <v>322</v>
      </c>
      <c r="C30" s="392" t="s">
        <v>291</v>
      </c>
      <c r="D30" s="381">
        <v>90000</v>
      </c>
      <c r="E30" s="380" t="s">
        <v>362</v>
      </c>
      <c r="F30" s="381">
        <f>15450+49550+25000</f>
        <v>90000</v>
      </c>
      <c r="G30" s="380" t="s">
        <v>361</v>
      </c>
      <c r="H30" s="380" t="s">
        <v>363</v>
      </c>
      <c r="I30" s="381">
        <f>49550+25000+15450</f>
        <v>90000</v>
      </c>
      <c r="J30" s="380" t="s">
        <v>407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43.2" x14ac:dyDescent="0.3">
      <c r="A31" s="379"/>
      <c r="B31" s="379" t="s">
        <v>323</v>
      </c>
      <c r="C31" s="392" t="s">
        <v>292</v>
      </c>
      <c r="D31" s="381">
        <v>50000</v>
      </c>
      <c r="E31" s="380" t="s">
        <v>357</v>
      </c>
      <c r="F31" s="381">
        <v>50000</v>
      </c>
      <c r="G31" s="380" t="s">
        <v>358</v>
      </c>
      <c r="H31" s="380" t="s">
        <v>359</v>
      </c>
      <c r="I31" s="381">
        <f>24900+25100</f>
        <v>50000</v>
      </c>
      <c r="J31" s="380" t="s">
        <v>360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ht="43.2" x14ac:dyDescent="0.3">
      <c r="A32" s="379"/>
      <c r="B32" s="379" t="s">
        <v>324</v>
      </c>
      <c r="C32" s="392" t="s">
        <v>293</v>
      </c>
      <c r="D32" s="381">
        <v>50000</v>
      </c>
      <c r="E32" s="380" t="s">
        <v>351</v>
      </c>
      <c r="F32" s="381">
        <f>25000*2</f>
        <v>50000</v>
      </c>
      <c r="G32" s="380" t="s">
        <v>350</v>
      </c>
      <c r="H32" s="380" t="s">
        <v>352</v>
      </c>
      <c r="I32" s="381">
        <f>25000</f>
        <v>25000</v>
      </c>
      <c r="J32" s="380" t="s">
        <v>353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43.2" x14ac:dyDescent="0.3">
      <c r="A33" s="379"/>
      <c r="B33" s="379" t="s">
        <v>325</v>
      </c>
      <c r="C33" s="392" t="s">
        <v>294</v>
      </c>
      <c r="D33" s="381">
        <v>48000</v>
      </c>
      <c r="E33" s="380" t="s">
        <v>388</v>
      </c>
      <c r="F33" s="381">
        <v>48000</v>
      </c>
      <c r="G33" s="380" t="s">
        <v>387</v>
      </c>
      <c r="H33" s="380" t="s">
        <v>389</v>
      </c>
      <c r="I33" s="381"/>
      <c r="J33" s="380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52.8" x14ac:dyDescent="0.3">
      <c r="A34" s="379"/>
      <c r="B34" s="379" t="s">
        <v>326</v>
      </c>
      <c r="C34" s="392" t="s">
        <v>295</v>
      </c>
      <c r="D34" s="381">
        <v>60000</v>
      </c>
      <c r="E34" s="380" t="s">
        <v>355</v>
      </c>
      <c r="F34" s="381">
        <v>60000</v>
      </c>
      <c r="G34" s="380" t="s">
        <v>354</v>
      </c>
      <c r="H34" s="380" t="s">
        <v>356</v>
      </c>
      <c r="I34" s="381">
        <v>32200</v>
      </c>
      <c r="J34" s="380" t="s">
        <v>364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43.2" x14ac:dyDescent="0.3">
      <c r="A35" s="379"/>
      <c r="B35" s="379" t="s">
        <v>327</v>
      </c>
      <c r="C35" s="392" t="s">
        <v>296</v>
      </c>
      <c r="D35" s="381">
        <v>32500</v>
      </c>
      <c r="E35" s="380" t="s">
        <v>371</v>
      </c>
      <c r="F35" s="381">
        <v>32500</v>
      </c>
      <c r="G35" s="380" t="s">
        <v>370</v>
      </c>
      <c r="H35" s="380" t="s">
        <v>372</v>
      </c>
      <c r="I35" s="381">
        <f>19500</f>
        <v>19500</v>
      </c>
      <c r="J35" s="380" t="s">
        <v>408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ht="72" x14ac:dyDescent="0.3">
      <c r="A36" s="379"/>
      <c r="B36" s="379" t="s">
        <v>328</v>
      </c>
      <c r="C36" s="392" t="s">
        <v>297</v>
      </c>
      <c r="D36" s="381">
        <v>60000</v>
      </c>
      <c r="E36" s="380" t="s">
        <v>374</v>
      </c>
      <c r="F36" s="381">
        <f>17875+22125+20000</f>
        <v>60000</v>
      </c>
      <c r="G36" s="380" t="s">
        <v>373</v>
      </c>
      <c r="H36" s="380" t="s">
        <v>375</v>
      </c>
      <c r="I36" s="381">
        <f>22125+20000</f>
        <v>42125</v>
      </c>
      <c r="J36" s="380" t="s">
        <v>409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ht="15" customHeight="1" x14ac:dyDescent="0.3">
      <c r="A37" s="382"/>
      <c r="B37" s="456" t="s">
        <v>259</v>
      </c>
      <c r="C37" s="454"/>
      <c r="D37" s="393">
        <f>SUM(D11:D36)</f>
        <v>814596.90428000002</v>
      </c>
      <c r="E37" s="383"/>
      <c r="F37" s="393">
        <f>SUM(F11:F36)</f>
        <v>814596.90428000002</v>
      </c>
      <c r="G37" s="383"/>
      <c r="H37" s="383"/>
      <c r="I37" s="384">
        <f>SUM(I11:I36)</f>
        <v>635386</v>
      </c>
      <c r="J37" s="38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3">
      <c r="A38" s="376"/>
      <c r="B38" s="376"/>
      <c r="C38" s="376"/>
      <c r="D38" s="3"/>
      <c r="E38" s="376"/>
      <c r="F38" s="3"/>
      <c r="G38" s="376"/>
      <c r="H38" s="376"/>
      <c r="I38" s="3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5.75" customHeight="1" x14ac:dyDescent="0.3">
      <c r="A39" s="376"/>
      <c r="B39" s="376"/>
      <c r="C39" s="376"/>
      <c r="D39" s="3"/>
      <c r="E39" s="376"/>
      <c r="F39" s="3"/>
      <c r="G39" s="376"/>
      <c r="H39" s="444" t="s">
        <v>334</v>
      </c>
      <c r="I39" s="444"/>
      <c r="J39" s="444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5.75" customHeight="1" x14ac:dyDescent="0.3">
      <c r="A40" s="376"/>
      <c r="B40" s="376"/>
      <c r="C40" s="376"/>
      <c r="D40" s="3"/>
      <c r="E40" s="376"/>
      <c r="F40" s="3"/>
      <c r="G40" s="376"/>
      <c r="H40" s="444"/>
      <c r="I40" s="444"/>
      <c r="J40" s="444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3">
      <c r="A41" s="376"/>
      <c r="B41" s="376"/>
      <c r="C41" s="376"/>
      <c r="D41" s="3"/>
      <c r="E41" s="376"/>
      <c r="F41" s="3"/>
      <c r="G41" s="376"/>
      <c r="H41" s="444"/>
      <c r="I41" s="444"/>
      <c r="J41" s="444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ht="15.75" customHeight="1" x14ac:dyDescent="0.3">
      <c r="A42" s="376"/>
      <c r="B42" s="376"/>
      <c r="C42" s="376"/>
      <c r="D42" s="3"/>
      <c r="E42" s="376"/>
      <c r="F42" s="3"/>
      <c r="G42" s="376"/>
      <c r="H42" s="444"/>
      <c r="I42" s="444"/>
      <c r="J42" s="444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15.75" customHeight="1" x14ac:dyDescent="0.3">
      <c r="A43" s="376"/>
      <c r="B43" s="376"/>
      <c r="C43" s="376"/>
      <c r="D43" s="3"/>
      <c r="E43" s="376"/>
      <c r="F43" s="3"/>
      <c r="G43" s="376"/>
      <c r="H43" s="444"/>
      <c r="I43" s="444"/>
      <c r="J43" s="444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 customHeight="1" x14ac:dyDescent="0.3">
      <c r="A44" s="376"/>
      <c r="B44" s="376"/>
      <c r="C44" s="376"/>
      <c r="D44" s="3"/>
      <c r="E44" s="376"/>
      <c r="F44" s="3"/>
      <c r="G44" s="376"/>
      <c r="H44" s="444"/>
      <c r="I44" s="444"/>
      <c r="J44" s="444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 customHeight="1" x14ac:dyDescent="0.3">
      <c r="A45" s="376"/>
      <c r="B45" s="376"/>
      <c r="C45" s="376"/>
      <c r="D45" s="3"/>
      <c r="E45" s="376"/>
      <c r="F45" s="3"/>
      <c r="G45" s="376"/>
      <c r="H45" s="37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ht="15.75" customHeight="1" x14ac:dyDescent="0.3">
      <c r="A46" s="376"/>
      <c r="B46" s="376"/>
      <c r="C46" s="376"/>
      <c r="D46" s="3"/>
      <c r="E46" s="376"/>
      <c r="F46" s="3"/>
      <c r="G46" s="376"/>
      <c r="H46" s="37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ht="15.75" customHeight="1" x14ac:dyDescent="0.3">
      <c r="A47" s="376"/>
      <c r="B47" s="376"/>
      <c r="C47" s="376"/>
      <c r="D47" s="3"/>
      <c r="E47" s="376"/>
      <c r="F47" s="3"/>
      <c r="G47" s="376"/>
      <c r="H47" s="37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ht="15.75" customHeight="1" x14ac:dyDescent="0.3">
      <c r="A48" s="376"/>
      <c r="B48" s="376"/>
      <c r="C48" s="376"/>
      <c r="D48" s="3"/>
      <c r="E48" s="376"/>
      <c r="F48" s="3"/>
      <c r="G48" s="376"/>
      <c r="H48" s="37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ht="15.75" customHeight="1" x14ac:dyDescent="0.3">
      <c r="A49" s="376"/>
      <c r="B49" s="376"/>
      <c r="C49" s="376"/>
      <c r="D49" s="3"/>
      <c r="E49" s="376"/>
      <c r="F49" s="3"/>
      <c r="G49" s="376"/>
      <c r="H49" s="37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 ht="15.75" customHeight="1" x14ac:dyDescent="0.3">
      <c r="A50" s="376"/>
      <c r="B50" s="376"/>
      <c r="C50" s="376"/>
      <c r="D50" s="3"/>
      <c r="E50" s="376"/>
      <c r="F50" s="3"/>
      <c r="G50" s="376"/>
      <c r="H50" s="37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ht="15.75" customHeight="1" x14ac:dyDescent="0.3">
      <c r="A51" s="376"/>
      <c r="B51" s="376"/>
      <c r="C51" s="376"/>
      <c r="D51" s="3"/>
      <c r="E51" s="376"/>
      <c r="F51" s="3"/>
      <c r="G51" s="376"/>
      <c r="H51" s="37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ht="15.75" customHeight="1" x14ac:dyDescent="0.3">
      <c r="A52" s="376"/>
      <c r="B52" s="376"/>
      <c r="C52" s="376"/>
      <c r="D52" s="3"/>
      <c r="E52" s="376"/>
      <c r="F52" s="3"/>
      <c r="G52" s="376"/>
      <c r="H52" s="37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ht="15.75" customHeight="1" x14ac:dyDescent="0.3">
      <c r="A53" s="376"/>
      <c r="B53" s="376"/>
      <c r="C53" s="376"/>
      <c r="D53" s="3"/>
      <c r="E53" s="376"/>
      <c r="F53" s="3"/>
      <c r="G53" s="376"/>
      <c r="H53" s="37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ht="15.75" customHeight="1" x14ac:dyDescent="0.3">
      <c r="A54" s="376"/>
      <c r="B54" s="376"/>
      <c r="C54" s="376"/>
      <c r="D54" s="3"/>
      <c r="E54" s="376"/>
      <c r="F54" s="3"/>
      <c r="G54" s="376"/>
      <c r="H54" s="37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ht="15.75" customHeight="1" x14ac:dyDescent="0.3">
      <c r="A55" s="376"/>
      <c r="B55" s="376"/>
      <c r="C55" s="376"/>
      <c r="D55" s="3"/>
      <c r="E55" s="376"/>
      <c r="F55" s="3"/>
      <c r="G55" s="376"/>
      <c r="H55" s="37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ht="15.75" customHeight="1" x14ac:dyDescent="0.3">
      <c r="A56" s="376"/>
      <c r="B56" s="376"/>
      <c r="C56" s="376"/>
      <c r="D56" s="3"/>
      <c r="E56" s="376"/>
      <c r="F56" s="3"/>
      <c r="G56" s="376"/>
      <c r="H56" s="37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ht="15.75" customHeight="1" x14ac:dyDescent="0.3">
      <c r="A57" s="376"/>
      <c r="B57" s="376"/>
      <c r="C57" s="376"/>
      <c r="D57" s="3"/>
      <c r="E57" s="376"/>
      <c r="F57" s="3"/>
      <c r="G57" s="376"/>
      <c r="H57" s="37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 ht="15.75" customHeight="1" x14ac:dyDescent="0.3">
      <c r="A58" s="376"/>
      <c r="B58" s="376"/>
      <c r="C58" s="376"/>
      <c r="D58" s="3"/>
      <c r="E58" s="376"/>
      <c r="F58" s="3"/>
      <c r="G58" s="376"/>
      <c r="H58" s="37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ht="15.75" customHeight="1" x14ac:dyDescent="0.3">
      <c r="A59" s="376"/>
      <c r="B59" s="376"/>
      <c r="C59" s="376"/>
      <c r="D59" s="3"/>
      <c r="E59" s="376"/>
      <c r="F59" s="3"/>
      <c r="G59" s="376"/>
      <c r="H59" s="37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ht="15.75" customHeight="1" x14ac:dyDescent="0.3">
      <c r="A60" s="376"/>
      <c r="B60" s="376"/>
      <c r="C60" s="376"/>
      <c r="D60" s="3"/>
      <c r="E60" s="376"/>
      <c r="F60" s="3"/>
      <c r="G60" s="376"/>
      <c r="H60" s="37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ht="15.75" customHeight="1" x14ac:dyDescent="0.3">
      <c r="A61" s="376"/>
      <c r="B61" s="376"/>
      <c r="C61" s="376"/>
      <c r="D61" s="3"/>
      <c r="E61" s="376"/>
      <c r="F61" s="3"/>
      <c r="G61" s="376"/>
      <c r="H61" s="37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:25" ht="15.75" customHeight="1" x14ac:dyDescent="0.3">
      <c r="A62" s="376"/>
      <c r="B62" s="376"/>
      <c r="C62" s="376"/>
      <c r="D62" s="3"/>
      <c r="E62" s="376"/>
      <c r="F62" s="3"/>
      <c r="G62" s="376"/>
      <c r="H62" s="37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:25" ht="15.75" customHeight="1" x14ac:dyDescent="0.3">
      <c r="A63" s="376"/>
      <c r="B63" s="376"/>
      <c r="C63" s="376"/>
      <c r="D63" s="3"/>
      <c r="E63" s="376"/>
      <c r="F63" s="3"/>
      <c r="G63" s="376"/>
      <c r="H63" s="37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:25" ht="15.75" customHeight="1" x14ac:dyDescent="0.3">
      <c r="A64" s="376"/>
      <c r="B64" s="376"/>
      <c r="C64" s="376"/>
      <c r="D64" s="3"/>
      <c r="E64" s="376"/>
      <c r="F64" s="3"/>
      <c r="G64" s="376"/>
      <c r="H64" s="37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:25" ht="15.75" customHeight="1" x14ac:dyDescent="0.3">
      <c r="A65" s="376"/>
      <c r="B65" s="376"/>
      <c r="C65" s="376"/>
      <c r="D65" s="3"/>
      <c r="E65" s="376"/>
      <c r="F65" s="3"/>
      <c r="G65" s="376"/>
      <c r="H65" s="37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:25" ht="15.75" customHeight="1" x14ac:dyDescent="0.3">
      <c r="A66" s="376"/>
      <c r="B66" s="376"/>
      <c r="C66" s="376"/>
      <c r="D66" s="3"/>
      <c r="E66" s="376"/>
      <c r="F66" s="3"/>
      <c r="G66" s="376"/>
      <c r="H66" s="37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5" ht="15.75" customHeight="1" x14ac:dyDescent="0.3">
      <c r="A67" s="376"/>
      <c r="B67" s="376"/>
      <c r="C67" s="376"/>
      <c r="D67" s="3"/>
      <c r="E67" s="376"/>
      <c r="F67" s="3"/>
      <c r="G67" s="376"/>
      <c r="H67" s="37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:25" ht="15.75" customHeight="1" x14ac:dyDescent="0.3">
      <c r="A68" s="376"/>
      <c r="B68" s="376"/>
      <c r="C68" s="376"/>
      <c r="D68" s="3"/>
      <c r="E68" s="376"/>
      <c r="F68" s="3"/>
      <c r="G68" s="376"/>
      <c r="H68" s="37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:25" ht="15.75" customHeight="1" x14ac:dyDescent="0.3">
      <c r="A69" s="376"/>
      <c r="B69" s="376"/>
      <c r="C69" s="376"/>
      <c r="D69" s="3"/>
      <c r="E69" s="376"/>
      <c r="F69" s="3"/>
      <c r="G69" s="376"/>
      <c r="H69" s="37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:25" ht="15.75" customHeight="1" x14ac:dyDescent="0.3">
      <c r="A70" s="376"/>
      <c r="B70" s="376"/>
      <c r="C70" s="376"/>
      <c r="D70" s="3"/>
      <c r="E70" s="376"/>
      <c r="F70" s="3"/>
      <c r="G70" s="376"/>
      <c r="H70" s="37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5" ht="15.75" customHeight="1" x14ac:dyDescent="0.3">
      <c r="A71" s="376"/>
      <c r="B71" s="376"/>
      <c r="C71" s="376"/>
      <c r="D71" s="3"/>
      <c r="E71" s="376"/>
      <c r="F71" s="3"/>
      <c r="G71" s="376"/>
      <c r="H71" s="37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:25" ht="15.75" customHeight="1" x14ac:dyDescent="0.3">
      <c r="A72" s="376"/>
      <c r="B72" s="376"/>
      <c r="C72" s="376"/>
      <c r="D72" s="3"/>
      <c r="E72" s="376"/>
      <c r="F72" s="3"/>
      <c r="G72" s="376"/>
      <c r="H72" s="37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ht="15.75" customHeight="1" x14ac:dyDescent="0.3">
      <c r="A73" s="376"/>
      <c r="B73" s="376"/>
      <c r="C73" s="376"/>
      <c r="D73" s="3"/>
      <c r="E73" s="376"/>
      <c r="F73" s="3"/>
      <c r="G73" s="376"/>
      <c r="H73" s="37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 ht="15.75" customHeight="1" x14ac:dyDescent="0.3">
      <c r="A74" s="376"/>
      <c r="B74" s="376"/>
      <c r="C74" s="376"/>
      <c r="D74" s="3"/>
      <c r="E74" s="376"/>
      <c r="F74" s="3"/>
      <c r="G74" s="376"/>
      <c r="H74" s="37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15.75" customHeight="1" x14ac:dyDescent="0.3">
      <c r="A75" s="376"/>
      <c r="B75" s="376"/>
      <c r="C75" s="376"/>
      <c r="D75" s="3"/>
      <c r="E75" s="376"/>
      <c r="F75" s="3"/>
      <c r="G75" s="376"/>
      <c r="H75" s="37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ht="15.75" customHeight="1" x14ac:dyDescent="0.3">
      <c r="A76" s="376"/>
      <c r="B76" s="376"/>
      <c r="C76" s="376"/>
      <c r="D76" s="3"/>
      <c r="E76" s="376"/>
      <c r="F76" s="3"/>
      <c r="G76" s="376"/>
      <c r="H76" s="37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:25" ht="15.75" customHeight="1" x14ac:dyDescent="0.3">
      <c r="A77" s="376"/>
      <c r="B77" s="376"/>
      <c r="C77" s="376"/>
      <c r="D77" s="3"/>
      <c r="E77" s="376"/>
      <c r="F77" s="3"/>
      <c r="G77" s="376"/>
      <c r="H77" s="37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:25" ht="15.75" customHeight="1" x14ac:dyDescent="0.3">
      <c r="A78" s="376"/>
      <c r="B78" s="376"/>
      <c r="C78" s="376"/>
      <c r="D78" s="3"/>
      <c r="E78" s="376"/>
      <c r="F78" s="3"/>
      <c r="G78" s="376"/>
      <c r="H78" s="37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:25" ht="15.75" customHeight="1" x14ac:dyDescent="0.3">
      <c r="A79" s="376"/>
      <c r="B79" s="376"/>
      <c r="C79" s="376"/>
      <c r="D79" s="3"/>
      <c r="E79" s="376"/>
      <c r="F79" s="3"/>
      <c r="G79" s="376"/>
      <c r="H79" s="37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:25" ht="15.75" customHeight="1" x14ac:dyDescent="0.3">
      <c r="A80" s="376"/>
      <c r="B80" s="376"/>
      <c r="C80" s="376"/>
      <c r="D80" s="3"/>
      <c r="E80" s="376"/>
      <c r="F80" s="3"/>
      <c r="G80" s="376"/>
      <c r="H80" s="37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5" ht="15.75" customHeight="1" x14ac:dyDescent="0.3">
      <c r="A81" s="376"/>
      <c r="B81" s="376"/>
      <c r="C81" s="376"/>
      <c r="D81" s="3"/>
      <c r="E81" s="376"/>
      <c r="F81" s="3"/>
      <c r="G81" s="376"/>
      <c r="H81" s="37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5" ht="15.75" customHeight="1" x14ac:dyDescent="0.3">
      <c r="A82" s="376"/>
      <c r="B82" s="376"/>
      <c r="C82" s="376"/>
      <c r="D82" s="3"/>
      <c r="E82" s="376"/>
      <c r="F82" s="3"/>
      <c r="G82" s="376"/>
      <c r="H82" s="37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.75" customHeight="1" x14ac:dyDescent="0.3">
      <c r="A83" s="376"/>
      <c r="B83" s="376"/>
      <c r="C83" s="376"/>
      <c r="D83" s="3"/>
      <c r="E83" s="376"/>
      <c r="F83" s="3"/>
      <c r="G83" s="376"/>
      <c r="H83" s="37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ht="15.75" customHeight="1" x14ac:dyDescent="0.3">
      <c r="A84" s="376"/>
      <c r="B84" s="376"/>
      <c r="C84" s="376"/>
      <c r="D84" s="3"/>
      <c r="E84" s="376"/>
      <c r="F84" s="3"/>
      <c r="G84" s="376"/>
      <c r="H84" s="37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ht="15.75" customHeight="1" x14ac:dyDescent="0.3">
      <c r="A85" s="376"/>
      <c r="B85" s="376"/>
      <c r="C85" s="376"/>
      <c r="D85" s="3"/>
      <c r="E85" s="376"/>
      <c r="F85" s="3"/>
      <c r="G85" s="376"/>
      <c r="H85" s="37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ht="15.75" customHeight="1" x14ac:dyDescent="0.3">
      <c r="A86" s="376"/>
      <c r="B86" s="376"/>
      <c r="C86" s="376"/>
      <c r="D86" s="3"/>
      <c r="E86" s="376"/>
      <c r="F86" s="3"/>
      <c r="G86" s="376"/>
      <c r="H86" s="37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ht="15.75" customHeight="1" x14ac:dyDescent="0.3">
      <c r="A87" s="376"/>
      <c r="B87" s="376"/>
      <c r="C87" s="376"/>
      <c r="D87" s="3"/>
      <c r="E87" s="376"/>
      <c r="F87" s="3"/>
      <c r="G87" s="376"/>
      <c r="H87" s="37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 ht="15.75" customHeight="1" x14ac:dyDescent="0.3">
      <c r="A88" s="376"/>
      <c r="B88" s="376"/>
      <c r="C88" s="376"/>
      <c r="D88" s="3"/>
      <c r="E88" s="376"/>
      <c r="F88" s="3"/>
      <c r="G88" s="376"/>
      <c r="H88" s="37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ht="15.75" customHeight="1" x14ac:dyDescent="0.3">
      <c r="A89" s="376"/>
      <c r="B89" s="376"/>
      <c r="C89" s="376"/>
      <c r="D89" s="3"/>
      <c r="E89" s="376"/>
      <c r="F89" s="3"/>
      <c r="G89" s="376"/>
      <c r="H89" s="37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 ht="15.75" customHeight="1" x14ac:dyDescent="0.3">
      <c r="A90" s="376"/>
      <c r="B90" s="376"/>
      <c r="C90" s="376"/>
      <c r="D90" s="3"/>
      <c r="E90" s="376"/>
      <c r="F90" s="3"/>
      <c r="G90" s="376"/>
      <c r="H90" s="37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ht="15.75" customHeight="1" x14ac:dyDescent="0.3">
      <c r="A91" s="376"/>
      <c r="B91" s="376"/>
      <c r="C91" s="376"/>
      <c r="D91" s="3"/>
      <c r="E91" s="376"/>
      <c r="F91" s="3"/>
      <c r="G91" s="376"/>
      <c r="H91" s="37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ht="15.75" customHeight="1" x14ac:dyDescent="0.3">
      <c r="A92" s="376"/>
      <c r="B92" s="376"/>
      <c r="C92" s="376"/>
      <c r="D92" s="3"/>
      <c r="E92" s="376"/>
      <c r="F92" s="3"/>
      <c r="G92" s="376"/>
      <c r="H92" s="37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5" ht="15.75" customHeight="1" x14ac:dyDescent="0.3">
      <c r="A93" s="376"/>
      <c r="B93" s="376"/>
      <c r="C93" s="376"/>
      <c r="D93" s="3"/>
      <c r="E93" s="376"/>
      <c r="F93" s="3"/>
      <c r="G93" s="376"/>
      <c r="H93" s="37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5" ht="15.75" customHeight="1" x14ac:dyDescent="0.3">
      <c r="A94" s="376"/>
      <c r="B94" s="376"/>
      <c r="C94" s="376"/>
      <c r="D94" s="3"/>
      <c r="E94" s="376"/>
      <c r="F94" s="3"/>
      <c r="G94" s="376"/>
      <c r="H94" s="37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5" ht="15.75" customHeight="1" x14ac:dyDescent="0.3">
      <c r="A95" s="376"/>
      <c r="B95" s="376"/>
      <c r="C95" s="376"/>
      <c r="D95" s="3"/>
      <c r="E95" s="376"/>
      <c r="F95" s="3"/>
      <c r="G95" s="376"/>
      <c r="H95" s="37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1:25" ht="15.75" customHeight="1" x14ac:dyDescent="0.3">
      <c r="A96" s="376"/>
      <c r="B96" s="376"/>
      <c r="C96" s="376"/>
      <c r="D96" s="3"/>
      <c r="E96" s="376"/>
      <c r="F96" s="3"/>
      <c r="G96" s="376"/>
      <c r="H96" s="37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</row>
    <row r="97" spans="1:25" ht="15.75" customHeight="1" x14ac:dyDescent="0.3">
      <c r="A97" s="376"/>
      <c r="B97" s="376"/>
      <c r="C97" s="376"/>
      <c r="D97" s="3"/>
      <c r="E97" s="376"/>
      <c r="F97" s="3"/>
      <c r="G97" s="376"/>
      <c r="H97" s="37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</row>
    <row r="98" spans="1:25" ht="15.75" customHeight="1" x14ac:dyDescent="0.3">
      <c r="A98" s="376"/>
      <c r="B98" s="376"/>
      <c r="C98" s="376"/>
      <c r="D98" s="3"/>
      <c r="E98" s="376"/>
      <c r="F98" s="3"/>
      <c r="G98" s="376"/>
      <c r="H98" s="37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</row>
    <row r="99" spans="1:25" ht="15.75" customHeight="1" x14ac:dyDescent="0.3">
      <c r="A99" s="376"/>
      <c r="B99" s="376"/>
      <c r="C99" s="376"/>
      <c r="D99" s="3"/>
      <c r="E99" s="376"/>
      <c r="F99" s="3"/>
      <c r="G99" s="376"/>
      <c r="H99" s="37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</row>
    <row r="100" spans="1:25" ht="15.75" customHeight="1" x14ac:dyDescent="0.3">
      <c r="A100" s="376"/>
      <c r="B100" s="376"/>
      <c r="C100" s="376"/>
      <c r="D100" s="3"/>
      <c r="E100" s="376"/>
      <c r="F100" s="3"/>
      <c r="G100" s="376"/>
      <c r="H100" s="37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</row>
    <row r="101" spans="1:25" ht="15.75" customHeight="1" x14ac:dyDescent="0.3">
      <c r="A101" s="376"/>
      <c r="B101" s="376"/>
      <c r="C101" s="376"/>
      <c r="D101" s="3"/>
      <c r="E101" s="376"/>
      <c r="F101" s="3"/>
      <c r="G101" s="376"/>
      <c r="H101" s="37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</row>
    <row r="102" spans="1:25" ht="15.75" customHeight="1" x14ac:dyDescent="0.3">
      <c r="A102" s="376"/>
      <c r="B102" s="376"/>
      <c r="C102" s="376"/>
      <c r="D102" s="3"/>
      <c r="E102" s="376"/>
      <c r="F102" s="3"/>
      <c r="G102" s="376"/>
      <c r="H102" s="37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</row>
    <row r="103" spans="1:25" ht="15.75" customHeight="1" x14ac:dyDescent="0.3">
      <c r="A103" s="376"/>
      <c r="B103" s="376"/>
      <c r="C103" s="376"/>
      <c r="D103" s="3"/>
      <c r="E103" s="376"/>
      <c r="F103" s="3"/>
      <c r="G103" s="376"/>
      <c r="H103" s="37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</row>
    <row r="104" spans="1:25" ht="15.75" customHeight="1" x14ac:dyDescent="0.3">
      <c r="A104" s="376"/>
      <c r="B104" s="376"/>
      <c r="C104" s="376"/>
      <c r="D104" s="3"/>
      <c r="E104" s="376"/>
      <c r="F104" s="3"/>
      <c r="G104" s="376"/>
      <c r="H104" s="37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</row>
    <row r="105" spans="1:25" ht="15.75" customHeight="1" x14ac:dyDescent="0.3">
      <c r="A105" s="376"/>
      <c r="B105" s="376"/>
      <c r="C105" s="376"/>
      <c r="D105" s="3"/>
      <c r="E105" s="376"/>
      <c r="F105" s="3"/>
      <c r="G105" s="376"/>
      <c r="H105" s="37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</row>
    <row r="106" spans="1:25" ht="15.75" customHeight="1" x14ac:dyDescent="0.3">
      <c r="A106" s="376"/>
      <c r="B106" s="376"/>
      <c r="C106" s="376"/>
      <c r="D106" s="3"/>
      <c r="E106" s="376"/>
      <c r="F106" s="3"/>
      <c r="G106" s="376"/>
      <c r="H106" s="37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</row>
    <row r="107" spans="1:25" ht="15.75" customHeight="1" x14ac:dyDescent="0.3">
      <c r="A107" s="376"/>
      <c r="B107" s="376"/>
      <c r="C107" s="376"/>
      <c r="D107" s="3"/>
      <c r="E107" s="376"/>
      <c r="F107" s="3"/>
      <c r="G107" s="376"/>
      <c r="H107" s="37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</row>
    <row r="108" spans="1:25" ht="15.75" customHeight="1" x14ac:dyDescent="0.3">
      <c r="A108" s="376"/>
      <c r="B108" s="376"/>
      <c r="C108" s="376"/>
      <c r="D108" s="3"/>
      <c r="E108" s="376"/>
      <c r="F108" s="3"/>
      <c r="G108" s="376"/>
      <c r="H108" s="37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</row>
    <row r="109" spans="1:25" ht="15.75" customHeight="1" x14ac:dyDescent="0.3">
      <c r="A109" s="376"/>
      <c r="B109" s="376"/>
      <c r="C109" s="376"/>
      <c r="D109" s="3"/>
      <c r="E109" s="376"/>
      <c r="F109" s="3"/>
      <c r="G109" s="376"/>
      <c r="H109" s="37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</row>
    <row r="110" spans="1:25" ht="15.75" customHeight="1" x14ac:dyDescent="0.3">
      <c r="A110" s="376"/>
      <c r="B110" s="376"/>
      <c r="C110" s="376"/>
      <c r="D110" s="3"/>
      <c r="E110" s="376"/>
      <c r="F110" s="3"/>
      <c r="G110" s="376"/>
      <c r="H110" s="37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ht="15.75" customHeight="1" x14ac:dyDescent="0.3">
      <c r="A111" s="376"/>
      <c r="B111" s="376"/>
      <c r="C111" s="376"/>
      <c r="D111" s="3"/>
      <c r="E111" s="376"/>
      <c r="F111" s="3"/>
      <c r="G111" s="376"/>
      <c r="H111" s="37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</row>
    <row r="112" spans="1:25" ht="15.75" customHeight="1" x14ac:dyDescent="0.3">
      <c r="A112" s="376"/>
      <c r="B112" s="376"/>
      <c r="C112" s="376"/>
      <c r="D112" s="3"/>
      <c r="E112" s="376"/>
      <c r="F112" s="3"/>
      <c r="G112" s="376"/>
      <c r="H112" s="37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</row>
    <row r="113" spans="1:25" ht="15.75" customHeight="1" x14ac:dyDescent="0.3">
      <c r="A113" s="376"/>
      <c r="B113" s="376"/>
      <c r="C113" s="376"/>
      <c r="D113" s="3"/>
      <c r="E113" s="376"/>
      <c r="F113" s="3"/>
      <c r="G113" s="376"/>
      <c r="H113" s="37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</row>
    <row r="114" spans="1:25" ht="15.75" customHeight="1" x14ac:dyDescent="0.3">
      <c r="A114" s="376"/>
      <c r="B114" s="376"/>
      <c r="C114" s="376"/>
      <c r="D114" s="3"/>
      <c r="E114" s="376"/>
      <c r="F114" s="3"/>
      <c r="G114" s="376"/>
      <c r="H114" s="37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</row>
    <row r="115" spans="1:25" ht="15.75" customHeight="1" x14ac:dyDescent="0.3">
      <c r="A115" s="376"/>
      <c r="B115" s="376"/>
      <c r="C115" s="376"/>
      <c r="D115" s="3"/>
      <c r="E115" s="376"/>
      <c r="F115" s="3"/>
      <c r="G115" s="376"/>
      <c r="H115" s="37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</row>
    <row r="116" spans="1:25" ht="15.75" customHeight="1" x14ac:dyDescent="0.3">
      <c r="A116" s="376"/>
      <c r="B116" s="376"/>
      <c r="C116" s="376"/>
      <c r="D116" s="3"/>
      <c r="E116" s="376"/>
      <c r="F116" s="3"/>
      <c r="G116" s="376"/>
      <c r="H116" s="37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</row>
    <row r="117" spans="1:25" ht="15.75" customHeight="1" x14ac:dyDescent="0.3">
      <c r="A117" s="376"/>
      <c r="B117" s="376"/>
      <c r="C117" s="376"/>
      <c r="D117" s="3"/>
      <c r="E117" s="376"/>
      <c r="F117" s="3"/>
      <c r="G117" s="376"/>
      <c r="H117" s="37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</row>
    <row r="118" spans="1:25" ht="15.75" customHeight="1" x14ac:dyDescent="0.3">
      <c r="A118" s="376"/>
      <c r="B118" s="376"/>
      <c r="C118" s="376"/>
      <c r="D118" s="3"/>
      <c r="E118" s="376"/>
      <c r="F118" s="3"/>
      <c r="G118" s="376"/>
      <c r="H118" s="37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</row>
    <row r="119" spans="1:25" ht="15.75" customHeight="1" x14ac:dyDescent="0.3">
      <c r="A119" s="376"/>
      <c r="B119" s="376"/>
      <c r="C119" s="376"/>
      <c r="D119" s="3"/>
      <c r="E119" s="376"/>
      <c r="F119" s="3"/>
      <c r="G119" s="376"/>
      <c r="H119" s="37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</row>
    <row r="120" spans="1:25" ht="15.75" customHeight="1" x14ac:dyDescent="0.3">
      <c r="A120" s="376"/>
      <c r="B120" s="376"/>
      <c r="C120" s="376"/>
      <c r="D120" s="3"/>
      <c r="E120" s="376"/>
      <c r="F120" s="3"/>
      <c r="G120" s="376"/>
      <c r="H120" s="37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</row>
    <row r="121" spans="1:25" ht="15.75" customHeight="1" x14ac:dyDescent="0.3">
      <c r="A121" s="376"/>
      <c r="B121" s="376"/>
      <c r="C121" s="376"/>
      <c r="D121" s="3"/>
      <c r="E121" s="376"/>
      <c r="F121" s="3"/>
      <c r="G121" s="376"/>
      <c r="H121" s="37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</row>
    <row r="122" spans="1:25" ht="15.75" customHeight="1" x14ac:dyDescent="0.3">
      <c r="A122" s="376"/>
      <c r="B122" s="376"/>
      <c r="C122" s="376"/>
      <c r="D122" s="3"/>
      <c r="E122" s="376"/>
      <c r="F122" s="3"/>
      <c r="G122" s="376"/>
      <c r="H122" s="37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</row>
    <row r="123" spans="1:25" ht="15.75" customHeight="1" x14ac:dyDescent="0.3">
      <c r="A123" s="376"/>
      <c r="B123" s="376"/>
      <c r="C123" s="376"/>
      <c r="D123" s="3"/>
      <c r="E123" s="376"/>
      <c r="F123" s="3"/>
      <c r="G123" s="376"/>
      <c r="H123" s="37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  <row r="124" spans="1:25" ht="15.75" customHeight="1" x14ac:dyDescent="0.3">
      <c r="A124" s="376"/>
      <c r="B124" s="376"/>
      <c r="C124" s="376"/>
      <c r="D124" s="3"/>
      <c r="E124" s="376"/>
      <c r="F124" s="3"/>
      <c r="G124" s="376"/>
      <c r="H124" s="37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spans="1:25" ht="15.75" customHeight="1" x14ac:dyDescent="0.3">
      <c r="A125" s="376"/>
      <c r="B125" s="376"/>
      <c r="C125" s="376"/>
      <c r="D125" s="3"/>
      <c r="E125" s="376"/>
      <c r="F125" s="3"/>
      <c r="G125" s="376"/>
      <c r="H125" s="37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</row>
    <row r="126" spans="1:25" ht="15.75" customHeight="1" x14ac:dyDescent="0.3">
      <c r="A126" s="376"/>
      <c r="B126" s="376"/>
      <c r="C126" s="376"/>
      <c r="D126" s="3"/>
      <c r="E126" s="376"/>
      <c r="F126" s="3"/>
      <c r="G126" s="376"/>
      <c r="H126" s="37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</row>
    <row r="127" spans="1:25" ht="15.75" customHeight="1" x14ac:dyDescent="0.3">
      <c r="A127" s="376"/>
      <c r="B127" s="376"/>
      <c r="C127" s="376"/>
      <c r="D127" s="3"/>
      <c r="E127" s="376"/>
      <c r="F127" s="3"/>
      <c r="G127" s="376"/>
      <c r="H127" s="37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</row>
    <row r="128" spans="1:25" ht="15.75" customHeight="1" x14ac:dyDescent="0.3">
      <c r="A128" s="376"/>
      <c r="B128" s="376"/>
      <c r="C128" s="376"/>
      <c r="D128" s="3"/>
      <c r="E128" s="376"/>
      <c r="F128" s="3"/>
      <c r="G128" s="376"/>
      <c r="H128" s="37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</row>
    <row r="129" spans="1:25" ht="15.75" customHeight="1" x14ac:dyDescent="0.3">
      <c r="A129" s="376"/>
      <c r="B129" s="376"/>
      <c r="C129" s="376"/>
      <c r="D129" s="3"/>
      <c r="E129" s="376"/>
      <c r="F129" s="3"/>
      <c r="G129" s="376"/>
      <c r="H129" s="37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</row>
    <row r="130" spans="1:25" ht="15.75" customHeight="1" x14ac:dyDescent="0.3">
      <c r="A130" s="376"/>
      <c r="B130" s="376"/>
      <c r="C130" s="376"/>
      <c r="D130" s="3"/>
      <c r="E130" s="376"/>
      <c r="F130" s="3"/>
      <c r="G130" s="376"/>
      <c r="H130" s="37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</row>
    <row r="131" spans="1:25" ht="15.75" customHeight="1" x14ac:dyDescent="0.3">
      <c r="A131" s="376"/>
      <c r="B131" s="376"/>
      <c r="C131" s="376"/>
      <c r="D131" s="3"/>
      <c r="E131" s="376"/>
      <c r="F131" s="3"/>
      <c r="G131" s="376"/>
      <c r="H131" s="37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</row>
    <row r="132" spans="1:25" ht="15.75" customHeight="1" x14ac:dyDescent="0.3">
      <c r="A132" s="376"/>
      <c r="B132" s="376"/>
      <c r="C132" s="376"/>
      <c r="D132" s="3"/>
      <c r="E132" s="376"/>
      <c r="F132" s="3"/>
      <c r="G132" s="376"/>
      <c r="H132" s="37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</row>
    <row r="133" spans="1:25" ht="15.75" customHeight="1" x14ac:dyDescent="0.3">
      <c r="A133" s="376"/>
      <c r="B133" s="376"/>
      <c r="C133" s="376"/>
      <c r="D133" s="3"/>
      <c r="E133" s="376"/>
      <c r="F133" s="3"/>
      <c r="G133" s="376"/>
      <c r="H133" s="37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</row>
    <row r="134" spans="1:25" ht="15.75" customHeight="1" x14ac:dyDescent="0.3">
      <c r="A134" s="376"/>
      <c r="B134" s="376"/>
      <c r="C134" s="376"/>
      <c r="D134" s="3"/>
      <c r="E134" s="376"/>
      <c r="F134" s="3"/>
      <c r="G134" s="376"/>
      <c r="H134" s="37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</row>
    <row r="135" spans="1:25" ht="15.75" customHeight="1" x14ac:dyDescent="0.3">
      <c r="A135" s="376"/>
      <c r="B135" s="376"/>
      <c r="C135" s="376"/>
      <c r="D135" s="3"/>
      <c r="E135" s="376"/>
      <c r="F135" s="3"/>
      <c r="G135" s="376"/>
      <c r="H135" s="37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</row>
    <row r="136" spans="1:25" ht="15.75" customHeight="1" x14ac:dyDescent="0.3">
      <c r="A136" s="376"/>
      <c r="B136" s="376"/>
      <c r="C136" s="376"/>
      <c r="D136" s="3"/>
      <c r="E136" s="376"/>
      <c r="F136" s="3"/>
      <c r="G136" s="376"/>
      <c r="H136" s="37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</row>
    <row r="137" spans="1:25" ht="15.75" customHeight="1" x14ac:dyDescent="0.3">
      <c r="A137" s="376"/>
      <c r="B137" s="376"/>
      <c r="C137" s="376"/>
      <c r="D137" s="3"/>
      <c r="E137" s="376"/>
      <c r="F137" s="3"/>
      <c r="G137" s="376"/>
      <c r="H137" s="37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</row>
    <row r="138" spans="1:25" ht="15.75" customHeight="1" x14ac:dyDescent="0.3">
      <c r="A138" s="376"/>
      <c r="B138" s="376"/>
      <c r="C138" s="376"/>
      <c r="D138" s="3"/>
      <c r="E138" s="376"/>
      <c r="F138" s="3"/>
      <c r="G138" s="376"/>
      <c r="H138" s="37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</row>
    <row r="139" spans="1:25" ht="15.75" customHeight="1" x14ac:dyDescent="0.3">
      <c r="A139" s="376"/>
      <c r="B139" s="376"/>
      <c r="C139" s="376"/>
      <c r="D139" s="3"/>
      <c r="E139" s="376"/>
      <c r="F139" s="3"/>
      <c r="G139" s="376"/>
      <c r="H139" s="37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</row>
    <row r="140" spans="1:25" ht="15.75" customHeight="1" x14ac:dyDescent="0.3">
      <c r="A140" s="376"/>
      <c r="B140" s="376"/>
      <c r="C140" s="376"/>
      <c r="D140" s="3"/>
      <c r="E140" s="376"/>
      <c r="F140" s="3"/>
      <c r="G140" s="376"/>
      <c r="H140" s="37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</row>
    <row r="141" spans="1:25" ht="15.75" customHeight="1" x14ac:dyDescent="0.3">
      <c r="A141" s="376"/>
      <c r="B141" s="376"/>
      <c r="C141" s="376"/>
      <c r="D141" s="3"/>
      <c r="E141" s="376"/>
      <c r="F141" s="3"/>
      <c r="G141" s="376"/>
      <c r="H141" s="37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</row>
    <row r="142" spans="1:25" ht="15.75" customHeight="1" x14ac:dyDescent="0.3">
      <c r="A142" s="376"/>
      <c r="B142" s="376"/>
      <c r="C142" s="376"/>
      <c r="D142" s="3"/>
      <c r="E142" s="376"/>
      <c r="F142" s="3"/>
      <c r="G142" s="376"/>
      <c r="H142" s="37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</row>
    <row r="143" spans="1:25" ht="15.75" customHeight="1" x14ac:dyDescent="0.3">
      <c r="A143" s="376"/>
      <c r="B143" s="376"/>
      <c r="C143" s="376"/>
      <c r="D143" s="3"/>
      <c r="E143" s="376"/>
      <c r="F143" s="3"/>
      <c r="G143" s="376"/>
      <c r="H143" s="37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spans="1:25" ht="15.75" customHeight="1" x14ac:dyDescent="0.3">
      <c r="A144" s="376"/>
      <c r="B144" s="376"/>
      <c r="C144" s="376"/>
      <c r="D144" s="3"/>
      <c r="E144" s="376"/>
      <c r="F144" s="3"/>
      <c r="G144" s="376"/>
      <c r="H144" s="37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1:25" ht="15.75" customHeight="1" x14ac:dyDescent="0.3">
      <c r="A145" s="376"/>
      <c r="B145" s="376"/>
      <c r="C145" s="376"/>
      <c r="D145" s="3"/>
      <c r="E145" s="376"/>
      <c r="F145" s="3"/>
      <c r="G145" s="376"/>
      <c r="H145" s="37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ht="15.75" customHeight="1" x14ac:dyDescent="0.3">
      <c r="A146" s="376"/>
      <c r="B146" s="376"/>
      <c r="C146" s="376"/>
      <c r="D146" s="3"/>
      <c r="E146" s="376"/>
      <c r="F146" s="3"/>
      <c r="G146" s="376"/>
      <c r="H146" s="37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</row>
    <row r="147" spans="1:25" ht="15.75" customHeight="1" x14ac:dyDescent="0.3">
      <c r="A147" s="376"/>
      <c r="B147" s="376"/>
      <c r="C147" s="376"/>
      <c r="D147" s="3"/>
      <c r="E147" s="376"/>
      <c r="F147" s="3"/>
      <c r="G147" s="376"/>
      <c r="H147" s="37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</row>
    <row r="148" spans="1:25" ht="15.75" customHeight="1" x14ac:dyDescent="0.3">
      <c r="A148" s="376"/>
      <c r="B148" s="376"/>
      <c r="C148" s="376"/>
      <c r="D148" s="3"/>
      <c r="E148" s="376"/>
      <c r="F148" s="3"/>
      <c r="G148" s="376"/>
      <c r="H148" s="37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</row>
    <row r="149" spans="1:25" ht="15.75" customHeight="1" x14ac:dyDescent="0.3">
      <c r="A149" s="376"/>
      <c r="B149" s="376"/>
      <c r="C149" s="376"/>
      <c r="D149" s="3"/>
      <c r="E149" s="376"/>
      <c r="F149" s="3"/>
      <c r="G149" s="376"/>
      <c r="H149" s="37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spans="1:25" ht="15.75" customHeight="1" x14ac:dyDescent="0.3">
      <c r="A150" s="376"/>
      <c r="B150" s="376"/>
      <c r="C150" s="376"/>
      <c r="D150" s="3"/>
      <c r="E150" s="376"/>
      <c r="F150" s="3"/>
      <c r="G150" s="376"/>
      <c r="H150" s="37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</row>
    <row r="151" spans="1:25" ht="15.75" customHeight="1" x14ac:dyDescent="0.3">
      <c r="A151" s="376"/>
      <c r="B151" s="376"/>
      <c r="C151" s="376"/>
      <c r="D151" s="3"/>
      <c r="E151" s="376"/>
      <c r="F151" s="3"/>
      <c r="G151" s="376"/>
      <c r="H151" s="37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</row>
    <row r="152" spans="1:25" ht="15.75" customHeight="1" x14ac:dyDescent="0.3">
      <c r="A152" s="376"/>
      <c r="B152" s="376"/>
      <c r="C152" s="376"/>
      <c r="D152" s="3"/>
      <c r="E152" s="376"/>
      <c r="F152" s="3"/>
      <c r="G152" s="376"/>
      <c r="H152" s="37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</row>
    <row r="153" spans="1:25" ht="15.75" customHeight="1" x14ac:dyDescent="0.3">
      <c r="A153" s="376"/>
      <c r="B153" s="376"/>
      <c r="C153" s="376"/>
      <c r="D153" s="3"/>
      <c r="E153" s="376"/>
      <c r="F153" s="3"/>
      <c r="G153" s="376"/>
      <c r="H153" s="37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</row>
    <row r="154" spans="1:25" ht="15.75" customHeight="1" x14ac:dyDescent="0.3">
      <c r="A154" s="376"/>
      <c r="B154" s="376"/>
      <c r="C154" s="376"/>
      <c r="D154" s="3"/>
      <c r="E154" s="376"/>
      <c r="F154" s="3"/>
      <c r="G154" s="376"/>
      <c r="H154" s="37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</row>
    <row r="155" spans="1:25" ht="15.75" customHeight="1" x14ac:dyDescent="0.3">
      <c r="A155" s="376"/>
      <c r="B155" s="376"/>
      <c r="C155" s="376"/>
      <c r="D155" s="3"/>
      <c r="E155" s="376"/>
      <c r="F155" s="3"/>
      <c r="G155" s="376"/>
      <c r="H155" s="37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</row>
    <row r="156" spans="1:25" ht="15.75" customHeight="1" x14ac:dyDescent="0.3">
      <c r="A156" s="376"/>
      <c r="B156" s="376"/>
      <c r="C156" s="376"/>
      <c r="D156" s="3"/>
      <c r="E156" s="376"/>
      <c r="F156" s="3"/>
      <c r="G156" s="376"/>
      <c r="H156" s="37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</row>
    <row r="157" spans="1:25" ht="15.75" customHeight="1" x14ac:dyDescent="0.3">
      <c r="A157" s="376"/>
      <c r="B157" s="376"/>
      <c r="C157" s="376"/>
      <c r="D157" s="3"/>
      <c r="E157" s="376"/>
      <c r="F157" s="3"/>
      <c r="G157" s="376"/>
      <c r="H157" s="37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</row>
    <row r="158" spans="1:25" ht="15.75" customHeight="1" x14ac:dyDescent="0.3">
      <c r="A158" s="376"/>
      <c r="B158" s="376"/>
      <c r="C158" s="376"/>
      <c r="D158" s="3"/>
      <c r="E158" s="376"/>
      <c r="F158" s="3"/>
      <c r="G158" s="376"/>
      <c r="H158" s="37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</row>
    <row r="159" spans="1:25" ht="15.75" customHeight="1" x14ac:dyDescent="0.3">
      <c r="A159" s="376"/>
      <c r="B159" s="376"/>
      <c r="C159" s="376"/>
      <c r="D159" s="3"/>
      <c r="E159" s="376"/>
      <c r="F159" s="3"/>
      <c r="G159" s="376"/>
      <c r="H159" s="37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</row>
    <row r="160" spans="1:25" ht="15.75" customHeight="1" x14ac:dyDescent="0.3">
      <c r="A160" s="376"/>
      <c r="B160" s="376"/>
      <c r="C160" s="376"/>
      <c r="D160" s="3"/>
      <c r="E160" s="376"/>
      <c r="F160" s="3"/>
      <c r="G160" s="376"/>
      <c r="H160" s="37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</row>
    <row r="161" spans="1:25" ht="15.75" customHeight="1" x14ac:dyDescent="0.3">
      <c r="A161" s="376"/>
      <c r="B161" s="376"/>
      <c r="C161" s="376"/>
      <c r="D161" s="3"/>
      <c r="E161" s="376"/>
      <c r="F161" s="3"/>
      <c r="G161" s="376"/>
      <c r="H161" s="37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</row>
    <row r="162" spans="1:25" ht="15.75" customHeight="1" x14ac:dyDescent="0.3">
      <c r="A162" s="376"/>
      <c r="B162" s="376"/>
      <c r="C162" s="376"/>
      <c r="D162" s="3"/>
      <c r="E162" s="376"/>
      <c r="F162" s="3"/>
      <c r="G162" s="376"/>
      <c r="H162" s="37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</row>
    <row r="163" spans="1:25" ht="15.75" customHeight="1" x14ac:dyDescent="0.3">
      <c r="A163" s="376"/>
      <c r="B163" s="376"/>
      <c r="C163" s="376"/>
      <c r="D163" s="3"/>
      <c r="E163" s="376"/>
      <c r="F163" s="3"/>
      <c r="G163" s="376"/>
      <c r="H163" s="37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</row>
    <row r="164" spans="1:25" ht="15.75" customHeight="1" x14ac:dyDescent="0.3">
      <c r="A164" s="376"/>
      <c r="B164" s="376"/>
      <c r="C164" s="376"/>
      <c r="D164" s="3"/>
      <c r="E164" s="376"/>
      <c r="F164" s="3"/>
      <c r="G164" s="376"/>
      <c r="H164" s="37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</row>
    <row r="165" spans="1:25" ht="15.75" customHeight="1" x14ac:dyDescent="0.3">
      <c r="A165" s="376"/>
      <c r="B165" s="376"/>
      <c r="C165" s="376"/>
      <c r="D165" s="3"/>
      <c r="E165" s="376"/>
      <c r="F165" s="3"/>
      <c r="G165" s="376"/>
      <c r="H165" s="37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</row>
    <row r="166" spans="1:25" ht="15.75" customHeight="1" x14ac:dyDescent="0.3">
      <c r="A166" s="376"/>
      <c r="B166" s="376"/>
      <c r="C166" s="376"/>
      <c r="D166" s="3"/>
      <c r="E166" s="376"/>
      <c r="F166" s="3"/>
      <c r="G166" s="376"/>
      <c r="H166" s="37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</row>
    <row r="167" spans="1:25" ht="15.75" customHeight="1" x14ac:dyDescent="0.3">
      <c r="A167" s="376"/>
      <c r="B167" s="376"/>
      <c r="C167" s="376"/>
      <c r="D167" s="3"/>
      <c r="E167" s="376"/>
      <c r="F167" s="3"/>
      <c r="G167" s="376"/>
      <c r="H167" s="37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</row>
    <row r="168" spans="1:25" ht="15.75" customHeight="1" x14ac:dyDescent="0.3">
      <c r="A168" s="376"/>
      <c r="B168" s="376"/>
      <c r="C168" s="376"/>
      <c r="D168" s="3"/>
      <c r="E168" s="376"/>
      <c r="F168" s="3"/>
      <c r="G168" s="376"/>
      <c r="H168" s="37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</row>
    <row r="169" spans="1:25" ht="15.75" customHeight="1" x14ac:dyDescent="0.3">
      <c r="A169" s="376"/>
      <c r="B169" s="376"/>
      <c r="C169" s="376"/>
      <c r="D169" s="3"/>
      <c r="E169" s="376"/>
      <c r="F169" s="3"/>
      <c r="G169" s="376"/>
      <c r="H169" s="37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</row>
    <row r="170" spans="1:25" ht="15.75" customHeight="1" x14ac:dyDescent="0.3">
      <c r="A170" s="376"/>
      <c r="B170" s="376"/>
      <c r="C170" s="376"/>
      <c r="D170" s="3"/>
      <c r="E170" s="376"/>
      <c r="F170" s="3"/>
      <c r="G170" s="376"/>
      <c r="H170" s="37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</row>
    <row r="171" spans="1:25" ht="15.75" customHeight="1" x14ac:dyDescent="0.3">
      <c r="A171" s="376"/>
      <c r="B171" s="376"/>
      <c r="C171" s="376"/>
      <c r="D171" s="3"/>
      <c r="E171" s="376"/>
      <c r="F171" s="3"/>
      <c r="G171" s="376"/>
      <c r="H171" s="37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</row>
    <row r="172" spans="1:25" ht="15.75" customHeight="1" x14ac:dyDescent="0.3">
      <c r="A172" s="376"/>
      <c r="B172" s="376"/>
      <c r="C172" s="376"/>
      <c r="D172" s="3"/>
      <c r="E172" s="376"/>
      <c r="F172" s="3"/>
      <c r="G172" s="376"/>
      <c r="H172" s="37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</row>
    <row r="173" spans="1:25" ht="15.75" customHeight="1" x14ac:dyDescent="0.3">
      <c r="A173" s="376"/>
      <c r="B173" s="376"/>
      <c r="C173" s="376"/>
      <c r="D173" s="3"/>
      <c r="E173" s="376"/>
      <c r="F173" s="3"/>
      <c r="G173" s="376"/>
      <c r="H173" s="37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</row>
    <row r="174" spans="1:25" ht="15.75" customHeight="1" x14ac:dyDescent="0.3">
      <c r="A174" s="376"/>
      <c r="B174" s="376"/>
      <c r="C174" s="376"/>
      <c r="D174" s="3"/>
      <c r="E174" s="376"/>
      <c r="F174" s="3"/>
      <c r="G174" s="376"/>
      <c r="H174" s="37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</row>
    <row r="175" spans="1:25" ht="15.75" customHeight="1" x14ac:dyDescent="0.3">
      <c r="A175" s="376"/>
      <c r="B175" s="376"/>
      <c r="C175" s="376"/>
      <c r="D175" s="3"/>
      <c r="E175" s="376"/>
      <c r="F175" s="3"/>
      <c r="G175" s="376"/>
      <c r="H175" s="37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</row>
    <row r="176" spans="1:25" ht="15.75" customHeight="1" x14ac:dyDescent="0.3">
      <c r="A176" s="376"/>
      <c r="B176" s="376"/>
      <c r="C176" s="376"/>
      <c r="D176" s="3"/>
      <c r="E176" s="376"/>
      <c r="F176" s="3"/>
      <c r="G176" s="376"/>
      <c r="H176" s="37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</row>
    <row r="177" spans="1:25" ht="15.75" customHeight="1" x14ac:dyDescent="0.3">
      <c r="A177" s="376"/>
      <c r="B177" s="376"/>
      <c r="C177" s="376"/>
      <c r="D177" s="3"/>
      <c r="E177" s="376"/>
      <c r="F177" s="3"/>
      <c r="G177" s="376"/>
      <c r="H177" s="37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</row>
    <row r="178" spans="1:25" ht="15.75" customHeight="1" x14ac:dyDescent="0.3">
      <c r="A178" s="376"/>
      <c r="B178" s="376"/>
      <c r="C178" s="376"/>
      <c r="D178" s="3"/>
      <c r="E178" s="376"/>
      <c r="F178" s="3"/>
      <c r="G178" s="376"/>
      <c r="H178" s="37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</row>
    <row r="179" spans="1:25" ht="15.75" customHeight="1" x14ac:dyDescent="0.3">
      <c r="A179" s="376"/>
      <c r="B179" s="376"/>
      <c r="C179" s="376"/>
      <c r="D179" s="3"/>
      <c r="E179" s="376"/>
      <c r="F179" s="3"/>
      <c r="G179" s="376"/>
      <c r="H179" s="37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</row>
    <row r="180" spans="1:25" ht="15.75" customHeight="1" x14ac:dyDescent="0.3">
      <c r="A180" s="376"/>
      <c r="B180" s="376"/>
      <c r="C180" s="376"/>
      <c r="D180" s="3"/>
      <c r="E180" s="376"/>
      <c r="F180" s="3"/>
      <c r="G180" s="376"/>
      <c r="H180" s="37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</row>
    <row r="181" spans="1:25" ht="15.75" customHeight="1" x14ac:dyDescent="0.3">
      <c r="A181" s="376"/>
      <c r="B181" s="376"/>
      <c r="C181" s="376"/>
      <c r="D181" s="3"/>
      <c r="E181" s="376"/>
      <c r="F181" s="3"/>
      <c r="G181" s="376"/>
      <c r="H181" s="37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</row>
    <row r="182" spans="1:25" ht="15.75" customHeight="1" x14ac:dyDescent="0.3">
      <c r="A182" s="376"/>
      <c r="B182" s="376"/>
      <c r="C182" s="376"/>
      <c r="D182" s="3"/>
      <c r="E182" s="376"/>
      <c r="F182" s="3"/>
      <c r="G182" s="376"/>
      <c r="H182" s="37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</row>
    <row r="183" spans="1:25" ht="15.75" customHeight="1" x14ac:dyDescent="0.3">
      <c r="A183" s="376"/>
      <c r="B183" s="376"/>
      <c r="C183" s="376"/>
      <c r="D183" s="3"/>
      <c r="E183" s="376"/>
      <c r="F183" s="3"/>
      <c r="G183" s="376"/>
      <c r="H183" s="37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</row>
    <row r="184" spans="1:25" ht="15.75" customHeight="1" x14ac:dyDescent="0.3">
      <c r="A184" s="376"/>
      <c r="B184" s="376"/>
      <c r="C184" s="376"/>
      <c r="D184" s="3"/>
      <c r="E184" s="376"/>
      <c r="F184" s="3"/>
      <c r="G184" s="376"/>
      <c r="H184" s="37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</row>
    <row r="185" spans="1:25" ht="15.75" customHeight="1" x14ac:dyDescent="0.3">
      <c r="A185" s="376"/>
      <c r="B185" s="376"/>
      <c r="C185" s="376"/>
      <c r="D185" s="3"/>
      <c r="E185" s="376"/>
      <c r="F185" s="3"/>
      <c r="G185" s="376"/>
      <c r="H185" s="37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</row>
    <row r="186" spans="1:25" ht="15.75" customHeight="1" x14ac:dyDescent="0.3">
      <c r="A186" s="376"/>
      <c r="B186" s="376"/>
      <c r="C186" s="376"/>
      <c r="D186" s="3"/>
      <c r="E186" s="376"/>
      <c r="F186" s="3"/>
      <c r="G186" s="376"/>
      <c r="H186" s="37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</row>
    <row r="187" spans="1:25" ht="15.75" customHeight="1" x14ac:dyDescent="0.3">
      <c r="A187" s="376"/>
      <c r="B187" s="376"/>
      <c r="C187" s="376"/>
      <c r="D187" s="3"/>
      <c r="E187" s="376"/>
      <c r="F187" s="3"/>
      <c r="G187" s="376"/>
      <c r="H187" s="37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25" ht="15.75" customHeight="1" x14ac:dyDescent="0.3">
      <c r="A188" s="376"/>
      <c r="B188" s="376"/>
      <c r="C188" s="376"/>
      <c r="D188" s="3"/>
      <c r="E188" s="376"/>
      <c r="F188" s="3"/>
      <c r="G188" s="376"/>
      <c r="H188" s="37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</row>
    <row r="189" spans="1:25" ht="15.75" customHeight="1" x14ac:dyDescent="0.3">
      <c r="A189" s="376"/>
      <c r="B189" s="376"/>
      <c r="C189" s="376"/>
      <c r="D189" s="3"/>
      <c r="E189" s="376"/>
      <c r="F189" s="3"/>
      <c r="G189" s="376"/>
      <c r="H189" s="37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</row>
    <row r="190" spans="1:25" ht="15.75" customHeight="1" x14ac:dyDescent="0.3">
      <c r="A190" s="376"/>
      <c r="B190" s="376"/>
      <c r="C190" s="376"/>
      <c r="D190" s="3"/>
      <c r="E190" s="376"/>
      <c r="F190" s="3"/>
      <c r="G190" s="376"/>
      <c r="H190" s="37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</row>
    <row r="191" spans="1:25" ht="15.75" customHeight="1" x14ac:dyDescent="0.3">
      <c r="A191" s="376"/>
      <c r="B191" s="376"/>
      <c r="C191" s="376"/>
      <c r="D191" s="3"/>
      <c r="E191" s="376"/>
      <c r="F191" s="3"/>
      <c r="G191" s="376"/>
      <c r="H191" s="37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</row>
    <row r="192" spans="1:25" ht="15.75" customHeight="1" x14ac:dyDescent="0.3">
      <c r="A192" s="376"/>
      <c r="B192" s="376"/>
      <c r="C192" s="376"/>
      <c r="D192" s="3"/>
      <c r="E192" s="376"/>
      <c r="F192" s="3"/>
      <c r="G192" s="376"/>
      <c r="H192" s="37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</row>
    <row r="193" spans="1:25" ht="15.75" customHeight="1" x14ac:dyDescent="0.3">
      <c r="A193" s="376"/>
      <c r="B193" s="376"/>
      <c r="C193" s="376"/>
      <c r="D193" s="3"/>
      <c r="E193" s="376"/>
      <c r="F193" s="3"/>
      <c r="G193" s="376"/>
      <c r="H193" s="37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</row>
    <row r="194" spans="1:25" ht="15.75" customHeight="1" x14ac:dyDescent="0.3">
      <c r="A194" s="376"/>
      <c r="B194" s="376"/>
      <c r="C194" s="376"/>
      <c r="D194" s="3"/>
      <c r="E194" s="376"/>
      <c r="F194" s="3"/>
      <c r="G194" s="376"/>
      <c r="H194" s="37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</row>
    <row r="195" spans="1:25" ht="15.75" customHeight="1" x14ac:dyDescent="0.3">
      <c r="A195" s="376"/>
      <c r="B195" s="376"/>
      <c r="C195" s="376"/>
      <c r="D195" s="3"/>
      <c r="E195" s="376"/>
      <c r="F195" s="3"/>
      <c r="G195" s="376"/>
      <c r="H195" s="37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</row>
    <row r="196" spans="1:25" ht="15.75" customHeight="1" x14ac:dyDescent="0.3">
      <c r="A196" s="376"/>
      <c r="B196" s="376"/>
      <c r="C196" s="376"/>
      <c r="D196" s="3"/>
      <c r="E196" s="376"/>
      <c r="F196" s="3"/>
      <c r="G196" s="376"/>
      <c r="H196" s="37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</row>
    <row r="197" spans="1:25" ht="15.75" customHeight="1" x14ac:dyDescent="0.3">
      <c r="A197" s="376"/>
      <c r="B197" s="376"/>
      <c r="C197" s="376"/>
      <c r="D197" s="3"/>
      <c r="E197" s="376"/>
      <c r="F197" s="3"/>
      <c r="G197" s="376"/>
      <c r="H197" s="37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</row>
    <row r="198" spans="1:25" ht="15.75" customHeight="1" x14ac:dyDescent="0.3">
      <c r="A198" s="376"/>
      <c r="B198" s="376"/>
      <c r="C198" s="376"/>
      <c r="D198" s="3"/>
      <c r="E198" s="376"/>
      <c r="F198" s="3"/>
      <c r="G198" s="376"/>
      <c r="H198" s="37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</row>
    <row r="199" spans="1:25" ht="15.75" customHeight="1" x14ac:dyDescent="0.3">
      <c r="A199" s="376"/>
      <c r="B199" s="376"/>
      <c r="C199" s="376"/>
      <c r="D199" s="3"/>
      <c r="E199" s="376"/>
      <c r="F199" s="3"/>
      <c r="G199" s="376"/>
      <c r="H199" s="37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</row>
    <row r="200" spans="1:25" ht="15.75" customHeight="1" x14ac:dyDescent="0.3">
      <c r="A200" s="376"/>
      <c r="B200" s="376"/>
      <c r="C200" s="376"/>
      <c r="D200" s="3"/>
      <c r="E200" s="376"/>
      <c r="F200" s="3"/>
      <c r="G200" s="376"/>
      <c r="H200" s="37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</row>
    <row r="201" spans="1:25" ht="15.75" customHeight="1" x14ac:dyDescent="0.3">
      <c r="A201" s="376"/>
      <c r="B201" s="376"/>
      <c r="C201" s="376"/>
      <c r="D201" s="3"/>
      <c r="E201" s="376"/>
      <c r="F201" s="3"/>
      <c r="G201" s="376"/>
      <c r="H201" s="37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</row>
    <row r="202" spans="1:25" ht="15.75" customHeight="1" x14ac:dyDescent="0.3">
      <c r="A202" s="376"/>
      <c r="B202" s="376"/>
      <c r="C202" s="376"/>
      <c r="D202" s="3"/>
      <c r="E202" s="376"/>
      <c r="F202" s="3"/>
      <c r="G202" s="376"/>
      <c r="H202" s="37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</row>
    <row r="203" spans="1:25" ht="15.75" customHeight="1" x14ac:dyDescent="0.3">
      <c r="A203" s="376"/>
      <c r="B203" s="376"/>
      <c r="C203" s="376"/>
      <c r="D203" s="3"/>
      <c r="E203" s="376"/>
      <c r="F203" s="3"/>
      <c r="G203" s="376"/>
      <c r="H203" s="37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</row>
    <row r="204" spans="1:25" ht="15.75" customHeight="1" x14ac:dyDescent="0.3">
      <c r="A204" s="376"/>
      <c r="B204" s="376"/>
      <c r="C204" s="376"/>
      <c r="D204" s="3"/>
      <c r="E204" s="376"/>
      <c r="F204" s="3"/>
      <c r="G204" s="376"/>
      <c r="H204" s="37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ht="15.75" customHeight="1" x14ac:dyDescent="0.3">
      <c r="A205" s="376"/>
      <c r="B205" s="376"/>
      <c r="C205" s="376"/>
      <c r="D205" s="3"/>
      <c r="E205" s="376"/>
      <c r="F205" s="3"/>
      <c r="G205" s="376"/>
      <c r="H205" s="37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5" ht="15.75" customHeight="1" x14ac:dyDescent="0.3">
      <c r="A206" s="376"/>
      <c r="B206" s="376"/>
      <c r="C206" s="376"/>
      <c r="D206" s="3"/>
      <c r="E206" s="376"/>
      <c r="F206" s="3"/>
      <c r="G206" s="376"/>
      <c r="H206" s="37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25" ht="15.75" customHeight="1" x14ac:dyDescent="0.3">
      <c r="A207" s="376"/>
      <c r="B207" s="376"/>
      <c r="C207" s="376"/>
      <c r="D207" s="3"/>
      <c r="E207" s="376"/>
      <c r="F207" s="3"/>
      <c r="G207" s="376"/>
      <c r="H207" s="37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5" ht="15.75" customHeight="1" x14ac:dyDescent="0.3">
      <c r="A208" s="376"/>
      <c r="B208" s="376"/>
      <c r="C208" s="376"/>
      <c r="D208" s="3"/>
      <c r="E208" s="376"/>
      <c r="F208" s="3"/>
      <c r="G208" s="376"/>
      <c r="H208" s="37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</row>
    <row r="209" spans="1:25" ht="15.75" customHeight="1" x14ac:dyDescent="0.3">
      <c r="A209" s="376"/>
      <c r="B209" s="376"/>
      <c r="C209" s="376"/>
      <c r="D209" s="3"/>
      <c r="E209" s="376"/>
      <c r="F209" s="3"/>
      <c r="G209" s="376"/>
      <c r="H209" s="37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</row>
    <row r="210" spans="1:25" ht="15.75" customHeight="1" x14ac:dyDescent="0.3">
      <c r="A210" s="376"/>
      <c r="B210" s="376"/>
      <c r="C210" s="376"/>
      <c r="D210" s="3"/>
      <c r="E210" s="376"/>
      <c r="F210" s="3"/>
      <c r="G210" s="376"/>
      <c r="H210" s="37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</row>
    <row r="211" spans="1:25" ht="15.75" customHeight="1" x14ac:dyDescent="0.3">
      <c r="A211" s="376"/>
      <c r="B211" s="376"/>
      <c r="C211" s="376"/>
      <c r="D211" s="3"/>
      <c r="E211" s="376"/>
      <c r="F211" s="3"/>
      <c r="G211" s="376"/>
      <c r="H211" s="37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</row>
    <row r="212" spans="1:25" ht="15.75" customHeight="1" x14ac:dyDescent="0.3">
      <c r="A212" s="376"/>
      <c r="B212" s="376"/>
      <c r="C212" s="376"/>
      <c r="D212" s="3"/>
      <c r="E212" s="376"/>
      <c r="F212" s="3"/>
      <c r="G212" s="376"/>
      <c r="H212" s="37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25" ht="15.75" customHeight="1" x14ac:dyDescent="0.3">
      <c r="A213" s="376"/>
      <c r="B213" s="376"/>
      <c r="C213" s="376"/>
      <c r="D213" s="3"/>
      <c r="E213" s="376"/>
      <c r="F213" s="3"/>
      <c r="G213" s="376"/>
      <c r="H213" s="37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</row>
    <row r="214" spans="1:25" ht="15.75" customHeight="1" x14ac:dyDescent="0.3">
      <c r="A214" s="376"/>
      <c r="B214" s="376"/>
      <c r="C214" s="376"/>
      <c r="D214" s="3"/>
      <c r="E214" s="376"/>
      <c r="F214" s="3"/>
      <c r="G214" s="376"/>
      <c r="H214" s="37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</row>
    <row r="215" spans="1:25" ht="15.75" customHeight="1" x14ac:dyDescent="0.3">
      <c r="A215" s="376"/>
      <c r="B215" s="376"/>
      <c r="C215" s="376"/>
      <c r="D215" s="3"/>
      <c r="E215" s="376"/>
      <c r="F215" s="3"/>
      <c r="G215" s="376"/>
      <c r="H215" s="37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</row>
    <row r="216" spans="1:25" ht="15.75" customHeight="1" x14ac:dyDescent="0.3">
      <c r="A216" s="376"/>
      <c r="B216" s="376"/>
      <c r="C216" s="376"/>
      <c r="D216" s="3"/>
      <c r="E216" s="376"/>
      <c r="F216" s="3"/>
      <c r="G216" s="376"/>
      <c r="H216" s="37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</row>
    <row r="217" spans="1:25" ht="15.75" customHeight="1" x14ac:dyDescent="0.3">
      <c r="A217" s="376"/>
      <c r="B217" s="376"/>
      <c r="C217" s="376"/>
      <c r="D217" s="3"/>
      <c r="E217" s="376"/>
      <c r="F217" s="3"/>
      <c r="G217" s="376"/>
      <c r="H217" s="37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15.75" customHeight="1" x14ac:dyDescent="0.3">
      <c r="A218" s="376"/>
      <c r="B218" s="376"/>
      <c r="C218" s="376"/>
      <c r="D218" s="3"/>
      <c r="E218" s="376"/>
      <c r="F218" s="3"/>
      <c r="G218" s="376"/>
      <c r="H218" s="37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</row>
    <row r="219" spans="1:25" ht="15.75" customHeight="1" x14ac:dyDescent="0.3">
      <c r="A219" s="376"/>
      <c r="B219" s="376"/>
      <c r="C219" s="376"/>
      <c r="D219" s="3"/>
      <c r="E219" s="376"/>
      <c r="F219" s="3"/>
      <c r="G219" s="376"/>
      <c r="H219" s="37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</row>
    <row r="220" spans="1:25" ht="15.75" customHeight="1" x14ac:dyDescent="0.3">
      <c r="A220" s="376"/>
      <c r="B220" s="376"/>
      <c r="C220" s="376"/>
      <c r="D220" s="3"/>
      <c r="E220" s="376"/>
      <c r="F220" s="3"/>
      <c r="G220" s="376"/>
      <c r="H220" s="37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</row>
    <row r="221" spans="1:25" ht="15.75" customHeight="1" x14ac:dyDescent="0.3">
      <c r="A221" s="376"/>
      <c r="B221" s="376"/>
      <c r="C221" s="376"/>
      <c r="D221" s="3"/>
      <c r="E221" s="376"/>
      <c r="F221" s="3"/>
      <c r="G221" s="376"/>
      <c r="H221" s="37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</row>
    <row r="222" spans="1:25" ht="15.75" customHeight="1" x14ac:dyDescent="0.3">
      <c r="A222" s="376"/>
      <c r="B222" s="376"/>
      <c r="C222" s="376"/>
      <c r="D222" s="3"/>
      <c r="E222" s="376"/>
      <c r="F222" s="3"/>
      <c r="G222" s="376"/>
      <c r="H222" s="37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</row>
    <row r="223" spans="1:25" ht="15.75" customHeight="1" x14ac:dyDescent="0.3">
      <c r="A223" s="376"/>
      <c r="B223" s="376"/>
      <c r="C223" s="376"/>
      <c r="D223" s="3"/>
      <c r="E223" s="376"/>
      <c r="F223" s="3"/>
      <c r="G223" s="376"/>
      <c r="H223" s="37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</row>
    <row r="224" spans="1:25" ht="15.75" customHeight="1" x14ac:dyDescent="0.3">
      <c r="A224" s="376"/>
      <c r="B224" s="376"/>
      <c r="C224" s="376"/>
      <c r="D224" s="3"/>
      <c r="E224" s="376"/>
      <c r="F224" s="3"/>
      <c r="G224" s="376"/>
      <c r="H224" s="37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</row>
    <row r="225" spans="1:25" ht="15.75" customHeight="1" x14ac:dyDescent="0.3">
      <c r="A225" s="376"/>
      <c r="B225" s="376"/>
      <c r="C225" s="376"/>
      <c r="D225" s="3"/>
      <c r="E225" s="376"/>
      <c r="F225" s="3"/>
      <c r="G225" s="376"/>
      <c r="H225" s="37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</row>
    <row r="226" spans="1:25" ht="15.75" customHeight="1" x14ac:dyDescent="0.3">
      <c r="A226" s="376"/>
      <c r="B226" s="376"/>
      <c r="C226" s="376"/>
      <c r="D226" s="3"/>
      <c r="E226" s="376"/>
      <c r="F226" s="3"/>
      <c r="G226" s="376"/>
      <c r="H226" s="37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</row>
    <row r="227" spans="1:25" ht="15.75" customHeight="1" x14ac:dyDescent="0.3">
      <c r="A227" s="376"/>
      <c r="B227" s="376"/>
      <c r="C227" s="376"/>
      <c r="D227" s="3"/>
      <c r="E227" s="376"/>
      <c r="F227" s="3"/>
      <c r="G227" s="376"/>
      <c r="H227" s="37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</row>
    <row r="228" spans="1:25" ht="15.75" customHeight="1" x14ac:dyDescent="0.3">
      <c r="A228" s="376"/>
      <c r="B228" s="376"/>
      <c r="C228" s="376"/>
      <c r="D228" s="3"/>
      <c r="E228" s="376"/>
      <c r="F228" s="3"/>
      <c r="G228" s="376"/>
      <c r="H228" s="37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</row>
    <row r="229" spans="1:25" ht="15.75" customHeight="1" x14ac:dyDescent="0.3">
      <c r="A229" s="376"/>
      <c r="B229" s="376"/>
      <c r="C229" s="376"/>
      <c r="D229" s="3"/>
      <c r="E229" s="376"/>
      <c r="F229" s="3"/>
      <c r="G229" s="376"/>
      <c r="H229" s="37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</row>
    <row r="230" spans="1:25" ht="15.75" customHeight="1" x14ac:dyDescent="0.3">
      <c r="A230" s="376"/>
      <c r="B230" s="376"/>
      <c r="C230" s="376"/>
      <c r="D230" s="3"/>
      <c r="E230" s="376"/>
      <c r="F230" s="3"/>
      <c r="G230" s="376"/>
      <c r="H230" s="37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</row>
    <row r="231" spans="1:25" ht="15.75" customHeight="1" x14ac:dyDescent="0.3">
      <c r="A231" s="376"/>
      <c r="B231" s="376"/>
      <c r="C231" s="376"/>
      <c r="D231" s="3"/>
      <c r="E231" s="376"/>
      <c r="F231" s="3"/>
      <c r="G231" s="376"/>
      <c r="H231" s="37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</row>
    <row r="232" spans="1:25" ht="15.75" customHeight="1" x14ac:dyDescent="0.3">
      <c r="A232" s="376"/>
      <c r="B232" s="376"/>
      <c r="C232" s="376"/>
      <c r="D232" s="3"/>
      <c r="E232" s="376"/>
      <c r="F232" s="3"/>
      <c r="G232" s="376"/>
      <c r="H232" s="37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</row>
    <row r="233" spans="1:25" ht="15.75" customHeight="1" x14ac:dyDescent="0.3">
      <c r="A233" s="376"/>
      <c r="B233" s="376"/>
      <c r="C233" s="376"/>
      <c r="D233" s="3"/>
      <c r="E233" s="376"/>
      <c r="F233" s="3"/>
      <c r="G233" s="376"/>
      <c r="H233" s="37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</row>
    <row r="234" spans="1:25" ht="15.75" customHeight="1" x14ac:dyDescent="0.3">
      <c r="A234" s="376"/>
      <c r="B234" s="376"/>
      <c r="C234" s="376"/>
      <c r="D234" s="3"/>
      <c r="E234" s="376"/>
      <c r="F234" s="3"/>
      <c r="G234" s="376"/>
      <c r="H234" s="37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</row>
    <row r="235" spans="1:25" ht="15.75" customHeight="1" x14ac:dyDescent="0.3">
      <c r="A235" s="376"/>
      <c r="B235" s="376"/>
      <c r="C235" s="376"/>
      <c r="D235" s="3"/>
      <c r="E235" s="376"/>
      <c r="F235" s="3"/>
      <c r="G235" s="376"/>
      <c r="H235" s="37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</row>
    <row r="236" spans="1:25" ht="15.75" customHeight="1" x14ac:dyDescent="0.3">
      <c r="A236" s="376"/>
      <c r="B236" s="376"/>
      <c r="C236" s="376"/>
      <c r="D236" s="3"/>
      <c r="E236" s="376"/>
      <c r="F236" s="3"/>
      <c r="G236" s="376"/>
      <c r="H236" s="37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</row>
    <row r="237" spans="1:25" ht="15.75" customHeight="1" x14ac:dyDescent="0.3">
      <c r="A237" s="376"/>
      <c r="B237" s="376"/>
      <c r="C237" s="376"/>
      <c r="D237" s="3"/>
      <c r="E237" s="376"/>
      <c r="F237" s="3"/>
      <c r="G237" s="376"/>
      <c r="H237" s="37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</row>
    <row r="238" spans="1:25" ht="15.75" customHeight="1" x14ac:dyDescent="0.3">
      <c r="A238" s="376"/>
      <c r="B238" s="376"/>
      <c r="C238" s="376"/>
      <c r="D238" s="3"/>
      <c r="E238" s="376"/>
      <c r="F238" s="3"/>
      <c r="G238" s="376"/>
      <c r="H238" s="37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</row>
    <row r="239" spans="1:25" ht="15.75" customHeight="1" x14ac:dyDescent="0.3">
      <c r="A239" s="376"/>
      <c r="B239" s="376"/>
      <c r="C239" s="376"/>
      <c r="D239" s="3"/>
      <c r="E239" s="376"/>
      <c r="F239" s="3"/>
      <c r="G239" s="376"/>
      <c r="H239" s="37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</row>
    <row r="240" spans="1:25" ht="15.75" customHeight="1" x14ac:dyDescent="0.3">
      <c r="A240" s="376"/>
      <c r="B240" s="376"/>
      <c r="C240" s="376"/>
      <c r="D240" s="3"/>
      <c r="E240" s="376"/>
      <c r="F240" s="3"/>
      <c r="G240" s="376"/>
      <c r="H240" s="37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</row>
    <row r="241" spans="1:25" ht="15.75" customHeight="1" x14ac:dyDescent="0.3">
      <c r="A241" s="376"/>
      <c r="B241" s="376"/>
      <c r="C241" s="376"/>
      <c r="D241" s="3"/>
      <c r="E241" s="376"/>
      <c r="F241" s="3"/>
      <c r="G241" s="376"/>
      <c r="H241" s="37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</row>
    <row r="242" spans="1:25" ht="15.75" customHeight="1" x14ac:dyDescent="0.3">
      <c r="A242" s="376"/>
      <c r="B242" s="376"/>
      <c r="C242" s="376"/>
      <c r="D242" s="3"/>
      <c r="E242" s="376"/>
      <c r="F242" s="3"/>
      <c r="G242" s="376"/>
      <c r="H242" s="37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</row>
    <row r="243" spans="1:25" ht="15.75" customHeight="1" x14ac:dyDescent="0.3">
      <c r="A243" s="376"/>
      <c r="B243" s="376"/>
      <c r="C243" s="376"/>
      <c r="D243" s="3"/>
      <c r="E243" s="376"/>
      <c r="F243" s="3"/>
      <c r="G243" s="376"/>
      <c r="H243" s="37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</row>
    <row r="244" spans="1:25" ht="15.75" customHeight="1" x14ac:dyDescent="0.3">
      <c r="A244" s="376"/>
      <c r="B244" s="376"/>
      <c r="C244" s="376"/>
      <c r="D244" s="3"/>
      <c r="E244" s="376"/>
      <c r="F244" s="3"/>
      <c r="G244" s="376"/>
      <c r="H244" s="37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</row>
    <row r="245" spans="1:25" ht="15.75" customHeight="1" x14ac:dyDescent="0.3">
      <c r="A245" s="376"/>
      <c r="B245" s="376"/>
      <c r="C245" s="376"/>
      <c r="D245" s="3"/>
      <c r="E245" s="376"/>
      <c r="F245" s="3"/>
      <c r="G245" s="376"/>
      <c r="H245" s="37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</row>
    <row r="246" spans="1:25" ht="15.75" customHeight="1" x14ac:dyDescent="0.3">
      <c r="A246" s="376"/>
      <c r="B246" s="376"/>
      <c r="C246" s="376"/>
      <c r="D246" s="3"/>
      <c r="E246" s="376"/>
      <c r="F246" s="3"/>
      <c r="G246" s="376"/>
      <c r="H246" s="37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</row>
    <row r="247" spans="1:25" ht="15.75" customHeight="1" x14ac:dyDescent="0.3">
      <c r="A247" s="376"/>
      <c r="B247" s="376"/>
      <c r="C247" s="376"/>
      <c r="D247" s="3"/>
      <c r="E247" s="376"/>
      <c r="F247" s="3"/>
      <c r="G247" s="376"/>
      <c r="H247" s="37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</row>
    <row r="248" spans="1:25" ht="15.75" customHeight="1" x14ac:dyDescent="0.3">
      <c r="A248" s="376"/>
      <c r="B248" s="376"/>
      <c r="C248" s="376"/>
      <c r="D248" s="3"/>
      <c r="E248" s="376"/>
      <c r="F248" s="3"/>
      <c r="G248" s="376"/>
      <c r="H248" s="37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</row>
    <row r="249" spans="1:25" ht="15.75" customHeight="1" x14ac:dyDescent="0.3">
      <c r="A249" s="376"/>
      <c r="B249" s="376"/>
      <c r="C249" s="376"/>
      <c r="D249" s="3"/>
      <c r="E249" s="376"/>
      <c r="F249" s="3"/>
      <c r="G249" s="376"/>
      <c r="H249" s="37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</row>
    <row r="250" spans="1:25" ht="15.75" customHeight="1" x14ac:dyDescent="0.3">
      <c r="A250" s="376"/>
      <c r="B250" s="376"/>
      <c r="C250" s="376"/>
      <c r="D250" s="3"/>
      <c r="E250" s="376"/>
      <c r="F250" s="3"/>
      <c r="G250" s="376"/>
      <c r="H250" s="37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</row>
    <row r="251" spans="1:25" ht="15.75" customHeight="1" x14ac:dyDescent="0.3">
      <c r="A251" s="376"/>
      <c r="B251" s="376"/>
      <c r="C251" s="376"/>
      <c r="D251" s="3"/>
      <c r="E251" s="376"/>
      <c r="F251" s="3"/>
      <c r="G251" s="376"/>
      <c r="H251" s="37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</row>
    <row r="252" spans="1:25" ht="15.75" customHeight="1" x14ac:dyDescent="0.3">
      <c r="A252" s="376"/>
      <c r="B252" s="376"/>
      <c r="C252" s="376"/>
      <c r="D252" s="3"/>
      <c r="E252" s="376"/>
      <c r="F252" s="3"/>
      <c r="G252" s="376"/>
      <c r="H252" s="37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</row>
    <row r="253" spans="1:25" ht="15.75" customHeight="1" x14ac:dyDescent="0.3">
      <c r="A253" s="376"/>
      <c r="B253" s="376"/>
      <c r="C253" s="376"/>
      <c r="D253" s="3"/>
      <c r="E253" s="376"/>
      <c r="F253" s="3"/>
      <c r="G253" s="376"/>
      <c r="H253" s="37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</row>
    <row r="254" spans="1:25" ht="15.75" customHeight="1" x14ac:dyDescent="0.3">
      <c r="A254" s="376"/>
      <c r="B254" s="376"/>
      <c r="C254" s="376"/>
      <c r="D254" s="3"/>
      <c r="E254" s="376"/>
      <c r="F254" s="3"/>
      <c r="G254" s="376"/>
      <c r="H254" s="37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</row>
    <row r="255" spans="1:25" ht="15.75" customHeight="1" x14ac:dyDescent="0.3">
      <c r="A255" s="376"/>
      <c r="B255" s="376"/>
      <c r="C255" s="376"/>
      <c r="D255" s="3"/>
      <c r="E255" s="376"/>
      <c r="F255" s="3"/>
      <c r="G255" s="376"/>
      <c r="H255" s="37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</row>
    <row r="256" spans="1:25" ht="15.75" customHeight="1" x14ac:dyDescent="0.3">
      <c r="A256" s="376"/>
      <c r="B256" s="376"/>
      <c r="C256" s="376"/>
      <c r="D256" s="3"/>
      <c r="E256" s="376"/>
      <c r="F256" s="3"/>
      <c r="G256" s="376"/>
      <c r="H256" s="37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</row>
    <row r="257" spans="1:25" ht="15.75" customHeight="1" x14ac:dyDescent="0.3">
      <c r="A257" s="376"/>
      <c r="B257" s="376"/>
      <c r="C257" s="376"/>
      <c r="D257" s="3"/>
      <c r="E257" s="376"/>
      <c r="F257" s="3"/>
      <c r="G257" s="376"/>
      <c r="H257" s="37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</row>
    <row r="258" spans="1:25" ht="15.75" customHeight="1" x14ac:dyDescent="0.3">
      <c r="A258" s="376"/>
      <c r="B258" s="376"/>
      <c r="C258" s="376"/>
      <c r="D258" s="3"/>
      <c r="E258" s="376"/>
      <c r="F258" s="3"/>
      <c r="G258" s="376"/>
      <c r="H258" s="37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</row>
    <row r="259" spans="1:25" ht="15.75" customHeight="1" x14ac:dyDescent="0.3">
      <c r="A259" s="376"/>
      <c r="B259" s="376"/>
      <c r="C259" s="376"/>
      <c r="D259" s="3"/>
      <c r="E259" s="376"/>
      <c r="F259" s="3"/>
      <c r="G259" s="376"/>
      <c r="H259" s="37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</row>
    <row r="260" spans="1:25" ht="15.75" customHeight="1" x14ac:dyDescent="0.3">
      <c r="A260" s="376"/>
      <c r="B260" s="376"/>
      <c r="C260" s="376"/>
      <c r="D260" s="3"/>
      <c r="E260" s="376"/>
      <c r="F260" s="3"/>
      <c r="G260" s="376"/>
      <c r="H260" s="37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</row>
    <row r="261" spans="1:25" ht="15.75" customHeight="1" x14ac:dyDescent="0.3">
      <c r="A261" s="376"/>
      <c r="B261" s="376"/>
      <c r="C261" s="376"/>
      <c r="D261" s="3"/>
      <c r="E261" s="376"/>
      <c r="F261" s="3"/>
      <c r="G261" s="376"/>
      <c r="H261" s="37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</row>
    <row r="262" spans="1:25" ht="15.75" customHeight="1" x14ac:dyDescent="0.3">
      <c r="A262" s="376"/>
      <c r="B262" s="376"/>
      <c r="C262" s="376"/>
      <c r="D262" s="3"/>
      <c r="E262" s="376"/>
      <c r="F262" s="3"/>
      <c r="G262" s="376"/>
      <c r="H262" s="37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</row>
    <row r="263" spans="1:25" ht="15.75" customHeight="1" x14ac:dyDescent="0.3">
      <c r="A263" s="376"/>
      <c r="B263" s="376"/>
      <c r="C263" s="376"/>
      <c r="D263" s="3"/>
      <c r="E263" s="376"/>
      <c r="F263" s="3"/>
      <c r="G263" s="376"/>
      <c r="H263" s="37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</row>
    <row r="264" spans="1:25" ht="15.75" customHeight="1" x14ac:dyDescent="0.3">
      <c r="A264" s="376"/>
      <c r="B264" s="376"/>
      <c r="C264" s="376"/>
      <c r="D264" s="3"/>
      <c r="E264" s="376"/>
      <c r="F264" s="3"/>
      <c r="G264" s="376"/>
      <c r="H264" s="37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</row>
    <row r="265" spans="1:25" ht="15.75" customHeight="1" x14ac:dyDescent="0.3">
      <c r="A265" s="376"/>
      <c r="B265" s="376"/>
      <c r="C265" s="376"/>
      <c r="D265" s="3"/>
      <c r="E265" s="376"/>
      <c r="F265" s="3"/>
      <c r="G265" s="376"/>
      <c r="H265" s="37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</row>
    <row r="266" spans="1:25" ht="15.75" customHeight="1" x14ac:dyDescent="0.3">
      <c r="A266" s="376"/>
      <c r="B266" s="376"/>
      <c r="C266" s="376"/>
      <c r="D266" s="3"/>
      <c r="E266" s="376"/>
      <c r="F266" s="3"/>
      <c r="G266" s="376"/>
      <c r="H266" s="37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</row>
    <row r="267" spans="1:25" ht="15.75" customHeight="1" x14ac:dyDescent="0.3">
      <c r="A267" s="376"/>
      <c r="B267" s="376"/>
      <c r="C267" s="376"/>
      <c r="D267" s="3"/>
      <c r="E267" s="376"/>
      <c r="F267" s="3"/>
      <c r="G267" s="376"/>
      <c r="H267" s="37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</row>
    <row r="268" spans="1:25" ht="15.75" customHeight="1" x14ac:dyDescent="0.3">
      <c r="A268" s="376"/>
      <c r="B268" s="376"/>
      <c r="C268" s="376"/>
      <c r="D268" s="3"/>
      <c r="E268" s="376"/>
      <c r="F268" s="3"/>
      <c r="G268" s="376"/>
      <c r="H268" s="37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</row>
    <row r="269" spans="1:25" ht="15.75" customHeight="1" x14ac:dyDescent="0.3">
      <c r="A269" s="376"/>
      <c r="B269" s="376"/>
      <c r="C269" s="376"/>
      <c r="D269" s="3"/>
      <c r="E269" s="376"/>
      <c r="F269" s="3"/>
      <c r="G269" s="376"/>
      <c r="H269" s="37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</row>
    <row r="270" spans="1:25" ht="15.75" customHeight="1" x14ac:dyDescent="0.3">
      <c r="A270" s="376"/>
      <c r="B270" s="376"/>
      <c r="C270" s="376"/>
      <c r="D270" s="3"/>
      <c r="E270" s="376"/>
      <c r="F270" s="3"/>
      <c r="G270" s="376"/>
      <c r="H270" s="37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</row>
    <row r="271" spans="1:25" ht="15.75" customHeight="1" x14ac:dyDescent="0.3">
      <c r="A271" s="376"/>
      <c r="B271" s="376"/>
      <c r="C271" s="376"/>
      <c r="D271" s="3"/>
      <c r="E271" s="376"/>
      <c r="F271" s="3"/>
      <c r="G271" s="376"/>
      <c r="H271" s="37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</row>
    <row r="272" spans="1:25" ht="15.75" customHeight="1" x14ac:dyDescent="0.3">
      <c r="A272" s="376"/>
      <c r="B272" s="376"/>
      <c r="C272" s="376"/>
      <c r="D272" s="3"/>
      <c r="E272" s="376"/>
      <c r="F272" s="3"/>
      <c r="G272" s="376"/>
      <c r="H272" s="37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</row>
    <row r="273" spans="1:25" ht="15.75" customHeight="1" x14ac:dyDescent="0.3">
      <c r="A273" s="376"/>
      <c r="B273" s="376"/>
      <c r="C273" s="376"/>
      <c r="D273" s="3"/>
      <c r="E273" s="376"/>
      <c r="F273" s="3"/>
      <c r="G273" s="376"/>
      <c r="H273" s="37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</row>
    <row r="274" spans="1:25" ht="15.75" customHeight="1" x14ac:dyDescent="0.3">
      <c r="A274" s="376"/>
      <c r="B274" s="376"/>
      <c r="C274" s="376"/>
      <c r="D274" s="3"/>
      <c r="E274" s="376"/>
      <c r="F274" s="3"/>
      <c r="G274" s="376"/>
      <c r="H274" s="37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</row>
    <row r="275" spans="1:25" ht="15.75" customHeight="1" x14ac:dyDescent="0.3">
      <c r="A275" s="376"/>
      <c r="B275" s="376"/>
      <c r="C275" s="376"/>
      <c r="D275" s="3"/>
      <c r="E275" s="376"/>
      <c r="F275" s="3"/>
      <c r="G275" s="376"/>
      <c r="H275" s="37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</row>
    <row r="276" spans="1:25" ht="15.75" customHeight="1" x14ac:dyDescent="0.3">
      <c r="A276" s="376"/>
      <c r="B276" s="376"/>
      <c r="C276" s="376"/>
      <c r="D276" s="3"/>
      <c r="E276" s="376"/>
      <c r="F276" s="3"/>
      <c r="G276" s="376"/>
      <c r="H276" s="37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</row>
    <row r="277" spans="1:25" ht="15.75" customHeight="1" x14ac:dyDescent="0.3">
      <c r="A277" s="376"/>
      <c r="B277" s="376"/>
      <c r="C277" s="376"/>
      <c r="D277" s="3"/>
      <c r="E277" s="376"/>
      <c r="F277" s="3"/>
      <c r="G277" s="376"/>
      <c r="H277" s="37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</row>
    <row r="278" spans="1:25" ht="15.75" customHeight="1" x14ac:dyDescent="0.3">
      <c r="A278" s="376"/>
      <c r="B278" s="376"/>
      <c r="C278" s="376"/>
      <c r="D278" s="3"/>
      <c r="E278" s="376"/>
      <c r="F278" s="3"/>
      <c r="G278" s="376"/>
      <c r="H278" s="37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</row>
    <row r="279" spans="1:25" ht="15.75" customHeight="1" x14ac:dyDescent="0.3">
      <c r="A279" s="376"/>
      <c r="B279" s="376"/>
      <c r="C279" s="376"/>
      <c r="D279" s="3"/>
      <c r="E279" s="376"/>
      <c r="F279" s="3"/>
      <c r="G279" s="376"/>
      <c r="H279" s="37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</row>
    <row r="280" spans="1:25" ht="15.75" customHeight="1" x14ac:dyDescent="0.3">
      <c r="A280" s="376"/>
      <c r="B280" s="376"/>
      <c r="C280" s="376"/>
      <c r="D280" s="3"/>
      <c r="E280" s="376"/>
      <c r="F280" s="3"/>
      <c r="G280" s="376"/>
      <c r="H280" s="37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</row>
    <row r="281" spans="1:25" ht="15.75" customHeight="1" x14ac:dyDescent="0.3">
      <c r="A281" s="376"/>
      <c r="B281" s="376"/>
      <c r="C281" s="376"/>
      <c r="D281" s="3"/>
      <c r="E281" s="376"/>
      <c r="F281" s="3"/>
      <c r="G281" s="376"/>
      <c r="H281" s="37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</row>
    <row r="282" spans="1:25" ht="15.75" customHeight="1" x14ac:dyDescent="0.3">
      <c r="A282" s="376"/>
      <c r="B282" s="376"/>
      <c r="C282" s="376"/>
      <c r="D282" s="3"/>
      <c r="E282" s="376"/>
      <c r="F282" s="3"/>
      <c r="G282" s="376"/>
      <c r="H282" s="37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</row>
    <row r="283" spans="1:25" ht="15.75" customHeight="1" x14ac:dyDescent="0.3">
      <c r="A283" s="376"/>
      <c r="B283" s="376"/>
      <c r="C283" s="376"/>
      <c r="D283" s="3"/>
      <c r="E283" s="376"/>
      <c r="F283" s="3"/>
      <c r="G283" s="376"/>
      <c r="H283" s="37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</row>
    <row r="284" spans="1:25" ht="15.75" customHeight="1" x14ac:dyDescent="0.3">
      <c r="A284" s="376"/>
      <c r="B284" s="376"/>
      <c r="C284" s="376"/>
      <c r="D284" s="3"/>
      <c r="E284" s="376"/>
      <c r="F284" s="3"/>
      <c r="G284" s="376"/>
      <c r="H284" s="37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</row>
    <row r="285" spans="1:25" ht="15.75" customHeight="1" x14ac:dyDescent="0.3">
      <c r="A285" s="376"/>
      <c r="B285" s="376"/>
      <c r="C285" s="376"/>
      <c r="D285" s="3"/>
      <c r="E285" s="376"/>
      <c r="F285" s="3"/>
      <c r="G285" s="376"/>
      <c r="H285" s="37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</row>
    <row r="286" spans="1:25" ht="15.75" customHeight="1" x14ac:dyDescent="0.3">
      <c r="A286" s="376"/>
      <c r="B286" s="376"/>
      <c r="C286" s="376"/>
      <c r="D286" s="3"/>
      <c r="E286" s="376"/>
      <c r="F286" s="3"/>
      <c r="G286" s="376"/>
      <c r="H286" s="37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</row>
    <row r="287" spans="1:25" ht="15.75" customHeight="1" x14ac:dyDescent="0.3">
      <c r="A287" s="376"/>
      <c r="B287" s="376"/>
      <c r="C287" s="376"/>
      <c r="D287" s="3"/>
      <c r="E287" s="376"/>
      <c r="F287" s="3"/>
      <c r="G287" s="376"/>
      <c r="H287" s="37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</row>
    <row r="288" spans="1:25" ht="15.75" customHeight="1" x14ac:dyDescent="0.3">
      <c r="A288" s="376"/>
      <c r="B288" s="376"/>
      <c r="C288" s="376"/>
      <c r="D288" s="3"/>
      <c r="E288" s="376"/>
      <c r="F288" s="3"/>
      <c r="G288" s="376"/>
      <c r="H288" s="37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</row>
    <row r="289" spans="1:25" ht="15.75" customHeight="1" x14ac:dyDescent="0.3">
      <c r="A289" s="376"/>
      <c r="B289" s="376"/>
      <c r="C289" s="376"/>
      <c r="D289" s="3"/>
      <c r="E289" s="376"/>
      <c r="F289" s="3"/>
      <c r="G289" s="376"/>
      <c r="H289" s="37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</row>
    <row r="290" spans="1:25" ht="15.75" customHeight="1" x14ac:dyDescent="0.3">
      <c r="A290" s="376"/>
      <c r="B290" s="376"/>
      <c r="C290" s="376"/>
      <c r="D290" s="3"/>
      <c r="E290" s="376"/>
      <c r="F290" s="3"/>
      <c r="G290" s="376"/>
      <c r="H290" s="37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</row>
    <row r="291" spans="1:25" ht="15.75" customHeight="1" x14ac:dyDescent="0.3">
      <c r="A291" s="376"/>
      <c r="B291" s="376"/>
      <c r="C291" s="376"/>
      <c r="D291" s="3"/>
      <c r="E291" s="376"/>
      <c r="F291" s="3"/>
      <c r="G291" s="376"/>
      <c r="H291" s="37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</row>
    <row r="292" spans="1:25" ht="15.75" customHeight="1" x14ac:dyDescent="0.3">
      <c r="A292" s="376"/>
      <c r="B292" s="376"/>
      <c r="C292" s="376"/>
      <c r="D292" s="3"/>
      <c r="E292" s="376"/>
      <c r="F292" s="3"/>
      <c r="G292" s="376"/>
      <c r="H292" s="37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</row>
    <row r="293" spans="1:25" ht="15.75" customHeight="1" x14ac:dyDescent="0.3">
      <c r="A293" s="376"/>
      <c r="B293" s="376"/>
      <c r="C293" s="376"/>
      <c r="D293" s="3"/>
      <c r="E293" s="376"/>
      <c r="F293" s="3"/>
      <c r="G293" s="376"/>
      <c r="H293" s="37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</row>
    <row r="294" spans="1:25" ht="15.75" customHeight="1" x14ac:dyDescent="0.3">
      <c r="A294" s="376"/>
      <c r="B294" s="376"/>
      <c r="C294" s="376"/>
      <c r="D294" s="3"/>
      <c r="E294" s="376"/>
      <c r="F294" s="3"/>
      <c r="G294" s="376"/>
      <c r="H294" s="37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</row>
    <row r="295" spans="1:25" ht="15.75" customHeight="1" x14ac:dyDescent="0.3">
      <c r="A295" s="376"/>
      <c r="B295" s="376"/>
      <c r="C295" s="376"/>
      <c r="D295" s="3"/>
      <c r="E295" s="376"/>
      <c r="F295" s="3"/>
      <c r="G295" s="376"/>
      <c r="H295" s="37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</row>
    <row r="296" spans="1:25" ht="15.75" customHeight="1" x14ac:dyDescent="0.3">
      <c r="A296" s="376"/>
      <c r="B296" s="376"/>
      <c r="C296" s="376"/>
      <c r="D296" s="3"/>
      <c r="E296" s="376"/>
      <c r="F296" s="3"/>
      <c r="G296" s="376"/>
      <c r="H296" s="37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</row>
    <row r="297" spans="1:25" ht="15.75" customHeight="1" x14ac:dyDescent="0.3">
      <c r="A297" s="376"/>
      <c r="B297" s="376"/>
      <c r="C297" s="376"/>
      <c r="D297" s="3"/>
      <c r="E297" s="376"/>
      <c r="F297" s="3"/>
      <c r="G297" s="376"/>
      <c r="H297" s="37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</row>
    <row r="298" spans="1:25" ht="15.75" customHeight="1" x14ac:dyDescent="0.3">
      <c r="A298" s="376"/>
      <c r="B298" s="376"/>
      <c r="C298" s="376"/>
      <c r="D298" s="3"/>
      <c r="E298" s="376"/>
      <c r="F298" s="3"/>
      <c r="G298" s="376"/>
      <c r="H298" s="37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</row>
    <row r="299" spans="1:25" ht="15.75" customHeight="1" x14ac:dyDescent="0.3">
      <c r="A299" s="376"/>
      <c r="B299" s="376"/>
      <c r="C299" s="376"/>
      <c r="D299" s="3"/>
      <c r="E299" s="376"/>
      <c r="F299" s="3"/>
      <c r="G299" s="376"/>
      <c r="H299" s="37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</row>
    <row r="300" spans="1:25" ht="15.75" customHeight="1" x14ac:dyDescent="0.3">
      <c r="A300" s="376"/>
      <c r="B300" s="376"/>
      <c r="C300" s="376"/>
      <c r="D300" s="3"/>
      <c r="E300" s="376"/>
      <c r="F300" s="3"/>
      <c r="G300" s="376"/>
      <c r="H300" s="37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</row>
    <row r="301" spans="1:25" ht="15.75" customHeight="1" x14ac:dyDescent="0.3">
      <c r="A301" s="376"/>
      <c r="B301" s="376"/>
      <c r="C301" s="376"/>
      <c r="D301" s="3"/>
      <c r="E301" s="376"/>
      <c r="F301" s="3"/>
      <c r="G301" s="376"/>
      <c r="H301" s="37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</row>
    <row r="302" spans="1:25" ht="15.75" customHeight="1" x14ac:dyDescent="0.3">
      <c r="A302" s="376"/>
      <c r="B302" s="376"/>
      <c r="C302" s="376"/>
      <c r="D302" s="3"/>
      <c r="E302" s="376"/>
      <c r="F302" s="3"/>
      <c r="G302" s="376"/>
      <c r="H302" s="37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</row>
    <row r="303" spans="1:25" ht="15.75" customHeight="1" x14ac:dyDescent="0.3">
      <c r="A303" s="376"/>
      <c r="B303" s="376"/>
      <c r="C303" s="376"/>
      <c r="D303" s="3"/>
      <c r="E303" s="376"/>
      <c r="F303" s="3"/>
      <c r="G303" s="376"/>
      <c r="H303" s="37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</row>
    <row r="304" spans="1:25" ht="15.75" customHeight="1" x14ac:dyDescent="0.3">
      <c r="A304" s="376"/>
      <c r="B304" s="376"/>
      <c r="C304" s="376"/>
      <c r="D304" s="3"/>
      <c r="E304" s="376"/>
      <c r="F304" s="3"/>
      <c r="G304" s="376"/>
      <c r="H304" s="37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</row>
    <row r="305" spans="1:25" ht="15.75" customHeight="1" x14ac:dyDescent="0.3">
      <c r="A305" s="376"/>
      <c r="B305" s="376"/>
      <c r="C305" s="376"/>
      <c r="D305" s="3"/>
      <c r="E305" s="376"/>
      <c r="F305" s="3"/>
      <c r="G305" s="376"/>
      <c r="H305" s="37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</row>
    <row r="306" spans="1:25" ht="15.75" customHeight="1" x14ac:dyDescent="0.3">
      <c r="A306" s="376"/>
      <c r="B306" s="376"/>
      <c r="C306" s="376"/>
      <c r="D306" s="3"/>
      <c r="E306" s="376"/>
      <c r="F306" s="3"/>
      <c r="G306" s="376"/>
      <c r="H306" s="37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</row>
    <row r="307" spans="1:25" ht="15.75" customHeight="1" x14ac:dyDescent="0.3">
      <c r="A307" s="376"/>
      <c r="B307" s="376"/>
      <c r="C307" s="376"/>
      <c r="D307" s="3"/>
      <c r="E307" s="376"/>
      <c r="F307" s="3"/>
      <c r="G307" s="376"/>
      <c r="H307" s="37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</row>
    <row r="308" spans="1:25" ht="15.75" customHeight="1" x14ac:dyDescent="0.3">
      <c r="A308" s="376"/>
      <c r="B308" s="376"/>
      <c r="C308" s="376"/>
      <c r="D308" s="3"/>
      <c r="E308" s="376"/>
      <c r="F308" s="3"/>
      <c r="G308" s="376"/>
      <c r="H308" s="37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</row>
    <row r="309" spans="1:25" ht="15.75" customHeight="1" x14ac:dyDescent="0.3">
      <c r="A309" s="376"/>
      <c r="B309" s="376"/>
      <c r="C309" s="376"/>
      <c r="D309" s="3"/>
      <c r="E309" s="376"/>
      <c r="F309" s="3"/>
      <c r="G309" s="376"/>
      <c r="H309" s="37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</row>
    <row r="310" spans="1:25" ht="15.75" customHeight="1" x14ac:dyDescent="0.3">
      <c r="A310" s="376"/>
      <c r="B310" s="376"/>
      <c r="C310" s="376"/>
      <c r="D310" s="3"/>
      <c r="E310" s="376"/>
      <c r="F310" s="3"/>
      <c r="G310" s="376"/>
      <c r="H310" s="37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</row>
    <row r="311" spans="1:25" ht="15.75" customHeight="1" x14ac:dyDescent="0.3">
      <c r="A311" s="376"/>
      <c r="B311" s="376"/>
      <c r="C311" s="376"/>
      <c r="D311" s="3"/>
      <c r="E311" s="376"/>
      <c r="F311" s="3"/>
      <c r="G311" s="376"/>
      <c r="H311" s="37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</row>
    <row r="312" spans="1:25" ht="15.75" customHeight="1" x14ac:dyDescent="0.3">
      <c r="A312" s="376"/>
      <c r="B312" s="376"/>
      <c r="C312" s="376"/>
      <c r="D312" s="3"/>
      <c r="E312" s="376"/>
      <c r="F312" s="3"/>
      <c r="G312" s="376"/>
      <c r="H312" s="37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</row>
    <row r="313" spans="1:25" ht="15.75" customHeight="1" x14ac:dyDescent="0.3">
      <c r="A313" s="376"/>
      <c r="B313" s="376"/>
      <c r="C313" s="376"/>
      <c r="D313" s="3"/>
      <c r="E313" s="376"/>
      <c r="F313" s="3"/>
      <c r="G313" s="376"/>
      <c r="H313" s="37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</row>
    <row r="314" spans="1:25" ht="15.75" customHeight="1" x14ac:dyDescent="0.3">
      <c r="A314" s="376"/>
      <c r="B314" s="376"/>
      <c r="C314" s="376"/>
      <c r="D314" s="3"/>
      <c r="E314" s="376"/>
      <c r="F314" s="3"/>
      <c r="G314" s="376"/>
      <c r="H314" s="37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</row>
    <row r="315" spans="1:25" ht="15.75" customHeight="1" x14ac:dyDescent="0.3">
      <c r="A315" s="376"/>
      <c r="B315" s="376"/>
      <c r="C315" s="376"/>
      <c r="D315" s="3"/>
      <c r="E315" s="376"/>
      <c r="F315" s="3"/>
      <c r="G315" s="376"/>
      <c r="H315" s="37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</row>
    <row r="316" spans="1:25" ht="15.75" customHeight="1" x14ac:dyDescent="0.3">
      <c r="A316" s="376"/>
      <c r="B316" s="376"/>
      <c r="C316" s="376"/>
      <c r="D316" s="3"/>
      <c r="E316" s="376"/>
      <c r="F316" s="3"/>
      <c r="G316" s="376"/>
      <c r="H316" s="37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</row>
    <row r="317" spans="1:25" ht="15.75" customHeight="1" x14ac:dyDescent="0.3">
      <c r="A317" s="376"/>
      <c r="B317" s="376"/>
      <c r="C317" s="376"/>
      <c r="D317" s="3"/>
      <c r="E317" s="376"/>
      <c r="F317" s="3"/>
      <c r="G317" s="376"/>
      <c r="H317" s="37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</row>
    <row r="318" spans="1:25" ht="15.75" customHeight="1" x14ac:dyDescent="0.3">
      <c r="A318" s="376"/>
      <c r="B318" s="376"/>
      <c r="C318" s="376"/>
      <c r="D318" s="3"/>
      <c r="E318" s="376"/>
      <c r="F318" s="3"/>
      <c r="G318" s="376"/>
      <c r="H318" s="37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</row>
    <row r="319" spans="1:25" ht="15.75" customHeight="1" x14ac:dyDescent="0.3">
      <c r="A319" s="376"/>
      <c r="B319" s="376"/>
      <c r="C319" s="376"/>
      <c r="D319" s="3"/>
      <c r="E319" s="376"/>
      <c r="F319" s="3"/>
      <c r="G319" s="376"/>
      <c r="H319" s="37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</row>
    <row r="320" spans="1:25" ht="15.75" customHeight="1" x14ac:dyDescent="0.3">
      <c r="A320" s="376"/>
      <c r="B320" s="376"/>
      <c r="C320" s="376"/>
      <c r="D320" s="3"/>
      <c r="E320" s="376"/>
      <c r="F320" s="3"/>
      <c r="G320" s="376"/>
      <c r="H320" s="37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</row>
    <row r="321" spans="1:25" ht="15.75" customHeight="1" x14ac:dyDescent="0.3">
      <c r="A321" s="376"/>
      <c r="B321" s="376"/>
      <c r="C321" s="376"/>
      <c r="D321" s="3"/>
      <c r="E321" s="376"/>
      <c r="F321" s="3"/>
      <c r="G321" s="376"/>
      <c r="H321" s="37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</row>
    <row r="322" spans="1:25" ht="15.75" customHeight="1" x14ac:dyDescent="0.3">
      <c r="A322" s="376"/>
      <c r="B322" s="376"/>
      <c r="C322" s="376"/>
      <c r="D322" s="3"/>
      <c r="E322" s="376"/>
      <c r="F322" s="3"/>
      <c r="G322" s="376"/>
      <c r="H322" s="37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</row>
    <row r="323" spans="1:25" ht="15.75" customHeight="1" x14ac:dyDescent="0.3">
      <c r="A323" s="376"/>
      <c r="B323" s="376"/>
      <c r="C323" s="376"/>
      <c r="D323" s="3"/>
      <c r="E323" s="376"/>
      <c r="F323" s="3"/>
      <c r="G323" s="376"/>
      <c r="H323" s="37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</row>
    <row r="324" spans="1:25" ht="15.75" customHeight="1" x14ac:dyDescent="0.3">
      <c r="A324" s="376"/>
      <c r="B324" s="376"/>
      <c r="C324" s="376"/>
      <c r="D324" s="3"/>
      <c r="E324" s="376"/>
      <c r="F324" s="3"/>
      <c r="G324" s="376"/>
      <c r="H324" s="37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</row>
    <row r="325" spans="1:25" ht="15.75" customHeight="1" x14ac:dyDescent="0.3">
      <c r="A325" s="376"/>
      <c r="B325" s="376"/>
      <c r="C325" s="376"/>
      <c r="D325" s="3"/>
      <c r="E325" s="376"/>
      <c r="F325" s="3"/>
      <c r="G325" s="376"/>
      <c r="H325" s="37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</row>
    <row r="326" spans="1:25" ht="15.75" customHeight="1" x14ac:dyDescent="0.3">
      <c r="A326" s="376"/>
      <c r="B326" s="376"/>
      <c r="C326" s="376"/>
      <c r="D326" s="3"/>
      <c r="E326" s="376"/>
      <c r="F326" s="3"/>
      <c r="G326" s="376"/>
      <c r="H326" s="37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</row>
    <row r="327" spans="1:25" ht="15.75" customHeight="1" x14ac:dyDescent="0.3">
      <c r="A327" s="376"/>
      <c r="B327" s="376"/>
      <c r="C327" s="376"/>
      <c r="D327" s="3"/>
      <c r="E327" s="376"/>
      <c r="F327" s="3"/>
      <c r="G327" s="376"/>
      <c r="H327" s="37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</row>
    <row r="328" spans="1:25" ht="15.75" customHeight="1" x14ac:dyDescent="0.3">
      <c r="A328" s="376"/>
      <c r="B328" s="376"/>
      <c r="C328" s="376"/>
      <c r="D328" s="3"/>
      <c r="E328" s="376"/>
      <c r="F328" s="3"/>
      <c r="G328" s="376"/>
      <c r="H328" s="37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</row>
    <row r="329" spans="1:25" ht="15.75" customHeight="1" x14ac:dyDescent="0.3">
      <c r="A329" s="376"/>
      <c r="B329" s="376"/>
      <c r="C329" s="376"/>
      <c r="D329" s="3"/>
      <c r="E329" s="376"/>
      <c r="F329" s="3"/>
      <c r="G329" s="376"/>
      <c r="H329" s="37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</row>
    <row r="330" spans="1:25" ht="15.75" customHeight="1" x14ac:dyDescent="0.3">
      <c r="A330" s="376"/>
      <c r="B330" s="376"/>
      <c r="C330" s="376"/>
      <c r="D330" s="3"/>
      <c r="E330" s="376"/>
      <c r="F330" s="3"/>
      <c r="G330" s="376"/>
      <c r="H330" s="37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</row>
    <row r="331" spans="1:25" ht="15.75" customHeight="1" x14ac:dyDescent="0.3">
      <c r="A331" s="376"/>
      <c r="B331" s="376"/>
      <c r="C331" s="376"/>
      <c r="D331" s="3"/>
      <c r="E331" s="376"/>
      <c r="F331" s="3"/>
      <c r="G331" s="376"/>
      <c r="H331" s="37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</row>
    <row r="332" spans="1:25" ht="15.75" customHeight="1" x14ac:dyDescent="0.3">
      <c r="A332" s="376"/>
      <c r="B332" s="376"/>
      <c r="C332" s="376"/>
      <c r="D332" s="3"/>
      <c r="E332" s="376"/>
      <c r="F332" s="3"/>
      <c r="G332" s="376"/>
      <c r="H332" s="37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</row>
    <row r="333" spans="1:25" ht="15.75" customHeight="1" x14ac:dyDescent="0.3">
      <c r="A333" s="376"/>
      <c r="B333" s="376"/>
      <c r="C333" s="376"/>
      <c r="D333" s="3"/>
      <c r="E333" s="376"/>
      <c r="F333" s="3"/>
      <c r="G333" s="376"/>
      <c r="H333" s="37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</row>
    <row r="334" spans="1:25" ht="15.75" customHeight="1" x14ac:dyDescent="0.3">
      <c r="A334" s="376"/>
      <c r="B334" s="376"/>
      <c r="C334" s="376"/>
      <c r="D334" s="3"/>
      <c r="E334" s="376"/>
      <c r="F334" s="3"/>
      <c r="G334" s="376"/>
      <c r="H334" s="37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</row>
    <row r="335" spans="1:25" ht="15.75" customHeight="1" x14ac:dyDescent="0.3">
      <c r="A335" s="376"/>
      <c r="B335" s="376"/>
      <c r="C335" s="376"/>
      <c r="D335" s="3"/>
      <c r="E335" s="376"/>
      <c r="F335" s="3"/>
      <c r="G335" s="376"/>
      <c r="H335" s="37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</row>
    <row r="336" spans="1:25" ht="15.75" customHeight="1" x14ac:dyDescent="0.3">
      <c r="A336" s="376"/>
      <c r="B336" s="376"/>
      <c r="C336" s="376"/>
      <c r="D336" s="3"/>
      <c r="E336" s="376"/>
      <c r="F336" s="3"/>
      <c r="G336" s="376"/>
      <c r="H336" s="37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</row>
    <row r="337" spans="1:25" ht="15.75" customHeight="1" x14ac:dyDescent="0.3">
      <c r="A337" s="376"/>
      <c r="B337" s="376"/>
      <c r="C337" s="376"/>
      <c r="D337" s="3"/>
      <c r="E337" s="376"/>
      <c r="F337" s="3"/>
      <c r="G337" s="376"/>
      <c r="H337" s="37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</row>
    <row r="338" spans="1:25" ht="15.75" customHeight="1" x14ac:dyDescent="0.3">
      <c r="A338" s="376"/>
      <c r="B338" s="376"/>
      <c r="C338" s="376"/>
      <c r="D338" s="3"/>
      <c r="E338" s="376"/>
      <c r="F338" s="3"/>
      <c r="G338" s="376"/>
      <c r="H338" s="37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</row>
    <row r="339" spans="1:25" ht="15.75" customHeight="1" x14ac:dyDescent="0.3">
      <c r="A339" s="376"/>
      <c r="B339" s="376"/>
      <c r="C339" s="376"/>
      <c r="D339" s="3"/>
      <c r="E339" s="376"/>
      <c r="F339" s="3"/>
      <c r="G339" s="376"/>
      <c r="H339" s="37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</row>
    <row r="340" spans="1:25" ht="15.75" customHeight="1" x14ac:dyDescent="0.3">
      <c r="A340" s="376"/>
      <c r="B340" s="376"/>
      <c r="C340" s="376"/>
      <c r="D340" s="3"/>
      <c r="E340" s="376"/>
      <c r="F340" s="3"/>
      <c r="G340" s="376"/>
      <c r="H340" s="37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</row>
    <row r="341" spans="1:25" ht="15.75" customHeight="1" x14ac:dyDescent="0.3">
      <c r="A341" s="376"/>
      <c r="B341" s="376"/>
      <c r="C341" s="376"/>
      <c r="D341" s="3"/>
      <c r="E341" s="376"/>
      <c r="F341" s="3"/>
      <c r="G341" s="376"/>
      <c r="H341" s="37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</row>
    <row r="342" spans="1:25" ht="15.75" customHeight="1" x14ac:dyDescent="0.3">
      <c r="A342" s="376"/>
      <c r="B342" s="376"/>
      <c r="C342" s="376"/>
      <c r="D342" s="3"/>
      <c r="E342" s="376"/>
      <c r="F342" s="3"/>
      <c r="G342" s="376"/>
      <c r="H342" s="37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</row>
    <row r="343" spans="1:25" ht="15.75" customHeight="1" x14ac:dyDescent="0.3">
      <c r="A343" s="376"/>
      <c r="B343" s="376"/>
      <c r="C343" s="376"/>
      <c r="D343" s="3"/>
      <c r="E343" s="376"/>
      <c r="F343" s="3"/>
      <c r="G343" s="376"/>
      <c r="H343" s="37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</row>
    <row r="344" spans="1:25" ht="15.75" customHeight="1" x14ac:dyDescent="0.3">
      <c r="A344" s="376"/>
      <c r="B344" s="376"/>
      <c r="C344" s="376"/>
      <c r="D344" s="3"/>
      <c r="E344" s="376"/>
      <c r="F344" s="3"/>
      <c r="G344" s="376"/>
      <c r="H344" s="37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</row>
    <row r="345" spans="1:25" ht="15.75" customHeight="1" x14ac:dyDescent="0.3">
      <c r="A345" s="376"/>
      <c r="B345" s="376"/>
      <c r="C345" s="376"/>
      <c r="D345" s="3"/>
      <c r="E345" s="376"/>
      <c r="F345" s="3"/>
      <c r="G345" s="376"/>
      <c r="H345" s="37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</row>
    <row r="346" spans="1:25" ht="15.75" customHeight="1" x14ac:dyDescent="0.3">
      <c r="A346" s="376"/>
      <c r="B346" s="376"/>
      <c r="C346" s="376"/>
      <c r="D346" s="3"/>
      <c r="E346" s="376"/>
      <c r="F346" s="3"/>
      <c r="G346" s="376"/>
      <c r="H346" s="37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</row>
    <row r="347" spans="1:25" ht="15.75" customHeight="1" x14ac:dyDescent="0.3">
      <c r="A347" s="376"/>
      <c r="B347" s="376"/>
      <c r="C347" s="376"/>
      <c r="D347" s="3"/>
      <c r="E347" s="376"/>
      <c r="F347" s="3"/>
      <c r="G347" s="376"/>
      <c r="H347" s="37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</row>
    <row r="348" spans="1:25" ht="15.75" customHeight="1" x14ac:dyDescent="0.3">
      <c r="A348" s="376"/>
      <c r="B348" s="376"/>
      <c r="C348" s="376"/>
      <c r="D348" s="3"/>
      <c r="E348" s="376"/>
      <c r="F348" s="3"/>
      <c r="G348" s="376"/>
      <c r="H348" s="37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</row>
    <row r="349" spans="1:25" ht="15.75" customHeight="1" x14ac:dyDescent="0.3">
      <c r="A349" s="376"/>
      <c r="B349" s="376"/>
      <c r="C349" s="376"/>
      <c r="D349" s="3"/>
      <c r="E349" s="376"/>
      <c r="F349" s="3"/>
      <c r="G349" s="376"/>
      <c r="H349" s="37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</row>
    <row r="350" spans="1:25" ht="15.75" customHeight="1" x14ac:dyDescent="0.3">
      <c r="A350" s="376"/>
      <c r="B350" s="376"/>
      <c r="C350" s="376"/>
      <c r="D350" s="3"/>
      <c r="E350" s="376"/>
      <c r="F350" s="3"/>
      <c r="G350" s="376"/>
      <c r="H350" s="37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</row>
    <row r="351" spans="1:25" ht="15.75" customHeight="1" x14ac:dyDescent="0.3">
      <c r="A351" s="376"/>
      <c r="B351" s="376"/>
      <c r="C351" s="376"/>
      <c r="D351" s="3"/>
      <c r="E351" s="376"/>
      <c r="F351" s="3"/>
      <c r="G351" s="376"/>
      <c r="H351" s="37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</row>
    <row r="352" spans="1:25" ht="15.75" customHeight="1" x14ac:dyDescent="0.3">
      <c r="A352" s="376"/>
      <c r="B352" s="376"/>
      <c r="C352" s="376"/>
      <c r="D352" s="3"/>
      <c r="E352" s="376"/>
      <c r="F352" s="3"/>
      <c r="G352" s="376"/>
      <c r="H352" s="37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</row>
    <row r="353" spans="1:25" ht="15.75" customHeight="1" x14ac:dyDescent="0.3">
      <c r="A353" s="376"/>
      <c r="B353" s="376"/>
      <c r="C353" s="376"/>
      <c r="D353" s="3"/>
      <c r="E353" s="376"/>
      <c r="F353" s="3"/>
      <c r="G353" s="376"/>
      <c r="H353" s="37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</row>
    <row r="354" spans="1:25" ht="15.75" customHeight="1" x14ac:dyDescent="0.3">
      <c r="A354" s="376"/>
      <c r="B354" s="376"/>
      <c r="C354" s="376"/>
      <c r="D354" s="3"/>
      <c r="E354" s="376"/>
      <c r="F354" s="3"/>
      <c r="G354" s="376"/>
      <c r="H354" s="37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</row>
    <row r="355" spans="1:25" ht="15.75" customHeight="1" x14ac:dyDescent="0.3">
      <c r="A355" s="376"/>
      <c r="B355" s="376"/>
      <c r="C355" s="376"/>
      <c r="D355" s="3"/>
      <c r="E355" s="376"/>
      <c r="F355" s="3"/>
      <c r="G355" s="376"/>
      <c r="H355" s="37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</row>
    <row r="356" spans="1:25" ht="15.75" customHeight="1" x14ac:dyDescent="0.3">
      <c r="A356" s="376"/>
      <c r="B356" s="376"/>
      <c r="C356" s="376"/>
      <c r="D356" s="3"/>
      <c r="E356" s="376"/>
      <c r="F356" s="3"/>
      <c r="G356" s="376"/>
      <c r="H356" s="37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</row>
    <row r="357" spans="1:25" ht="15.75" customHeight="1" x14ac:dyDescent="0.3">
      <c r="A357" s="376"/>
      <c r="B357" s="376"/>
      <c r="C357" s="376"/>
      <c r="D357" s="3"/>
      <c r="E357" s="376"/>
      <c r="F357" s="3"/>
      <c r="G357" s="376"/>
      <c r="H357" s="37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</row>
    <row r="358" spans="1:25" ht="15.75" customHeight="1" x14ac:dyDescent="0.3">
      <c r="A358" s="376"/>
      <c r="B358" s="376"/>
      <c r="C358" s="376"/>
      <c r="D358" s="3"/>
      <c r="E358" s="376"/>
      <c r="F358" s="3"/>
      <c r="G358" s="376"/>
      <c r="H358" s="37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</row>
    <row r="359" spans="1:25" ht="15.75" customHeight="1" x14ac:dyDescent="0.3">
      <c r="A359" s="376"/>
      <c r="B359" s="376"/>
      <c r="C359" s="376"/>
      <c r="D359" s="3"/>
      <c r="E359" s="376"/>
      <c r="F359" s="3"/>
      <c r="G359" s="376"/>
      <c r="H359" s="37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</row>
    <row r="360" spans="1:25" ht="15.75" customHeight="1" x14ac:dyDescent="0.3">
      <c r="A360" s="376"/>
      <c r="B360" s="376"/>
      <c r="C360" s="376"/>
      <c r="D360" s="3"/>
      <c r="E360" s="376"/>
      <c r="F360" s="3"/>
      <c r="G360" s="376"/>
      <c r="H360" s="37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</row>
    <row r="361" spans="1:25" ht="15.75" customHeight="1" x14ac:dyDescent="0.3">
      <c r="A361" s="376"/>
      <c r="B361" s="376"/>
      <c r="C361" s="376"/>
      <c r="D361" s="3"/>
      <c r="E361" s="376"/>
      <c r="F361" s="3"/>
      <c r="G361" s="376"/>
      <c r="H361" s="37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</row>
    <row r="362" spans="1:25" ht="15.75" customHeight="1" x14ac:dyDescent="0.3">
      <c r="A362" s="376"/>
      <c r="B362" s="376"/>
      <c r="C362" s="376"/>
      <c r="D362" s="3"/>
      <c r="E362" s="376"/>
      <c r="F362" s="3"/>
      <c r="G362" s="376"/>
      <c r="H362" s="37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</row>
    <row r="363" spans="1:25" ht="15.75" customHeight="1" x14ac:dyDescent="0.3">
      <c r="A363" s="376"/>
      <c r="B363" s="376"/>
      <c r="C363" s="376"/>
      <c r="D363" s="3"/>
      <c r="E363" s="376"/>
      <c r="F363" s="3"/>
      <c r="G363" s="376"/>
      <c r="H363" s="37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</row>
    <row r="364" spans="1:25" ht="15.75" customHeight="1" x14ac:dyDescent="0.3">
      <c r="A364" s="376"/>
      <c r="B364" s="376"/>
      <c r="C364" s="376"/>
      <c r="D364" s="3"/>
      <c r="E364" s="376"/>
      <c r="F364" s="3"/>
      <c r="G364" s="376"/>
      <c r="H364" s="37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</row>
    <row r="365" spans="1:25" ht="15.75" customHeight="1" x14ac:dyDescent="0.3">
      <c r="A365" s="376"/>
      <c r="B365" s="376"/>
      <c r="C365" s="376"/>
      <c r="D365" s="3"/>
      <c r="E365" s="376"/>
      <c r="F365" s="3"/>
      <c r="G365" s="376"/>
      <c r="H365" s="37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</row>
    <row r="366" spans="1:25" ht="15.75" customHeight="1" x14ac:dyDescent="0.3">
      <c r="A366" s="376"/>
      <c r="B366" s="376"/>
      <c r="C366" s="376"/>
      <c r="D366" s="3"/>
      <c r="E366" s="376"/>
      <c r="F366" s="3"/>
      <c r="G366" s="376"/>
      <c r="H366" s="37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15.75" customHeight="1" x14ac:dyDescent="0.3">
      <c r="A367" s="376"/>
      <c r="B367" s="376"/>
      <c r="C367" s="376"/>
      <c r="D367" s="3"/>
      <c r="E367" s="376"/>
      <c r="F367" s="3"/>
      <c r="G367" s="376"/>
      <c r="H367" s="37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</row>
    <row r="368" spans="1:25" ht="15.75" customHeight="1" x14ac:dyDescent="0.3">
      <c r="A368" s="376"/>
      <c r="B368" s="376"/>
      <c r="C368" s="376"/>
      <c r="D368" s="3"/>
      <c r="E368" s="376"/>
      <c r="F368" s="3"/>
      <c r="G368" s="376"/>
      <c r="H368" s="37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</row>
    <row r="369" spans="1:25" ht="15.75" customHeight="1" x14ac:dyDescent="0.3">
      <c r="A369" s="376"/>
      <c r="B369" s="376"/>
      <c r="C369" s="376"/>
      <c r="D369" s="3"/>
      <c r="E369" s="376"/>
      <c r="F369" s="3"/>
      <c r="G369" s="376"/>
      <c r="H369" s="37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</row>
    <row r="370" spans="1:25" ht="15.75" customHeight="1" x14ac:dyDescent="0.3">
      <c r="A370" s="376"/>
      <c r="B370" s="376"/>
      <c r="C370" s="376"/>
      <c r="D370" s="3"/>
      <c r="E370" s="376"/>
      <c r="F370" s="3"/>
      <c r="G370" s="376"/>
      <c r="H370" s="37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</row>
    <row r="371" spans="1:25" ht="15.75" customHeight="1" x14ac:dyDescent="0.3">
      <c r="A371" s="376"/>
      <c r="B371" s="376"/>
      <c r="C371" s="376"/>
      <c r="D371" s="3"/>
      <c r="E371" s="376"/>
      <c r="F371" s="3"/>
      <c r="G371" s="376"/>
      <c r="H371" s="37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</row>
    <row r="372" spans="1:25" ht="15.75" customHeight="1" x14ac:dyDescent="0.3">
      <c r="A372" s="376"/>
      <c r="B372" s="376"/>
      <c r="C372" s="376"/>
      <c r="D372" s="3"/>
      <c r="E372" s="376"/>
      <c r="F372" s="3"/>
      <c r="G372" s="376"/>
      <c r="H372" s="37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</row>
    <row r="373" spans="1:25" ht="15.75" customHeight="1" x14ac:dyDescent="0.3">
      <c r="A373" s="376"/>
      <c r="B373" s="376"/>
      <c r="C373" s="376"/>
      <c r="D373" s="3"/>
      <c r="E373" s="376"/>
      <c r="F373" s="3"/>
      <c r="G373" s="376"/>
      <c r="H373" s="37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</row>
    <row r="374" spans="1:25" ht="15.75" customHeight="1" x14ac:dyDescent="0.3">
      <c r="A374" s="376"/>
      <c r="B374" s="376"/>
      <c r="C374" s="376"/>
      <c r="D374" s="3"/>
      <c r="E374" s="376"/>
      <c r="F374" s="3"/>
      <c r="G374" s="376"/>
      <c r="H374" s="37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</row>
    <row r="375" spans="1:25" ht="15.75" customHeight="1" x14ac:dyDescent="0.3">
      <c r="A375" s="376"/>
      <c r="B375" s="376"/>
      <c r="C375" s="376"/>
      <c r="D375" s="3"/>
      <c r="E375" s="376"/>
      <c r="F375" s="3"/>
      <c r="G375" s="376"/>
      <c r="H375" s="37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</row>
    <row r="376" spans="1:25" ht="15.75" customHeight="1" x14ac:dyDescent="0.3">
      <c r="A376" s="376"/>
      <c r="B376" s="376"/>
      <c r="C376" s="376"/>
      <c r="D376" s="3"/>
      <c r="E376" s="376"/>
      <c r="F376" s="3"/>
      <c r="G376" s="376"/>
      <c r="H376" s="37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</row>
    <row r="377" spans="1:25" ht="15.75" customHeight="1" x14ac:dyDescent="0.3">
      <c r="A377" s="376"/>
      <c r="B377" s="376"/>
      <c r="C377" s="376"/>
      <c r="D377" s="3"/>
      <c r="E377" s="376"/>
      <c r="F377" s="3"/>
      <c r="G377" s="376"/>
      <c r="H377" s="37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</row>
    <row r="378" spans="1:25" ht="15.75" customHeight="1" x14ac:dyDescent="0.3">
      <c r="A378" s="376"/>
      <c r="B378" s="376"/>
      <c r="C378" s="376"/>
      <c r="D378" s="3"/>
      <c r="E378" s="376"/>
      <c r="F378" s="3"/>
      <c r="G378" s="376"/>
      <c r="H378" s="37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</row>
    <row r="379" spans="1:25" ht="15.75" customHeight="1" x14ac:dyDescent="0.3">
      <c r="A379" s="376"/>
      <c r="B379" s="376"/>
      <c r="C379" s="376"/>
      <c r="D379" s="3"/>
      <c r="E379" s="376"/>
      <c r="F379" s="3"/>
      <c r="G379" s="376"/>
      <c r="H379" s="37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</row>
    <row r="380" spans="1:25" ht="15.75" customHeight="1" x14ac:dyDescent="0.3">
      <c r="A380" s="376"/>
      <c r="B380" s="376"/>
      <c r="C380" s="376"/>
      <c r="D380" s="3"/>
      <c r="E380" s="376"/>
      <c r="F380" s="3"/>
      <c r="G380" s="376"/>
      <c r="H380" s="37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</row>
    <row r="381" spans="1:25" ht="15.75" customHeight="1" x14ac:dyDescent="0.3">
      <c r="A381" s="376"/>
      <c r="B381" s="376"/>
      <c r="C381" s="376"/>
      <c r="D381" s="3"/>
      <c r="E381" s="376"/>
      <c r="F381" s="3"/>
      <c r="G381" s="376"/>
      <c r="H381" s="37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</row>
    <row r="382" spans="1:25" ht="15.75" customHeight="1" x14ac:dyDescent="0.3">
      <c r="A382" s="376"/>
      <c r="B382" s="376"/>
      <c r="C382" s="376"/>
      <c r="D382" s="3"/>
      <c r="E382" s="376"/>
      <c r="F382" s="3"/>
      <c r="G382" s="376"/>
      <c r="H382" s="37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</row>
    <row r="383" spans="1:25" ht="15.75" customHeight="1" x14ac:dyDescent="0.3">
      <c r="A383" s="376"/>
      <c r="B383" s="376"/>
      <c r="C383" s="376"/>
      <c r="D383" s="3"/>
      <c r="E383" s="376"/>
      <c r="F383" s="3"/>
      <c r="G383" s="376"/>
      <c r="H383" s="37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</row>
    <row r="384" spans="1:25" ht="15.75" customHeight="1" x14ac:dyDescent="0.3">
      <c r="A384" s="376"/>
      <c r="B384" s="376"/>
      <c r="C384" s="376"/>
      <c r="D384" s="3"/>
      <c r="E384" s="376"/>
      <c r="F384" s="3"/>
      <c r="G384" s="376"/>
      <c r="H384" s="37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</row>
    <row r="385" spans="1:25" ht="15.75" customHeight="1" x14ac:dyDescent="0.3">
      <c r="A385" s="376"/>
      <c r="B385" s="376"/>
      <c r="C385" s="376"/>
      <c r="D385" s="3"/>
      <c r="E385" s="376"/>
      <c r="F385" s="3"/>
      <c r="G385" s="376"/>
      <c r="H385" s="37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</row>
    <row r="386" spans="1:25" ht="15.75" customHeight="1" x14ac:dyDescent="0.3">
      <c r="A386" s="376"/>
      <c r="B386" s="376"/>
      <c r="C386" s="376"/>
      <c r="D386" s="3"/>
      <c r="E386" s="376"/>
      <c r="F386" s="3"/>
      <c r="G386" s="376"/>
      <c r="H386" s="37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</row>
    <row r="387" spans="1:25" ht="15.75" customHeight="1" x14ac:dyDescent="0.3">
      <c r="A387" s="376"/>
      <c r="B387" s="376"/>
      <c r="C387" s="376"/>
      <c r="D387" s="3"/>
      <c r="E387" s="376"/>
      <c r="F387" s="3"/>
      <c r="G387" s="376"/>
      <c r="H387" s="37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</row>
    <row r="388" spans="1:25" ht="15.75" customHeight="1" x14ac:dyDescent="0.3">
      <c r="A388" s="376"/>
      <c r="B388" s="376"/>
      <c r="C388" s="376"/>
      <c r="D388" s="3"/>
      <c r="E388" s="376"/>
      <c r="F388" s="3"/>
      <c r="G388" s="376"/>
      <c r="H388" s="37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</row>
    <row r="389" spans="1:25" ht="15.75" customHeight="1" x14ac:dyDescent="0.3">
      <c r="A389" s="376"/>
      <c r="B389" s="376"/>
      <c r="C389" s="376"/>
      <c r="D389" s="3"/>
      <c r="E389" s="376"/>
      <c r="F389" s="3"/>
      <c r="G389" s="376"/>
      <c r="H389" s="37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</row>
    <row r="390" spans="1:25" ht="15.75" customHeight="1" x14ac:dyDescent="0.3">
      <c r="A390" s="376"/>
      <c r="B390" s="376"/>
      <c r="C390" s="376"/>
      <c r="D390" s="3"/>
      <c r="E390" s="376"/>
      <c r="F390" s="3"/>
      <c r="G390" s="376"/>
      <c r="H390" s="37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</row>
    <row r="391" spans="1:25" ht="15.75" customHeight="1" x14ac:dyDescent="0.3">
      <c r="A391" s="376"/>
      <c r="B391" s="376"/>
      <c r="C391" s="376"/>
      <c r="D391" s="3"/>
      <c r="E391" s="376"/>
      <c r="F391" s="3"/>
      <c r="G391" s="376"/>
      <c r="H391" s="37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</row>
    <row r="392" spans="1:25" ht="15.75" customHeight="1" x14ac:dyDescent="0.3">
      <c r="A392" s="376"/>
      <c r="B392" s="376"/>
      <c r="C392" s="376"/>
      <c r="D392" s="3"/>
      <c r="E392" s="376"/>
      <c r="F392" s="3"/>
      <c r="G392" s="376"/>
      <c r="H392" s="37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</row>
    <row r="393" spans="1:25" ht="15.75" customHeight="1" x14ac:dyDescent="0.3">
      <c r="A393" s="376"/>
      <c r="B393" s="376"/>
      <c r="C393" s="376"/>
      <c r="D393" s="3"/>
      <c r="E393" s="376"/>
      <c r="F393" s="3"/>
      <c r="G393" s="376"/>
      <c r="H393" s="37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</row>
    <row r="394" spans="1:25" ht="15.75" customHeight="1" x14ac:dyDescent="0.3">
      <c r="A394" s="376"/>
      <c r="B394" s="376"/>
      <c r="C394" s="376"/>
      <c r="D394" s="3"/>
      <c r="E394" s="376"/>
      <c r="F394" s="3"/>
      <c r="G394" s="376"/>
      <c r="H394" s="37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</row>
    <row r="395" spans="1:25" ht="15.75" customHeight="1" x14ac:dyDescent="0.3">
      <c r="A395" s="376"/>
      <c r="B395" s="376"/>
      <c r="C395" s="376"/>
      <c r="D395" s="3"/>
      <c r="E395" s="376"/>
      <c r="F395" s="3"/>
      <c r="G395" s="376"/>
      <c r="H395" s="37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</row>
    <row r="396" spans="1:25" ht="15.75" customHeight="1" x14ac:dyDescent="0.3">
      <c r="A396" s="376"/>
      <c r="B396" s="376"/>
      <c r="C396" s="376"/>
      <c r="D396" s="3"/>
      <c r="E396" s="376"/>
      <c r="F396" s="3"/>
      <c r="G396" s="376"/>
      <c r="H396" s="37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</row>
    <row r="397" spans="1:25" ht="15.75" customHeight="1" x14ac:dyDescent="0.3">
      <c r="A397" s="376"/>
      <c r="B397" s="376"/>
      <c r="C397" s="376"/>
      <c r="D397" s="3"/>
      <c r="E397" s="376"/>
      <c r="F397" s="3"/>
      <c r="G397" s="376"/>
      <c r="H397" s="37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</row>
    <row r="398" spans="1:25" ht="15.75" customHeight="1" x14ac:dyDescent="0.3">
      <c r="A398" s="376"/>
      <c r="B398" s="376"/>
      <c r="C398" s="376"/>
      <c r="D398" s="3"/>
      <c r="E398" s="376"/>
      <c r="F398" s="3"/>
      <c r="G398" s="376"/>
      <c r="H398" s="37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</row>
    <row r="399" spans="1:25" ht="15.75" customHeight="1" x14ac:dyDescent="0.3">
      <c r="A399" s="376"/>
      <c r="B399" s="376"/>
      <c r="C399" s="376"/>
      <c r="D399" s="3"/>
      <c r="E399" s="376"/>
      <c r="F399" s="3"/>
      <c r="G399" s="376"/>
      <c r="H399" s="37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</row>
    <row r="400" spans="1:25" ht="15.75" customHeight="1" x14ac:dyDescent="0.3">
      <c r="A400" s="376"/>
      <c r="B400" s="376"/>
      <c r="C400" s="376"/>
      <c r="D400" s="3"/>
      <c r="E400" s="376"/>
      <c r="F400" s="3"/>
      <c r="G400" s="376"/>
      <c r="H400" s="37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</row>
    <row r="401" spans="1:25" ht="15.75" customHeight="1" x14ac:dyDescent="0.3">
      <c r="A401" s="376"/>
      <c r="B401" s="376"/>
      <c r="C401" s="376"/>
      <c r="D401" s="3"/>
      <c r="E401" s="376"/>
      <c r="F401" s="3"/>
      <c r="G401" s="376"/>
      <c r="H401" s="37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</row>
    <row r="402" spans="1:25" ht="15.75" customHeight="1" x14ac:dyDescent="0.3">
      <c r="A402" s="376"/>
      <c r="B402" s="376"/>
      <c r="C402" s="376"/>
      <c r="D402" s="3"/>
      <c r="E402" s="376"/>
      <c r="F402" s="3"/>
      <c r="G402" s="376"/>
      <c r="H402" s="37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</row>
    <row r="403" spans="1:25" ht="15.75" customHeight="1" x14ac:dyDescent="0.3">
      <c r="A403" s="376"/>
      <c r="B403" s="376"/>
      <c r="C403" s="376"/>
      <c r="D403" s="3"/>
      <c r="E403" s="376"/>
      <c r="F403" s="3"/>
      <c r="G403" s="376"/>
      <c r="H403" s="37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</row>
    <row r="404" spans="1:25" ht="15.75" customHeight="1" x14ac:dyDescent="0.3">
      <c r="A404" s="376"/>
      <c r="B404" s="376"/>
      <c r="C404" s="376"/>
      <c r="D404" s="3"/>
      <c r="E404" s="376"/>
      <c r="F404" s="3"/>
      <c r="G404" s="376"/>
      <c r="H404" s="37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</row>
    <row r="405" spans="1:25" ht="15.75" customHeight="1" x14ac:dyDescent="0.3">
      <c r="A405" s="376"/>
      <c r="B405" s="376"/>
      <c r="C405" s="376"/>
      <c r="D405" s="3"/>
      <c r="E405" s="376"/>
      <c r="F405" s="3"/>
      <c r="G405" s="376"/>
      <c r="H405" s="37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</row>
    <row r="406" spans="1:25" ht="15.75" customHeight="1" x14ac:dyDescent="0.3">
      <c r="A406" s="376"/>
      <c r="B406" s="376"/>
      <c r="C406" s="376"/>
      <c r="D406" s="3"/>
      <c r="E406" s="376"/>
      <c r="F406" s="3"/>
      <c r="G406" s="376"/>
      <c r="H406" s="37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</row>
    <row r="407" spans="1:25" ht="15.75" customHeight="1" x14ac:dyDescent="0.3">
      <c r="A407" s="376"/>
      <c r="B407" s="376"/>
      <c r="C407" s="376"/>
      <c r="D407" s="3"/>
      <c r="E407" s="376"/>
      <c r="F407" s="3"/>
      <c r="G407" s="376"/>
      <c r="H407" s="37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</row>
    <row r="408" spans="1:25" ht="15.75" customHeight="1" x14ac:dyDescent="0.3">
      <c r="A408" s="376"/>
      <c r="B408" s="376"/>
      <c r="C408" s="376"/>
      <c r="D408" s="3"/>
      <c r="E408" s="376"/>
      <c r="F408" s="3"/>
      <c r="G408" s="376"/>
      <c r="H408" s="37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</row>
    <row r="409" spans="1:25" ht="15.75" customHeight="1" x14ac:dyDescent="0.3">
      <c r="A409" s="376"/>
      <c r="B409" s="376"/>
      <c r="C409" s="376"/>
      <c r="D409" s="3"/>
      <c r="E409" s="376"/>
      <c r="F409" s="3"/>
      <c r="G409" s="376"/>
      <c r="H409" s="37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</row>
    <row r="410" spans="1:25" ht="15.75" customHeight="1" x14ac:dyDescent="0.3">
      <c r="A410" s="376"/>
      <c r="B410" s="376"/>
      <c r="C410" s="376"/>
      <c r="D410" s="3"/>
      <c r="E410" s="376"/>
      <c r="F410" s="3"/>
      <c r="G410" s="376"/>
      <c r="H410" s="37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</row>
    <row r="411" spans="1:25" ht="15.75" customHeight="1" x14ac:dyDescent="0.3">
      <c r="A411" s="376"/>
      <c r="B411" s="376"/>
      <c r="C411" s="376"/>
      <c r="D411" s="3"/>
      <c r="E411" s="376"/>
      <c r="F411" s="3"/>
      <c r="G411" s="376"/>
      <c r="H411" s="37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</row>
    <row r="412" spans="1:25" ht="15.75" customHeight="1" x14ac:dyDescent="0.3">
      <c r="A412" s="376"/>
      <c r="B412" s="376"/>
      <c r="C412" s="376"/>
      <c r="D412" s="3"/>
      <c r="E412" s="376"/>
      <c r="F412" s="3"/>
      <c r="G412" s="376"/>
      <c r="H412" s="37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15.75" customHeight="1" x14ac:dyDescent="0.3">
      <c r="A413" s="376"/>
      <c r="B413" s="376"/>
      <c r="C413" s="376"/>
      <c r="D413" s="3"/>
      <c r="E413" s="376"/>
      <c r="F413" s="3"/>
      <c r="G413" s="376"/>
      <c r="H413" s="37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</row>
    <row r="414" spans="1:25" ht="15.75" customHeight="1" x14ac:dyDescent="0.3">
      <c r="A414" s="376"/>
      <c r="B414" s="376"/>
      <c r="C414" s="376"/>
      <c r="D414" s="3"/>
      <c r="E414" s="376"/>
      <c r="F414" s="3"/>
      <c r="G414" s="376"/>
      <c r="H414" s="37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</row>
    <row r="415" spans="1:25" ht="15.75" customHeight="1" x14ac:dyDescent="0.3">
      <c r="A415" s="376"/>
      <c r="B415" s="376"/>
      <c r="C415" s="376"/>
      <c r="D415" s="3"/>
      <c r="E415" s="376"/>
      <c r="F415" s="3"/>
      <c r="G415" s="376"/>
      <c r="H415" s="37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</row>
    <row r="416" spans="1:25" ht="15.75" customHeight="1" x14ac:dyDescent="0.3">
      <c r="A416" s="376"/>
      <c r="B416" s="376"/>
      <c r="C416" s="376"/>
      <c r="D416" s="3"/>
      <c r="E416" s="376"/>
      <c r="F416" s="3"/>
      <c r="G416" s="376"/>
      <c r="H416" s="37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</row>
    <row r="417" spans="1:25" ht="15.75" customHeight="1" x14ac:dyDescent="0.3">
      <c r="A417" s="376"/>
      <c r="B417" s="376"/>
      <c r="C417" s="376"/>
      <c r="D417" s="3"/>
      <c r="E417" s="376"/>
      <c r="F417" s="3"/>
      <c r="G417" s="376"/>
      <c r="H417" s="37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</row>
    <row r="418" spans="1:25" ht="15.75" customHeight="1" x14ac:dyDescent="0.3">
      <c r="A418" s="376"/>
      <c r="B418" s="376"/>
      <c r="C418" s="376"/>
      <c r="D418" s="3"/>
      <c r="E418" s="376"/>
      <c r="F418" s="3"/>
      <c r="G418" s="376"/>
      <c r="H418" s="37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</row>
    <row r="419" spans="1:25" ht="15.75" customHeight="1" x14ac:dyDescent="0.3">
      <c r="A419" s="376"/>
      <c r="B419" s="376"/>
      <c r="C419" s="376"/>
      <c r="D419" s="3"/>
      <c r="E419" s="376"/>
      <c r="F419" s="3"/>
      <c r="G419" s="376"/>
      <c r="H419" s="37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</row>
    <row r="420" spans="1:25" ht="15.75" customHeight="1" x14ac:dyDescent="0.3">
      <c r="A420" s="376"/>
      <c r="B420" s="376"/>
      <c r="C420" s="376"/>
      <c r="D420" s="3"/>
      <c r="E420" s="376"/>
      <c r="F420" s="3"/>
      <c r="G420" s="376"/>
      <c r="H420" s="37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</row>
    <row r="421" spans="1:25" ht="15.75" customHeight="1" x14ac:dyDescent="0.3">
      <c r="A421" s="376"/>
      <c r="B421" s="376"/>
      <c r="C421" s="376"/>
      <c r="D421" s="3"/>
      <c r="E421" s="376"/>
      <c r="F421" s="3"/>
      <c r="G421" s="376"/>
      <c r="H421" s="37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</row>
    <row r="422" spans="1:25" ht="15.75" customHeight="1" x14ac:dyDescent="0.3">
      <c r="A422" s="376"/>
      <c r="B422" s="376"/>
      <c r="C422" s="376"/>
      <c r="D422" s="3"/>
      <c r="E422" s="376"/>
      <c r="F422" s="3"/>
      <c r="G422" s="376"/>
      <c r="H422" s="37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</row>
    <row r="423" spans="1:25" ht="15.75" customHeight="1" x14ac:dyDescent="0.3">
      <c r="A423" s="376"/>
      <c r="B423" s="376"/>
      <c r="C423" s="376"/>
      <c r="D423" s="3"/>
      <c r="E423" s="376"/>
      <c r="F423" s="3"/>
      <c r="G423" s="376"/>
      <c r="H423" s="37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</row>
    <row r="424" spans="1:25" ht="15.75" customHeight="1" x14ac:dyDescent="0.3">
      <c r="A424" s="376"/>
      <c r="B424" s="376"/>
      <c r="C424" s="376"/>
      <c r="D424" s="3"/>
      <c r="E424" s="376"/>
      <c r="F424" s="3"/>
      <c r="G424" s="376"/>
      <c r="H424" s="37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</row>
    <row r="425" spans="1:25" ht="15.75" customHeight="1" x14ac:dyDescent="0.3">
      <c r="A425" s="376"/>
      <c r="B425" s="376"/>
      <c r="C425" s="376"/>
      <c r="D425" s="3"/>
      <c r="E425" s="376"/>
      <c r="F425" s="3"/>
      <c r="G425" s="376"/>
      <c r="H425" s="37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</row>
    <row r="426" spans="1:25" ht="15.75" customHeight="1" x14ac:dyDescent="0.3">
      <c r="A426" s="376"/>
      <c r="B426" s="376"/>
      <c r="C426" s="376"/>
      <c r="D426" s="3"/>
      <c r="E426" s="376"/>
      <c r="F426" s="3"/>
      <c r="G426" s="376"/>
      <c r="H426" s="37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</row>
    <row r="427" spans="1:25" ht="15.75" customHeight="1" x14ac:dyDescent="0.3">
      <c r="A427" s="376"/>
      <c r="B427" s="376"/>
      <c r="C427" s="376"/>
      <c r="D427" s="3"/>
      <c r="E427" s="376"/>
      <c r="F427" s="3"/>
      <c r="G427" s="376"/>
      <c r="H427" s="37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</row>
    <row r="428" spans="1:25" ht="15.75" customHeight="1" x14ac:dyDescent="0.3">
      <c r="A428" s="376"/>
      <c r="B428" s="376"/>
      <c r="C428" s="376"/>
      <c r="D428" s="3"/>
      <c r="E428" s="376"/>
      <c r="F428" s="3"/>
      <c r="G428" s="376"/>
      <c r="H428" s="37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</row>
    <row r="429" spans="1:25" ht="15.75" customHeight="1" x14ac:dyDescent="0.3">
      <c r="A429" s="376"/>
      <c r="B429" s="376"/>
      <c r="C429" s="376"/>
      <c r="D429" s="3"/>
      <c r="E429" s="376"/>
      <c r="F429" s="3"/>
      <c r="G429" s="376"/>
      <c r="H429" s="37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</row>
    <row r="430" spans="1:25" ht="15.75" customHeight="1" x14ac:dyDescent="0.3">
      <c r="A430" s="376"/>
      <c r="B430" s="376"/>
      <c r="C430" s="376"/>
      <c r="D430" s="3"/>
      <c r="E430" s="376"/>
      <c r="F430" s="3"/>
      <c r="G430" s="376"/>
      <c r="H430" s="37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</row>
    <row r="431" spans="1:25" ht="15.75" customHeight="1" x14ac:dyDescent="0.3">
      <c r="A431" s="376"/>
      <c r="B431" s="376"/>
      <c r="C431" s="376"/>
      <c r="D431" s="3"/>
      <c r="E431" s="376"/>
      <c r="F431" s="3"/>
      <c r="G431" s="376"/>
      <c r="H431" s="37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</row>
    <row r="432" spans="1:25" ht="15.75" customHeight="1" x14ac:dyDescent="0.3">
      <c r="A432" s="376"/>
      <c r="B432" s="376"/>
      <c r="C432" s="376"/>
      <c r="D432" s="3"/>
      <c r="E432" s="376"/>
      <c r="F432" s="3"/>
      <c r="G432" s="376"/>
      <c r="H432" s="37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</row>
    <row r="433" spans="1:25" ht="15.75" customHeight="1" x14ac:dyDescent="0.3">
      <c r="A433" s="376"/>
      <c r="B433" s="376"/>
      <c r="C433" s="376"/>
      <c r="D433" s="3"/>
      <c r="E433" s="376"/>
      <c r="F433" s="3"/>
      <c r="G433" s="376"/>
      <c r="H433" s="37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</row>
    <row r="434" spans="1:25" ht="15.75" customHeight="1" x14ac:dyDescent="0.3">
      <c r="A434" s="376"/>
      <c r="B434" s="376"/>
      <c r="C434" s="376"/>
      <c r="D434" s="3"/>
      <c r="E434" s="376"/>
      <c r="F434" s="3"/>
      <c r="G434" s="376"/>
      <c r="H434" s="37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</row>
    <row r="435" spans="1:25" ht="15.75" customHeight="1" x14ac:dyDescent="0.3">
      <c r="A435" s="376"/>
      <c r="B435" s="376"/>
      <c r="C435" s="376"/>
      <c r="D435" s="3"/>
      <c r="E435" s="376"/>
      <c r="F435" s="3"/>
      <c r="G435" s="376"/>
      <c r="H435" s="37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</row>
    <row r="436" spans="1:25" ht="15.75" customHeight="1" x14ac:dyDescent="0.3">
      <c r="A436" s="376"/>
      <c r="B436" s="376"/>
      <c r="C436" s="376"/>
      <c r="D436" s="3"/>
      <c r="E436" s="376"/>
      <c r="F436" s="3"/>
      <c r="G436" s="376"/>
      <c r="H436" s="37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</row>
    <row r="437" spans="1:25" ht="15.75" customHeight="1" x14ac:dyDescent="0.3">
      <c r="A437" s="376"/>
      <c r="B437" s="376"/>
      <c r="C437" s="376"/>
      <c r="D437" s="3"/>
      <c r="E437" s="376"/>
      <c r="F437" s="3"/>
      <c r="G437" s="376"/>
      <c r="H437" s="37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</row>
    <row r="438" spans="1:25" ht="15.75" customHeight="1" x14ac:dyDescent="0.3">
      <c r="A438" s="376"/>
      <c r="B438" s="376"/>
      <c r="C438" s="376"/>
      <c r="D438" s="3"/>
      <c r="E438" s="376"/>
      <c r="F438" s="3"/>
      <c r="G438" s="376"/>
      <c r="H438" s="37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</row>
    <row r="439" spans="1:25" ht="15.75" customHeight="1" x14ac:dyDescent="0.3">
      <c r="A439" s="376"/>
      <c r="B439" s="376"/>
      <c r="C439" s="376"/>
      <c r="D439" s="3"/>
      <c r="E439" s="376"/>
      <c r="F439" s="3"/>
      <c r="G439" s="376"/>
      <c r="H439" s="37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</row>
    <row r="440" spans="1:25" ht="15.75" customHeight="1" x14ac:dyDescent="0.3">
      <c r="A440" s="376"/>
      <c r="B440" s="376"/>
      <c r="C440" s="376"/>
      <c r="D440" s="3"/>
      <c r="E440" s="376"/>
      <c r="F440" s="3"/>
      <c r="G440" s="376"/>
      <c r="H440" s="37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</row>
    <row r="441" spans="1:25" ht="15.75" customHeight="1" x14ac:dyDescent="0.3">
      <c r="A441" s="376"/>
      <c r="B441" s="376"/>
      <c r="C441" s="376"/>
      <c r="D441" s="3"/>
      <c r="E441" s="376"/>
      <c r="F441" s="3"/>
      <c r="G441" s="376"/>
      <c r="H441" s="37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</row>
    <row r="442" spans="1:25" ht="15.75" customHeight="1" x14ac:dyDescent="0.3">
      <c r="A442" s="376"/>
      <c r="B442" s="376"/>
      <c r="C442" s="376"/>
      <c r="D442" s="3"/>
      <c r="E442" s="376"/>
      <c r="F442" s="3"/>
      <c r="G442" s="376"/>
      <c r="H442" s="37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</row>
    <row r="443" spans="1:25" ht="15.75" customHeight="1" x14ac:dyDescent="0.3">
      <c r="A443" s="376"/>
      <c r="B443" s="376"/>
      <c r="C443" s="376"/>
      <c r="D443" s="3"/>
      <c r="E443" s="376"/>
      <c r="F443" s="3"/>
      <c r="G443" s="376"/>
      <c r="H443" s="37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</row>
    <row r="444" spans="1:25" ht="15.75" customHeight="1" x14ac:dyDescent="0.3">
      <c r="A444" s="376"/>
      <c r="B444" s="376"/>
      <c r="C444" s="376"/>
      <c r="D444" s="3"/>
      <c r="E444" s="376"/>
      <c r="F444" s="3"/>
      <c r="G444" s="376"/>
      <c r="H444" s="37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</row>
    <row r="445" spans="1:25" ht="15.75" customHeight="1" x14ac:dyDescent="0.3">
      <c r="A445" s="376"/>
      <c r="B445" s="376"/>
      <c r="C445" s="376"/>
      <c r="D445" s="3"/>
      <c r="E445" s="376"/>
      <c r="F445" s="3"/>
      <c r="G445" s="376"/>
      <c r="H445" s="37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</row>
    <row r="446" spans="1:25" ht="15.75" customHeight="1" x14ac:dyDescent="0.3">
      <c r="A446" s="376"/>
      <c r="B446" s="376"/>
      <c r="C446" s="376"/>
      <c r="D446" s="3"/>
      <c r="E446" s="376"/>
      <c r="F446" s="3"/>
      <c r="G446" s="376"/>
      <c r="H446" s="37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</row>
    <row r="447" spans="1:25" ht="15.75" customHeight="1" x14ac:dyDescent="0.3">
      <c r="A447" s="376"/>
      <c r="B447" s="376"/>
      <c r="C447" s="376"/>
      <c r="D447" s="3"/>
      <c r="E447" s="376"/>
      <c r="F447" s="3"/>
      <c r="G447" s="376"/>
      <c r="H447" s="37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</row>
    <row r="448" spans="1:25" ht="15.75" customHeight="1" x14ac:dyDescent="0.3">
      <c r="A448" s="376"/>
      <c r="B448" s="376"/>
      <c r="C448" s="376"/>
      <c r="D448" s="3"/>
      <c r="E448" s="376"/>
      <c r="F448" s="3"/>
      <c r="G448" s="376"/>
      <c r="H448" s="37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</row>
    <row r="449" spans="1:25" ht="15.75" customHeight="1" x14ac:dyDescent="0.3">
      <c r="A449" s="376"/>
      <c r="B449" s="376"/>
      <c r="C449" s="376"/>
      <c r="D449" s="3"/>
      <c r="E449" s="376"/>
      <c r="F449" s="3"/>
      <c r="G449" s="376"/>
      <c r="H449" s="37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</row>
    <row r="450" spans="1:25" ht="15.75" customHeight="1" x14ac:dyDescent="0.3">
      <c r="A450" s="376"/>
      <c r="B450" s="376"/>
      <c r="C450" s="376"/>
      <c r="D450" s="3"/>
      <c r="E450" s="376"/>
      <c r="F450" s="3"/>
      <c r="G450" s="376"/>
      <c r="H450" s="37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</row>
    <row r="451" spans="1:25" ht="15.75" customHeight="1" x14ac:dyDescent="0.3">
      <c r="A451" s="376"/>
      <c r="B451" s="376"/>
      <c r="C451" s="376"/>
      <c r="D451" s="3"/>
      <c r="E451" s="376"/>
      <c r="F451" s="3"/>
      <c r="G451" s="376"/>
      <c r="H451" s="37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</row>
    <row r="452" spans="1:25" ht="15.75" customHeight="1" x14ac:dyDescent="0.3">
      <c r="A452" s="376"/>
      <c r="B452" s="376"/>
      <c r="C452" s="376"/>
      <c r="D452" s="3"/>
      <c r="E452" s="376"/>
      <c r="F452" s="3"/>
      <c r="G452" s="376"/>
      <c r="H452" s="37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</row>
    <row r="453" spans="1:25" ht="15.75" customHeight="1" x14ac:dyDescent="0.3">
      <c r="A453" s="376"/>
      <c r="B453" s="376"/>
      <c r="C453" s="376"/>
      <c r="D453" s="3"/>
      <c r="E453" s="376"/>
      <c r="F453" s="3"/>
      <c r="G453" s="376"/>
      <c r="H453" s="37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</row>
    <row r="454" spans="1:25" ht="15.75" customHeight="1" x14ac:dyDescent="0.3">
      <c r="A454" s="376"/>
      <c r="B454" s="376"/>
      <c r="C454" s="376"/>
      <c r="D454" s="3"/>
      <c r="E454" s="376"/>
      <c r="F454" s="3"/>
      <c r="G454" s="376"/>
      <c r="H454" s="37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</row>
    <row r="455" spans="1:25" ht="15.75" customHeight="1" x14ac:dyDescent="0.3">
      <c r="A455" s="376"/>
      <c r="B455" s="376"/>
      <c r="C455" s="376"/>
      <c r="D455" s="3"/>
      <c r="E455" s="376"/>
      <c r="F455" s="3"/>
      <c r="G455" s="376"/>
      <c r="H455" s="37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</row>
    <row r="456" spans="1:25" ht="15.75" customHeight="1" x14ac:dyDescent="0.3">
      <c r="A456" s="376"/>
      <c r="B456" s="376"/>
      <c r="C456" s="376"/>
      <c r="D456" s="3"/>
      <c r="E456" s="376"/>
      <c r="F456" s="3"/>
      <c r="G456" s="376"/>
      <c r="H456" s="37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</row>
    <row r="457" spans="1:25" ht="15.75" customHeight="1" x14ac:dyDescent="0.3">
      <c r="A457" s="376"/>
      <c r="B457" s="376"/>
      <c r="C457" s="376"/>
      <c r="D457" s="3"/>
      <c r="E457" s="376"/>
      <c r="F457" s="3"/>
      <c r="G457" s="376"/>
      <c r="H457" s="37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</row>
    <row r="458" spans="1:25" ht="15.75" customHeight="1" x14ac:dyDescent="0.3">
      <c r="A458" s="376"/>
      <c r="B458" s="376"/>
      <c r="C458" s="376"/>
      <c r="D458" s="3"/>
      <c r="E458" s="376"/>
      <c r="F458" s="3"/>
      <c r="G458" s="376"/>
      <c r="H458" s="37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</row>
    <row r="459" spans="1:25" ht="15.75" customHeight="1" x14ac:dyDescent="0.3">
      <c r="A459" s="376"/>
      <c r="B459" s="376"/>
      <c r="C459" s="376"/>
      <c r="D459" s="3"/>
      <c r="E459" s="376"/>
      <c r="F459" s="3"/>
      <c r="G459" s="376"/>
      <c r="H459" s="37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</row>
    <row r="460" spans="1:25" ht="15.75" customHeight="1" x14ac:dyDescent="0.3">
      <c r="A460" s="376"/>
      <c r="B460" s="376"/>
      <c r="C460" s="376"/>
      <c r="D460" s="3"/>
      <c r="E460" s="376"/>
      <c r="F460" s="3"/>
      <c r="G460" s="376"/>
      <c r="H460" s="37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</row>
    <row r="461" spans="1:25" ht="15.75" customHeight="1" x14ac:dyDescent="0.3">
      <c r="A461" s="376"/>
      <c r="B461" s="376"/>
      <c r="C461" s="376"/>
      <c r="D461" s="3"/>
      <c r="E461" s="376"/>
      <c r="F461" s="3"/>
      <c r="G461" s="376"/>
      <c r="H461" s="37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</row>
    <row r="462" spans="1:25" ht="15.75" customHeight="1" x14ac:dyDescent="0.3">
      <c r="A462" s="376"/>
      <c r="B462" s="376"/>
      <c r="C462" s="376"/>
      <c r="D462" s="3"/>
      <c r="E462" s="376"/>
      <c r="F462" s="3"/>
      <c r="G462" s="376"/>
      <c r="H462" s="37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</row>
    <row r="463" spans="1:25" ht="15.75" customHeight="1" x14ac:dyDescent="0.3">
      <c r="A463" s="376"/>
      <c r="B463" s="376"/>
      <c r="C463" s="376"/>
      <c r="D463" s="3"/>
      <c r="E463" s="376"/>
      <c r="F463" s="3"/>
      <c r="G463" s="376"/>
      <c r="H463" s="37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</row>
    <row r="464" spans="1:25" ht="15.75" customHeight="1" x14ac:dyDescent="0.3">
      <c r="A464" s="376"/>
      <c r="B464" s="376"/>
      <c r="C464" s="376"/>
      <c r="D464" s="3"/>
      <c r="E464" s="376"/>
      <c r="F464" s="3"/>
      <c r="G464" s="376"/>
      <c r="H464" s="37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</row>
    <row r="465" spans="1:25" ht="15.75" customHeight="1" x14ac:dyDescent="0.3">
      <c r="A465" s="376"/>
      <c r="B465" s="376"/>
      <c r="C465" s="376"/>
      <c r="D465" s="3"/>
      <c r="E465" s="376"/>
      <c r="F465" s="3"/>
      <c r="G465" s="376"/>
      <c r="H465" s="37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</row>
    <row r="466" spans="1:25" ht="15.75" customHeight="1" x14ac:dyDescent="0.3">
      <c r="A466" s="376"/>
      <c r="B466" s="376"/>
      <c r="C466" s="376"/>
      <c r="D466" s="3"/>
      <c r="E466" s="376"/>
      <c r="F466" s="3"/>
      <c r="G466" s="376"/>
      <c r="H466" s="37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</row>
    <row r="467" spans="1:25" ht="15.75" customHeight="1" x14ac:dyDescent="0.3">
      <c r="A467" s="376"/>
      <c r="B467" s="376"/>
      <c r="C467" s="376"/>
      <c r="D467" s="3"/>
      <c r="E467" s="376"/>
      <c r="F467" s="3"/>
      <c r="G467" s="376"/>
      <c r="H467" s="37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</row>
    <row r="468" spans="1:25" ht="15.75" customHeight="1" x14ac:dyDescent="0.3">
      <c r="A468" s="376"/>
      <c r="B468" s="376"/>
      <c r="C468" s="376"/>
      <c r="D468" s="3"/>
      <c r="E468" s="376"/>
      <c r="F468" s="3"/>
      <c r="G468" s="376"/>
      <c r="H468" s="37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</row>
    <row r="469" spans="1:25" ht="15.75" customHeight="1" x14ac:dyDescent="0.3">
      <c r="A469" s="376"/>
      <c r="B469" s="376"/>
      <c r="C469" s="376"/>
      <c r="D469" s="3"/>
      <c r="E469" s="376"/>
      <c r="F469" s="3"/>
      <c r="G469" s="376"/>
      <c r="H469" s="37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</row>
    <row r="470" spans="1:25" ht="15.75" customHeight="1" x14ac:dyDescent="0.3">
      <c r="A470" s="376"/>
      <c r="B470" s="376"/>
      <c r="C470" s="376"/>
      <c r="D470" s="3"/>
      <c r="E470" s="376"/>
      <c r="F470" s="3"/>
      <c r="G470" s="376"/>
      <c r="H470" s="37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</row>
    <row r="471" spans="1:25" ht="15.75" customHeight="1" x14ac:dyDescent="0.3">
      <c r="A471" s="376"/>
      <c r="B471" s="376"/>
      <c r="C471" s="376"/>
      <c r="D471" s="3"/>
      <c r="E471" s="376"/>
      <c r="F471" s="3"/>
      <c r="G471" s="376"/>
      <c r="H471" s="37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</row>
    <row r="472" spans="1:25" ht="15.75" customHeight="1" x14ac:dyDescent="0.3">
      <c r="A472" s="376"/>
      <c r="B472" s="376"/>
      <c r="C472" s="376"/>
      <c r="D472" s="3"/>
      <c r="E472" s="376"/>
      <c r="F472" s="3"/>
      <c r="G472" s="376"/>
      <c r="H472" s="37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</row>
    <row r="473" spans="1:25" ht="15.75" customHeight="1" x14ac:dyDescent="0.3">
      <c r="A473" s="376"/>
      <c r="B473" s="376"/>
      <c r="C473" s="376"/>
      <c r="D473" s="3"/>
      <c r="E473" s="376"/>
      <c r="F473" s="3"/>
      <c r="G473" s="376"/>
      <c r="H473" s="37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</row>
    <row r="474" spans="1:25" ht="15.75" customHeight="1" x14ac:dyDescent="0.3">
      <c r="A474" s="376"/>
      <c r="B474" s="376"/>
      <c r="C474" s="376"/>
      <c r="D474" s="3"/>
      <c r="E474" s="376"/>
      <c r="F474" s="3"/>
      <c r="G474" s="376"/>
      <c r="H474" s="37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</row>
    <row r="475" spans="1:25" ht="15.75" customHeight="1" x14ac:dyDescent="0.3">
      <c r="A475" s="376"/>
      <c r="B475" s="376"/>
      <c r="C475" s="376"/>
      <c r="D475" s="3"/>
      <c r="E475" s="376"/>
      <c r="F475" s="3"/>
      <c r="G475" s="376"/>
      <c r="H475" s="37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</row>
    <row r="476" spans="1:25" ht="15.75" customHeight="1" x14ac:dyDescent="0.3">
      <c r="A476" s="376"/>
      <c r="B476" s="376"/>
      <c r="C476" s="376"/>
      <c r="D476" s="3"/>
      <c r="E476" s="376"/>
      <c r="F476" s="3"/>
      <c r="G476" s="376"/>
      <c r="H476" s="37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</row>
    <row r="477" spans="1:25" ht="15.75" customHeight="1" x14ac:dyDescent="0.3">
      <c r="A477" s="376"/>
      <c r="B477" s="376"/>
      <c r="C477" s="376"/>
      <c r="D477" s="3"/>
      <c r="E477" s="376"/>
      <c r="F477" s="3"/>
      <c r="G477" s="376"/>
      <c r="H477" s="37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</row>
    <row r="478" spans="1:25" ht="15.75" customHeight="1" x14ac:dyDescent="0.3">
      <c r="A478" s="376"/>
      <c r="B478" s="376"/>
      <c r="C478" s="376"/>
      <c r="D478" s="3"/>
      <c r="E478" s="376"/>
      <c r="F478" s="3"/>
      <c r="G478" s="376"/>
      <c r="H478" s="37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</row>
    <row r="479" spans="1:25" ht="15.75" customHeight="1" x14ac:dyDescent="0.3">
      <c r="A479" s="376"/>
      <c r="B479" s="376"/>
      <c r="C479" s="376"/>
      <c r="D479" s="3"/>
      <c r="E479" s="376"/>
      <c r="F479" s="3"/>
      <c r="G479" s="376"/>
      <c r="H479" s="37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</row>
    <row r="480" spans="1:25" ht="15.75" customHeight="1" x14ac:dyDescent="0.3">
      <c r="A480" s="376"/>
      <c r="B480" s="376"/>
      <c r="C480" s="376"/>
      <c r="D480" s="3"/>
      <c r="E480" s="376"/>
      <c r="F480" s="3"/>
      <c r="G480" s="376"/>
      <c r="H480" s="37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</row>
    <row r="481" spans="1:25" ht="15.75" customHeight="1" x14ac:dyDescent="0.3">
      <c r="A481" s="376"/>
      <c r="B481" s="376"/>
      <c r="C481" s="376"/>
      <c r="D481" s="3"/>
      <c r="E481" s="376"/>
      <c r="F481" s="3"/>
      <c r="G481" s="376"/>
      <c r="H481" s="37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</row>
    <row r="482" spans="1:25" ht="15.75" customHeight="1" x14ac:dyDescent="0.3">
      <c r="A482" s="376"/>
      <c r="B482" s="376"/>
      <c r="C482" s="376"/>
      <c r="D482" s="3"/>
      <c r="E482" s="376"/>
      <c r="F482" s="3"/>
      <c r="G482" s="376"/>
      <c r="H482" s="37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</row>
    <row r="483" spans="1:25" ht="15.75" customHeight="1" x14ac:dyDescent="0.3">
      <c r="A483" s="376"/>
      <c r="B483" s="376"/>
      <c r="C483" s="376"/>
      <c r="D483" s="3"/>
      <c r="E483" s="376"/>
      <c r="F483" s="3"/>
      <c r="G483" s="376"/>
      <c r="H483" s="37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</row>
    <row r="484" spans="1:25" ht="15.75" customHeight="1" x14ac:dyDescent="0.3">
      <c r="A484" s="376"/>
      <c r="B484" s="376"/>
      <c r="C484" s="376"/>
      <c r="D484" s="3"/>
      <c r="E484" s="376"/>
      <c r="F484" s="3"/>
      <c r="G484" s="376"/>
      <c r="H484" s="37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</row>
    <row r="485" spans="1:25" ht="15.75" customHeight="1" x14ac:dyDescent="0.3">
      <c r="A485" s="376"/>
      <c r="B485" s="376"/>
      <c r="C485" s="376"/>
      <c r="D485" s="3"/>
      <c r="E485" s="376"/>
      <c r="F485" s="3"/>
      <c r="G485" s="376"/>
      <c r="H485" s="37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</row>
    <row r="486" spans="1:25" ht="15.75" customHeight="1" x14ac:dyDescent="0.3">
      <c r="A486" s="376"/>
      <c r="B486" s="376"/>
      <c r="C486" s="376"/>
      <c r="D486" s="3"/>
      <c r="E486" s="376"/>
      <c r="F486" s="3"/>
      <c r="G486" s="376"/>
      <c r="H486" s="37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</row>
    <row r="487" spans="1:25" ht="15.75" customHeight="1" x14ac:dyDescent="0.3">
      <c r="A487" s="376"/>
      <c r="B487" s="376"/>
      <c r="C487" s="376"/>
      <c r="D487" s="3"/>
      <c r="E487" s="376"/>
      <c r="F487" s="3"/>
      <c r="G487" s="376"/>
      <c r="H487" s="37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</row>
    <row r="488" spans="1:25" ht="15.75" customHeight="1" x14ac:dyDescent="0.3">
      <c r="A488" s="376"/>
      <c r="B488" s="376"/>
      <c r="C488" s="376"/>
      <c r="D488" s="3"/>
      <c r="E488" s="376"/>
      <c r="F488" s="3"/>
      <c r="G488" s="376"/>
      <c r="H488" s="37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</row>
    <row r="489" spans="1:25" ht="15.75" customHeight="1" x14ac:dyDescent="0.3">
      <c r="A489" s="376"/>
      <c r="B489" s="376"/>
      <c r="C489" s="376"/>
      <c r="D489" s="3"/>
      <c r="E489" s="376"/>
      <c r="F489" s="3"/>
      <c r="G489" s="376"/>
      <c r="H489" s="37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</row>
    <row r="490" spans="1:25" ht="15.75" customHeight="1" x14ac:dyDescent="0.3">
      <c r="A490" s="376"/>
      <c r="B490" s="376"/>
      <c r="C490" s="376"/>
      <c r="D490" s="3"/>
      <c r="E490" s="376"/>
      <c r="F490" s="3"/>
      <c r="G490" s="376"/>
      <c r="H490" s="37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</row>
    <row r="491" spans="1:25" ht="15.75" customHeight="1" x14ac:dyDescent="0.3">
      <c r="A491" s="376"/>
      <c r="B491" s="376"/>
      <c r="C491" s="376"/>
      <c r="D491" s="3"/>
      <c r="E491" s="376"/>
      <c r="F491" s="3"/>
      <c r="G491" s="376"/>
      <c r="H491" s="37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</row>
    <row r="492" spans="1:25" ht="15.75" customHeight="1" x14ac:dyDescent="0.3">
      <c r="A492" s="376"/>
      <c r="B492" s="376"/>
      <c r="C492" s="376"/>
      <c r="D492" s="3"/>
      <c r="E492" s="376"/>
      <c r="F492" s="3"/>
      <c r="G492" s="376"/>
      <c r="H492" s="37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</row>
    <row r="493" spans="1:25" ht="15.75" customHeight="1" x14ac:dyDescent="0.3">
      <c r="A493" s="376"/>
      <c r="B493" s="376"/>
      <c r="C493" s="376"/>
      <c r="D493" s="3"/>
      <c r="E493" s="376"/>
      <c r="F493" s="3"/>
      <c r="G493" s="376"/>
      <c r="H493" s="37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</row>
    <row r="494" spans="1:25" ht="15.75" customHeight="1" x14ac:dyDescent="0.3">
      <c r="A494" s="376"/>
      <c r="B494" s="376"/>
      <c r="C494" s="376"/>
      <c r="D494" s="3"/>
      <c r="E494" s="376"/>
      <c r="F494" s="3"/>
      <c r="G494" s="376"/>
      <c r="H494" s="37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</row>
    <row r="495" spans="1:25" ht="15.75" customHeight="1" x14ac:dyDescent="0.3">
      <c r="A495" s="376"/>
      <c r="B495" s="376"/>
      <c r="C495" s="376"/>
      <c r="D495" s="3"/>
      <c r="E495" s="376"/>
      <c r="F495" s="3"/>
      <c r="G495" s="376"/>
      <c r="H495" s="37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</row>
    <row r="496" spans="1:25" ht="15.75" customHeight="1" x14ac:dyDescent="0.3">
      <c r="A496" s="376"/>
      <c r="B496" s="376"/>
      <c r="C496" s="376"/>
      <c r="D496" s="3"/>
      <c r="E496" s="376"/>
      <c r="F496" s="3"/>
      <c r="G496" s="376"/>
      <c r="H496" s="37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</row>
    <row r="497" spans="1:25" ht="15.75" customHeight="1" x14ac:dyDescent="0.3">
      <c r="A497" s="376"/>
      <c r="B497" s="376"/>
      <c r="C497" s="376"/>
      <c r="D497" s="3"/>
      <c r="E497" s="376"/>
      <c r="F497" s="3"/>
      <c r="G497" s="376"/>
      <c r="H497" s="37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</row>
    <row r="498" spans="1:25" ht="15.75" customHeight="1" x14ac:dyDescent="0.3">
      <c r="A498" s="376"/>
      <c r="B498" s="376"/>
      <c r="C498" s="376"/>
      <c r="D498" s="3"/>
      <c r="E498" s="376"/>
      <c r="F498" s="3"/>
      <c r="G498" s="376"/>
      <c r="H498" s="37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</row>
    <row r="499" spans="1:25" ht="15.75" customHeight="1" x14ac:dyDescent="0.3">
      <c r="A499" s="376"/>
      <c r="B499" s="376"/>
      <c r="C499" s="376"/>
      <c r="D499" s="3"/>
      <c r="E499" s="376"/>
      <c r="F499" s="3"/>
      <c r="G499" s="376"/>
      <c r="H499" s="37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</row>
    <row r="500" spans="1:25" ht="15.75" customHeight="1" x14ac:dyDescent="0.3">
      <c r="A500" s="376"/>
      <c r="B500" s="376"/>
      <c r="C500" s="376"/>
      <c r="D500" s="3"/>
      <c r="E500" s="376"/>
      <c r="F500" s="3"/>
      <c r="G500" s="376"/>
      <c r="H500" s="37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</row>
    <row r="501" spans="1:25" ht="15.75" customHeight="1" x14ac:dyDescent="0.3">
      <c r="A501" s="376"/>
      <c r="B501" s="376"/>
      <c r="C501" s="376"/>
      <c r="D501" s="3"/>
      <c r="E501" s="376"/>
      <c r="F501" s="3"/>
      <c r="G501" s="376"/>
      <c r="H501" s="37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</row>
    <row r="502" spans="1:25" ht="15.75" customHeight="1" x14ac:dyDescent="0.3">
      <c r="A502" s="376"/>
      <c r="B502" s="376"/>
      <c r="C502" s="376"/>
      <c r="D502" s="3"/>
      <c r="E502" s="376"/>
      <c r="F502" s="3"/>
      <c r="G502" s="376"/>
      <c r="H502" s="37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</row>
    <row r="503" spans="1:25" ht="15.75" customHeight="1" x14ac:dyDescent="0.3">
      <c r="A503" s="376"/>
      <c r="B503" s="376"/>
      <c r="C503" s="376"/>
      <c r="D503" s="3"/>
      <c r="E503" s="376"/>
      <c r="F503" s="3"/>
      <c r="G503" s="376"/>
      <c r="H503" s="37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</row>
    <row r="504" spans="1:25" ht="15.75" customHeight="1" x14ac:dyDescent="0.3">
      <c r="A504" s="376"/>
      <c r="B504" s="376"/>
      <c r="C504" s="376"/>
      <c r="D504" s="3"/>
      <c r="E504" s="376"/>
      <c r="F504" s="3"/>
      <c r="G504" s="376"/>
      <c r="H504" s="37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</row>
    <row r="505" spans="1:25" ht="15.75" customHeight="1" x14ac:dyDescent="0.3">
      <c r="A505" s="376"/>
      <c r="B505" s="376"/>
      <c r="C505" s="376"/>
      <c r="D505" s="3"/>
      <c r="E505" s="376"/>
      <c r="F505" s="3"/>
      <c r="G505" s="376"/>
      <c r="H505" s="37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</row>
    <row r="506" spans="1:25" ht="15.75" customHeight="1" x14ac:dyDescent="0.3">
      <c r="A506" s="376"/>
      <c r="B506" s="376"/>
      <c r="C506" s="376"/>
      <c r="D506" s="3"/>
      <c r="E506" s="376"/>
      <c r="F506" s="3"/>
      <c r="G506" s="376"/>
      <c r="H506" s="37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</row>
    <row r="507" spans="1:25" ht="15.75" customHeight="1" x14ac:dyDescent="0.3">
      <c r="A507" s="376"/>
      <c r="B507" s="376"/>
      <c r="C507" s="376"/>
      <c r="D507" s="3"/>
      <c r="E507" s="376"/>
      <c r="F507" s="3"/>
      <c r="G507" s="376"/>
      <c r="H507" s="37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</row>
    <row r="508" spans="1:25" ht="15.75" customHeight="1" x14ac:dyDescent="0.3">
      <c r="A508" s="376"/>
      <c r="B508" s="376"/>
      <c r="C508" s="376"/>
      <c r="D508" s="3"/>
      <c r="E508" s="376"/>
      <c r="F508" s="3"/>
      <c r="G508" s="376"/>
      <c r="H508" s="37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</row>
    <row r="509" spans="1:25" ht="15.75" customHeight="1" x14ac:dyDescent="0.3">
      <c r="A509" s="376"/>
      <c r="B509" s="376"/>
      <c r="C509" s="376"/>
      <c r="D509" s="3"/>
      <c r="E509" s="376"/>
      <c r="F509" s="3"/>
      <c r="G509" s="376"/>
      <c r="H509" s="37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</row>
    <row r="510" spans="1:25" ht="15.75" customHeight="1" x14ac:dyDescent="0.3">
      <c r="A510" s="376"/>
      <c r="B510" s="376"/>
      <c r="C510" s="376"/>
      <c r="D510" s="3"/>
      <c r="E510" s="376"/>
      <c r="F510" s="3"/>
      <c r="G510" s="376"/>
      <c r="H510" s="37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</row>
    <row r="511" spans="1:25" ht="15.75" customHeight="1" x14ac:dyDescent="0.3">
      <c r="A511" s="376"/>
      <c r="B511" s="376"/>
      <c r="C511" s="376"/>
      <c r="D511" s="3"/>
      <c r="E511" s="376"/>
      <c r="F511" s="3"/>
      <c r="G511" s="376"/>
      <c r="H511" s="37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</row>
    <row r="512" spans="1:25" ht="15.75" customHeight="1" x14ac:dyDescent="0.3">
      <c r="A512" s="376"/>
      <c r="B512" s="376"/>
      <c r="C512" s="376"/>
      <c r="D512" s="3"/>
      <c r="E512" s="376"/>
      <c r="F512" s="3"/>
      <c r="G512" s="376"/>
      <c r="H512" s="37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</row>
    <row r="513" spans="1:25" ht="15.75" customHeight="1" x14ac:dyDescent="0.3">
      <c r="A513" s="376"/>
      <c r="B513" s="376"/>
      <c r="C513" s="376"/>
      <c r="D513" s="3"/>
      <c r="E513" s="376"/>
      <c r="F513" s="3"/>
      <c r="G513" s="376"/>
      <c r="H513" s="37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</row>
    <row r="514" spans="1:25" ht="15.75" customHeight="1" x14ac:dyDescent="0.3">
      <c r="A514" s="376"/>
      <c r="B514" s="376"/>
      <c r="C514" s="376"/>
      <c r="D514" s="3"/>
      <c r="E514" s="376"/>
      <c r="F514" s="3"/>
      <c r="G514" s="376"/>
      <c r="H514" s="37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</row>
    <row r="515" spans="1:25" ht="15.75" customHeight="1" x14ac:dyDescent="0.3">
      <c r="A515" s="376"/>
      <c r="B515" s="376"/>
      <c r="C515" s="376"/>
      <c r="D515" s="3"/>
      <c r="E515" s="376"/>
      <c r="F515" s="3"/>
      <c r="G515" s="376"/>
      <c r="H515" s="37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</row>
    <row r="516" spans="1:25" ht="15.75" customHeight="1" x14ac:dyDescent="0.3">
      <c r="A516" s="376"/>
      <c r="B516" s="376"/>
      <c r="C516" s="376"/>
      <c r="D516" s="3"/>
      <c r="E516" s="376"/>
      <c r="F516" s="3"/>
      <c r="G516" s="376"/>
      <c r="H516" s="37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</row>
    <row r="517" spans="1:25" ht="15.75" customHeight="1" x14ac:dyDescent="0.3">
      <c r="A517" s="376"/>
      <c r="B517" s="376"/>
      <c r="C517" s="376"/>
      <c r="D517" s="3"/>
      <c r="E517" s="376"/>
      <c r="F517" s="3"/>
      <c r="G517" s="376"/>
      <c r="H517" s="37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</row>
    <row r="518" spans="1:25" ht="15.75" customHeight="1" x14ac:dyDescent="0.3">
      <c r="A518" s="376"/>
      <c r="B518" s="376"/>
      <c r="C518" s="376"/>
      <c r="D518" s="3"/>
      <c r="E518" s="376"/>
      <c r="F518" s="3"/>
      <c r="G518" s="376"/>
      <c r="H518" s="37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</row>
    <row r="519" spans="1:25" ht="15.75" customHeight="1" x14ac:dyDescent="0.3">
      <c r="A519" s="376"/>
      <c r="B519" s="376"/>
      <c r="C519" s="376"/>
      <c r="D519" s="3"/>
      <c r="E519" s="376"/>
      <c r="F519" s="3"/>
      <c r="G519" s="376"/>
      <c r="H519" s="37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</row>
    <row r="520" spans="1:25" ht="15.75" customHeight="1" x14ac:dyDescent="0.3">
      <c r="A520" s="376"/>
      <c r="B520" s="376"/>
      <c r="C520" s="376"/>
      <c r="D520" s="3"/>
      <c r="E520" s="376"/>
      <c r="F520" s="3"/>
      <c r="G520" s="376"/>
      <c r="H520" s="37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</row>
    <row r="521" spans="1:25" ht="15.75" customHeight="1" x14ac:dyDescent="0.3">
      <c r="A521" s="376"/>
      <c r="B521" s="376"/>
      <c r="C521" s="376"/>
      <c r="D521" s="3"/>
      <c r="E521" s="376"/>
      <c r="F521" s="3"/>
      <c r="G521" s="376"/>
      <c r="H521" s="37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</row>
    <row r="522" spans="1:25" ht="15.75" customHeight="1" x14ac:dyDescent="0.3">
      <c r="A522" s="376"/>
      <c r="B522" s="376"/>
      <c r="C522" s="376"/>
      <c r="D522" s="3"/>
      <c r="E522" s="376"/>
      <c r="F522" s="3"/>
      <c r="G522" s="376"/>
      <c r="H522" s="37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</row>
    <row r="523" spans="1:25" ht="15.75" customHeight="1" x14ac:dyDescent="0.3">
      <c r="A523" s="376"/>
      <c r="B523" s="376"/>
      <c r="C523" s="376"/>
      <c r="D523" s="3"/>
      <c r="E523" s="376"/>
      <c r="F523" s="3"/>
      <c r="G523" s="376"/>
      <c r="H523" s="37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</row>
    <row r="524" spans="1:25" ht="15.75" customHeight="1" x14ac:dyDescent="0.3">
      <c r="A524" s="376"/>
      <c r="B524" s="376"/>
      <c r="C524" s="376"/>
      <c r="D524" s="3"/>
      <c r="E524" s="376"/>
      <c r="F524" s="3"/>
      <c r="G524" s="376"/>
      <c r="H524" s="37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</row>
    <row r="525" spans="1:25" ht="15.75" customHeight="1" x14ac:dyDescent="0.3">
      <c r="A525" s="376"/>
      <c r="B525" s="376"/>
      <c r="C525" s="376"/>
      <c r="D525" s="3"/>
      <c r="E525" s="376"/>
      <c r="F525" s="3"/>
      <c r="G525" s="376"/>
      <c r="H525" s="37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</row>
    <row r="526" spans="1:25" ht="15.75" customHeight="1" x14ac:dyDescent="0.3">
      <c r="A526" s="376"/>
      <c r="B526" s="376"/>
      <c r="C526" s="376"/>
      <c r="D526" s="3"/>
      <c r="E526" s="376"/>
      <c r="F526" s="3"/>
      <c r="G526" s="376"/>
      <c r="H526" s="37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</row>
    <row r="527" spans="1:25" ht="15.75" customHeight="1" x14ac:dyDescent="0.3">
      <c r="A527" s="376"/>
      <c r="B527" s="376"/>
      <c r="C527" s="376"/>
      <c r="D527" s="3"/>
      <c r="E527" s="376"/>
      <c r="F527" s="3"/>
      <c r="G527" s="376"/>
      <c r="H527" s="37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5.75" customHeight="1" x14ac:dyDescent="0.3">
      <c r="A528" s="376"/>
      <c r="B528" s="376"/>
      <c r="C528" s="376"/>
      <c r="D528" s="3"/>
      <c r="E528" s="376"/>
      <c r="F528" s="3"/>
      <c r="G528" s="376"/>
      <c r="H528" s="37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</row>
    <row r="529" spans="1:25" ht="15.75" customHeight="1" x14ac:dyDescent="0.3">
      <c r="A529" s="376"/>
      <c r="B529" s="376"/>
      <c r="C529" s="376"/>
      <c r="D529" s="3"/>
      <c r="E529" s="376"/>
      <c r="F529" s="3"/>
      <c r="G529" s="376"/>
      <c r="H529" s="37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</row>
    <row r="530" spans="1:25" ht="15.75" customHeight="1" x14ac:dyDescent="0.3">
      <c r="A530" s="376"/>
      <c r="B530" s="376"/>
      <c r="C530" s="376"/>
      <c r="D530" s="3"/>
      <c r="E530" s="376"/>
      <c r="F530" s="3"/>
      <c r="G530" s="376"/>
      <c r="H530" s="37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</row>
    <row r="531" spans="1:25" ht="15.75" customHeight="1" x14ac:dyDescent="0.3">
      <c r="A531" s="376"/>
      <c r="B531" s="376"/>
      <c r="C531" s="376"/>
      <c r="D531" s="3"/>
      <c r="E531" s="376"/>
      <c r="F531" s="3"/>
      <c r="G531" s="376"/>
      <c r="H531" s="37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</row>
    <row r="532" spans="1:25" ht="15.75" customHeight="1" x14ac:dyDescent="0.3">
      <c r="A532" s="376"/>
      <c r="B532" s="376"/>
      <c r="C532" s="376"/>
      <c r="D532" s="3"/>
      <c r="E532" s="376"/>
      <c r="F532" s="3"/>
      <c r="G532" s="376"/>
      <c r="H532" s="37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</row>
    <row r="533" spans="1:25" ht="15.75" customHeight="1" x14ac:dyDescent="0.3">
      <c r="A533" s="376"/>
      <c r="B533" s="376"/>
      <c r="C533" s="376"/>
      <c r="D533" s="3"/>
      <c r="E533" s="376"/>
      <c r="F533" s="3"/>
      <c r="G533" s="376"/>
      <c r="H533" s="37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</row>
    <row r="534" spans="1:25" ht="15.75" customHeight="1" x14ac:dyDescent="0.3">
      <c r="A534" s="376"/>
      <c r="B534" s="376"/>
      <c r="C534" s="376"/>
      <c r="D534" s="3"/>
      <c r="E534" s="376"/>
      <c r="F534" s="3"/>
      <c r="G534" s="376"/>
      <c r="H534" s="37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</row>
    <row r="535" spans="1:25" ht="15.75" customHeight="1" x14ac:dyDescent="0.3">
      <c r="A535" s="376"/>
      <c r="B535" s="376"/>
      <c r="C535" s="376"/>
      <c r="D535" s="3"/>
      <c r="E535" s="376"/>
      <c r="F535" s="3"/>
      <c r="G535" s="376"/>
      <c r="H535" s="37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</row>
    <row r="536" spans="1:25" ht="15.75" customHeight="1" x14ac:dyDescent="0.3">
      <c r="A536" s="376"/>
      <c r="B536" s="376"/>
      <c r="C536" s="376"/>
      <c r="D536" s="3"/>
      <c r="E536" s="376"/>
      <c r="F536" s="3"/>
      <c r="G536" s="376"/>
      <c r="H536" s="37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</row>
    <row r="537" spans="1:25" ht="15.75" customHeight="1" x14ac:dyDescent="0.3">
      <c r="A537" s="376"/>
      <c r="B537" s="376"/>
      <c r="C537" s="376"/>
      <c r="D537" s="3"/>
      <c r="E537" s="376"/>
      <c r="F537" s="3"/>
      <c r="G537" s="376"/>
      <c r="H537" s="37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</row>
    <row r="538" spans="1:25" ht="15.75" customHeight="1" x14ac:dyDescent="0.3">
      <c r="A538" s="376"/>
      <c r="B538" s="376"/>
      <c r="C538" s="376"/>
      <c r="D538" s="3"/>
      <c r="E538" s="376"/>
      <c r="F538" s="3"/>
      <c r="G538" s="376"/>
      <c r="H538" s="37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</row>
    <row r="539" spans="1:25" ht="15.75" customHeight="1" x14ac:dyDescent="0.3">
      <c r="A539" s="376"/>
      <c r="B539" s="376"/>
      <c r="C539" s="376"/>
      <c r="D539" s="3"/>
      <c r="E539" s="376"/>
      <c r="F539" s="3"/>
      <c r="G539" s="376"/>
      <c r="H539" s="37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</row>
    <row r="540" spans="1:25" ht="15.75" customHeight="1" x14ac:dyDescent="0.3">
      <c r="A540" s="376"/>
      <c r="B540" s="376"/>
      <c r="C540" s="376"/>
      <c r="D540" s="3"/>
      <c r="E540" s="376"/>
      <c r="F540" s="3"/>
      <c r="G540" s="376"/>
      <c r="H540" s="37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</row>
    <row r="541" spans="1:25" ht="15.75" customHeight="1" x14ac:dyDescent="0.3">
      <c r="A541" s="376"/>
      <c r="B541" s="376"/>
      <c r="C541" s="376"/>
      <c r="D541" s="3"/>
      <c r="E541" s="376"/>
      <c r="F541" s="3"/>
      <c r="G541" s="376"/>
      <c r="H541" s="37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</row>
    <row r="542" spans="1:25" ht="15.75" customHeight="1" x14ac:dyDescent="0.3">
      <c r="A542" s="376"/>
      <c r="B542" s="376"/>
      <c r="C542" s="376"/>
      <c r="D542" s="3"/>
      <c r="E542" s="376"/>
      <c r="F542" s="3"/>
      <c r="G542" s="376"/>
      <c r="H542" s="37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</row>
    <row r="543" spans="1:25" ht="15.75" customHeight="1" x14ac:dyDescent="0.3">
      <c r="A543" s="376"/>
      <c r="B543" s="376"/>
      <c r="C543" s="376"/>
      <c r="D543" s="3"/>
      <c r="E543" s="376"/>
      <c r="F543" s="3"/>
      <c r="G543" s="376"/>
      <c r="H543" s="37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</row>
    <row r="544" spans="1:25" ht="15.75" customHeight="1" x14ac:dyDescent="0.3">
      <c r="A544" s="376"/>
      <c r="B544" s="376"/>
      <c r="C544" s="376"/>
      <c r="D544" s="3"/>
      <c r="E544" s="376"/>
      <c r="F544" s="3"/>
      <c r="G544" s="376"/>
      <c r="H544" s="37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</row>
    <row r="545" spans="1:25" ht="15.75" customHeight="1" x14ac:dyDescent="0.3">
      <c r="A545" s="376"/>
      <c r="B545" s="376"/>
      <c r="C545" s="376"/>
      <c r="D545" s="3"/>
      <c r="E545" s="376"/>
      <c r="F545" s="3"/>
      <c r="G545" s="376"/>
      <c r="H545" s="37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</row>
    <row r="546" spans="1:25" ht="15.75" customHeight="1" x14ac:dyDescent="0.3">
      <c r="A546" s="376"/>
      <c r="B546" s="376"/>
      <c r="C546" s="376"/>
      <c r="D546" s="3"/>
      <c r="E546" s="376"/>
      <c r="F546" s="3"/>
      <c r="G546" s="376"/>
      <c r="H546" s="37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</row>
    <row r="547" spans="1:25" ht="15.75" customHeight="1" x14ac:dyDescent="0.3">
      <c r="A547" s="376"/>
      <c r="B547" s="376"/>
      <c r="C547" s="376"/>
      <c r="D547" s="3"/>
      <c r="E547" s="376"/>
      <c r="F547" s="3"/>
      <c r="G547" s="376"/>
      <c r="H547" s="37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</row>
    <row r="548" spans="1:25" ht="15.75" customHeight="1" x14ac:dyDescent="0.3">
      <c r="A548" s="376"/>
      <c r="B548" s="376"/>
      <c r="C548" s="376"/>
      <c r="D548" s="3"/>
      <c r="E548" s="376"/>
      <c r="F548" s="3"/>
      <c r="G548" s="376"/>
      <c r="H548" s="37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</row>
    <row r="549" spans="1:25" ht="15.75" customHeight="1" x14ac:dyDescent="0.3">
      <c r="A549" s="376"/>
      <c r="B549" s="376"/>
      <c r="C549" s="376"/>
      <c r="D549" s="3"/>
      <c r="E549" s="376"/>
      <c r="F549" s="3"/>
      <c r="G549" s="376"/>
      <c r="H549" s="37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</row>
    <row r="550" spans="1:25" ht="15.75" customHeight="1" x14ac:dyDescent="0.3">
      <c r="A550" s="376"/>
      <c r="B550" s="376"/>
      <c r="C550" s="376"/>
      <c r="D550" s="3"/>
      <c r="E550" s="376"/>
      <c r="F550" s="3"/>
      <c r="G550" s="376"/>
      <c r="H550" s="37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</row>
    <row r="551" spans="1:25" ht="15.75" customHeight="1" x14ac:dyDescent="0.3">
      <c r="A551" s="376"/>
      <c r="B551" s="376"/>
      <c r="C551" s="376"/>
      <c r="D551" s="3"/>
      <c r="E551" s="376"/>
      <c r="F551" s="3"/>
      <c r="G551" s="376"/>
      <c r="H551" s="37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</row>
    <row r="552" spans="1:25" ht="15.75" customHeight="1" x14ac:dyDescent="0.3">
      <c r="A552" s="376"/>
      <c r="B552" s="376"/>
      <c r="C552" s="376"/>
      <c r="D552" s="3"/>
      <c r="E552" s="376"/>
      <c r="F552" s="3"/>
      <c r="G552" s="376"/>
      <c r="H552" s="37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</row>
    <row r="553" spans="1:25" ht="15.75" customHeight="1" x14ac:dyDescent="0.3">
      <c r="A553" s="376"/>
      <c r="B553" s="376"/>
      <c r="C553" s="376"/>
      <c r="D553" s="3"/>
      <c r="E553" s="376"/>
      <c r="F553" s="3"/>
      <c r="G553" s="376"/>
      <c r="H553" s="37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</row>
    <row r="554" spans="1:25" ht="15.75" customHeight="1" x14ac:dyDescent="0.3">
      <c r="A554" s="376"/>
      <c r="B554" s="376"/>
      <c r="C554" s="376"/>
      <c r="D554" s="3"/>
      <c r="E554" s="376"/>
      <c r="F554" s="3"/>
      <c r="G554" s="376"/>
      <c r="H554" s="37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</row>
    <row r="555" spans="1:25" ht="15.75" customHeight="1" x14ac:dyDescent="0.3">
      <c r="A555" s="376"/>
      <c r="B555" s="376"/>
      <c r="C555" s="376"/>
      <c r="D555" s="3"/>
      <c r="E555" s="376"/>
      <c r="F555" s="3"/>
      <c r="G555" s="376"/>
      <c r="H555" s="37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</row>
    <row r="556" spans="1:25" ht="15.75" customHeight="1" x14ac:dyDescent="0.3">
      <c r="A556" s="376"/>
      <c r="B556" s="376"/>
      <c r="C556" s="376"/>
      <c r="D556" s="3"/>
      <c r="E556" s="376"/>
      <c r="F556" s="3"/>
      <c r="G556" s="376"/>
      <c r="H556" s="37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</row>
    <row r="557" spans="1:25" ht="15.75" customHeight="1" x14ac:dyDescent="0.3">
      <c r="A557" s="376"/>
      <c r="B557" s="376"/>
      <c r="C557" s="376"/>
      <c r="D557" s="3"/>
      <c r="E557" s="376"/>
      <c r="F557" s="3"/>
      <c r="G557" s="376"/>
      <c r="H557" s="37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</row>
    <row r="558" spans="1:25" ht="15.75" customHeight="1" x14ac:dyDescent="0.3">
      <c r="A558" s="376"/>
      <c r="B558" s="376"/>
      <c r="C558" s="376"/>
      <c r="D558" s="3"/>
      <c r="E558" s="376"/>
      <c r="F558" s="3"/>
      <c r="G558" s="376"/>
      <c r="H558" s="37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</row>
    <row r="559" spans="1:25" ht="15.75" customHeight="1" x14ac:dyDescent="0.3">
      <c r="A559" s="376"/>
      <c r="B559" s="376"/>
      <c r="C559" s="376"/>
      <c r="D559" s="3"/>
      <c r="E559" s="376"/>
      <c r="F559" s="3"/>
      <c r="G559" s="376"/>
      <c r="H559" s="37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</row>
    <row r="560" spans="1:25" ht="15.75" customHeight="1" x14ac:dyDescent="0.3">
      <c r="A560" s="376"/>
      <c r="B560" s="376"/>
      <c r="C560" s="376"/>
      <c r="D560" s="3"/>
      <c r="E560" s="376"/>
      <c r="F560" s="3"/>
      <c r="G560" s="376"/>
      <c r="H560" s="37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</row>
    <row r="561" spans="1:25" ht="15.75" customHeight="1" x14ac:dyDescent="0.3">
      <c r="A561" s="376"/>
      <c r="B561" s="376"/>
      <c r="C561" s="376"/>
      <c r="D561" s="3"/>
      <c r="E561" s="376"/>
      <c r="F561" s="3"/>
      <c r="G561" s="376"/>
      <c r="H561" s="37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</row>
    <row r="562" spans="1:25" ht="15.75" customHeight="1" x14ac:dyDescent="0.3">
      <c r="A562" s="376"/>
      <c r="B562" s="376"/>
      <c r="C562" s="376"/>
      <c r="D562" s="3"/>
      <c r="E562" s="376"/>
      <c r="F562" s="3"/>
      <c r="G562" s="376"/>
      <c r="H562" s="37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</row>
    <row r="563" spans="1:25" ht="15.75" customHeight="1" x14ac:dyDescent="0.3">
      <c r="A563" s="376"/>
      <c r="B563" s="376"/>
      <c r="C563" s="376"/>
      <c r="D563" s="3"/>
      <c r="E563" s="376"/>
      <c r="F563" s="3"/>
      <c r="G563" s="376"/>
      <c r="H563" s="37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</row>
    <row r="564" spans="1:25" ht="15.75" customHeight="1" x14ac:dyDescent="0.3">
      <c r="A564" s="376"/>
      <c r="B564" s="376"/>
      <c r="C564" s="376"/>
      <c r="D564" s="3"/>
      <c r="E564" s="376"/>
      <c r="F564" s="3"/>
      <c r="G564" s="376"/>
      <c r="H564" s="37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</row>
    <row r="565" spans="1:25" ht="15.75" customHeight="1" x14ac:dyDescent="0.3">
      <c r="A565" s="376"/>
      <c r="B565" s="376"/>
      <c r="C565" s="376"/>
      <c r="D565" s="3"/>
      <c r="E565" s="376"/>
      <c r="F565" s="3"/>
      <c r="G565" s="376"/>
      <c r="H565" s="37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</row>
    <row r="566" spans="1:25" ht="15.75" customHeight="1" x14ac:dyDescent="0.3">
      <c r="A566" s="376"/>
      <c r="B566" s="376"/>
      <c r="C566" s="376"/>
      <c r="D566" s="3"/>
      <c r="E566" s="376"/>
      <c r="F566" s="3"/>
      <c r="G566" s="376"/>
      <c r="H566" s="37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</row>
    <row r="567" spans="1:25" ht="15.75" customHeight="1" x14ac:dyDescent="0.3">
      <c r="A567" s="376"/>
      <c r="B567" s="376"/>
      <c r="C567" s="376"/>
      <c r="D567" s="3"/>
      <c r="E567" s="376"/>
      <c r="F567" s="3"/>
      <c r="G567" s="376"/>
      <c r="H567" s="37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</row>
    <row r="568" spans="1:25" ht="15.75" customHeight="1" x14ac:dyDescent="0.3">
      <c r="A568" s="376"/>
      <c r="B568" s="376"/>
      <c r="C568" s="376"/>
      <c r="D568" s="3"/>
      <c r="E568" s="376"/>
      <c r="F568" s="3"/>
      <c r="G568" s="376"/>
      <c r="H568" s="37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</row>
    <row r="569" spans="1:25" ht="15.75" customHeight="1" x14ac:dyDescent="0.3">
      <c r="A569" s="376"/>
      <c r="B569" s="376"/>
      <c r="C569" s="376"/>
      <c r="D569" s="3"/>
      <c r="E569" s="376"/>
      <c r="F569" s="3"/>
      <c r="G569" s="376"/>
      <c r="H569" s="37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</row>
    <row r="570" spans="1:25" ht="15.75" customHeight="1" x14ac:dyDescent="0.3">
      <c r="A570" s="376"/>
      <c r="B570" s="376"/>
      <c r="C570" s="376"/>
      <c r="D570" s="3"/>
      <c r="E570" s="376"/>
      <c r="F570" s="3"/>
      <c r="G570" s="376"/>
      <c r="H570" s="37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</row>
    <row r="571" spans="1:25" ht="15.75" customHeight="1" x14ac:dyDescent="0.3">
      <c r="A571" s="376"/>
      <c r="B571" s="376"/>
      <c r="C571" s="376"/>
      <c r="D571" s="3"/>
      <c r="E571" s="376"/>
      <c r="F571" s="3"/>
      <c r="G571" s="376"/>
      <c r="H571" s="37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</row>
    <row r="572" spans="1:25" ht="15.75" customHeight="1" x14ac:dyDescent="0.3">
      <c r="A572" s="376"/>
      <c r="B572" s="376"/>
      <c r="C572" s="376"/>
      <c r="D572" s="3"/>
      <c r="E572" s="376"/>
      <c r="F572" s="3"/>
      <c r="G572" s="376"/>
      <c r="H572" s="37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</row>
    <row r="573" spans="1:25" ht="15.75" customHeight="1" x14ac:dyDescent="0.3">
      <c r="A573" s="376"/>
      <c r="B573" s="376"/>
      <c r="C573" s="376"/>
      <c r="D573" s="3"/>
      <c r="E573" s="376"/>
      <c r="F573" s="3"/>
      <c r="G573" s="376"/>
      <c r="H573" s="37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</row>
    <row r="574" spans="1:25" ht="15.75" customHeight="1" x14ac:dyDescent="0.3">
      <c r="A574" s="376"/>
      <c r="B574" s="376"/>
      <c r="C574" s="376"/>
      <c r="D574" s="3"/>
      <c r="E574" s="376"/>
      <c r="F574" s="3"/>
      <c r="G574" s="376"/>
      <c r="H574" s="37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</row>
    <row r="575" spans="1:25" ht="15.75" customHeight="1" x14ac:dyDescent="0.3">
      <c r="A575" s="376"/>
      <c r="B575" s="376"/>
      <c r="C575" s="376"/>
      <c r="D575" s="3"/>
      <c r="E575" s="376"/>
      <c r="F575" s="3"/>
      <c r="G575" s="376"/>
      <c r="H575" s="37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</row>
    <row r="576" spans="1:25" ht="15.75" customHeight="1" x14ac:dyDescent="0.3">
      <c r="A576" s="376"/>
      <c r="B576" s="376"/>
      <c r="C576" s="376"/>
      <c r="D576" s="3"/>
      <c r="E576" s="376"/>
      <c r="F576" s="3"/>
      <c r="G576" s="376"/>
      <c r="H576" s="37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</row>
    <row r="577" spans="1:25" ht="15.75" customHeight="1" x14ac:dyDescent="0.3">
      <c r="A577" s="376"/>
      <c r="B577" s="376"/>
      <c r="C577" s="376"/>
      <c r="D577" s="3"/>
      <c r="E577" s="376"/>
      <c r="F577" s="3"/>
      <c r="G577" s="376"/>
      <c r="H577" s="37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</row>
    <row r="578" spans="1:25" ht="15.75" customHeight="1" x14ac:dyDescent="0.3">
      <c r="A578" s="376"/>
      <c r="B578" s="376"/>
      <c r="C578" s="376"/>
      <c r="D578" s="3"/>
      <c r="E578" s="376"/>
      <c r="F578" s="3"/>
      <c r="G578" s="376"/>
      <c r="H578" s="37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</row>
    <row r="579" spans="1:25" ht="15.75" customHeight="1" x14ac:dyDescent="0.3">
      <c r="A579" s="376"/>
      <c r="B579" s="376"/>
      <c r="C579" s="376"/>
      <c r="D579" s="3"/>
      <c r="E579" s="376"/>
      <c r="F579" s="3"/>
      <c r="G579" s="376"/>
      <c r="H579" s="37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</row>
    <row r="580" spans="1:25" ht="15.75" customHeight="1" x14ac:dyDescent="0.3">
      <c r="A580" s="376"/>
      <c r="B580" s="376"/>
      <c r="C580" s="376"/>
      <c r="D580" s="3"/>
      <c r="E580" s="376"/>
      <c r="F580" s="3"/>
      <c r="G580" s="376"/>
      <c r="H580" s="37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</row>
    <row r="581" spans="1:25" ht="15.75" customHeight="1" x14ac:dyDescent="0.3">
      <c r="A581" s="376"/>
      <c r="B581" s="376"/>
      <c r="C581" s="376"/>
      <c r="D581" s="3"/>
      <c r="E581" s="376"/>
      <c r="F581" s="3"/>
      <c r="G581" s="376"/>
      <c r="H581" s="37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</row>
    <row r="582" spans="1:25" ht="15.75" customHeight="1" x14ac:dyDescent="0.3">
      <c r="A582" s="376"/>
      <c r="B582" s="376"/>
      <c r="C582" s="376"/>
      <c r="D582" s="3"/>
      <c r="E582" s="376"/>
      <c r="F582" s="3"/>
      <c r="G582" s="376"/>
      <c r="H582" s="37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</row>
    <row r="583" spans="1:25" ht="15.75" customHeight="1" x14ac:dyDescent="0.3">
      <c r="A583" s="376"/>
      <c r="B583" s="376"/>
      <c r="C583" s="376"/>
      <c r="D583" s="3"/>
      <c r="E583" s="376"/>
      <c r="F583" s="3"/>
      <c r="G583" s="376"/>
      <c r="H583" s="37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</row>
    <row r="584" spans="1:25" ht="15.75" customHeight="1" x14ac:dyDescent="0.3">
      <c r="A584" s="376"/>
      <c r="B584" s="376"/>
      <c r="C584" s="376"/>
      <c r="D584" s="3"/>
      <c r="E584" s="376"/>
      <c r="F584" s="3"/>
      <c r="G584" s="376"/>
      <c r="H584" s="37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</row>
    <row r="585" spans="1:25" ht="15.75" customHeight="1" x14ac:dyDescent="0.3">
      <c r="A585" s="376"/>
      <c r="B585" s="376"/>
      <c r="C585" s="376"/>
      <c r="D585" s="3"/>
      <c r="E585" s="376"/>
      <c r="F585" s="3"/>
      <c r="G585" s="376"/>
      <c r="H585" s="37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</row>
    <row r="586" spans="1:25" ht="15.75" customHeight="1" x14ac:dyDescent="0.3">
      <c r="A586" s="376"/>
      <c r="B586" s="376"/>
      <c r="C586" s="376"/>
      <c r="D586" s="3"/>
      <c r="E586" s="376"/>
      <c r="F586" s="3"/>
      <c r="G586" s="376"/>
      <c r="H586" s="37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</row>
    <row r="587" spans="1:25" ht="15.75" customHeight="1" x14ac:dyDescent="0.3">
      <c r="A587" s="376"/>
      <c r="B587" s="376"/>
      <c r="C587" s="376"/>
      <c r="D587" s="3"/>
      <c r="E587" s="376"/>
      <c r="F587" s="3"/>
      <c r="G587" s="376"/>
      <c r="H587" s="37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</row>
    <row r="588" spans="1:25" ht="15.75" customHeight="1" x14ac:dyDescent="0.3">
      <c r="A588" s="376"/>
      <c r="B588" s="376"/>
      <c r="C588" s="376"/>
      <c r="D588" s="3"/>
      <c r="E588" s="376"/>
      <c r="F588" s="3"/>
      <c r="G588" s="376"/>
      <c r="H588" s="37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</row>
    <row r="589" spans="1:25" ht="15.75" customHeight="1" x14ac:dyDescent="0.3">
      <c r="A589" s="376"/>
      <c r="B589" s="376"/>
      <c r="C589" s="376"/>
      <c r="D589" s="3"/>
      <c r="E589" s="376"/>
      <c r="F589" s="3"/>
      <c r="G589" s="376"/>
      <c r="H589" s="37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</row>
    <row r="590" spans="1:25" ht="15.75" customHeight="1" x14ac:dyDescent="0.3">
      <c r="A590" s="376"/>
      <c r="B590" s="376"/>
      <c r="C590" s="376"/>
      <c r="D590" s="3"/>
      <c r="E590" s="376"/>
      <c r="F590" s="3"/>
      <c r="G590" s="376"/>
      <c r="H590" s="37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</row>
    <row r="591" spans="1:25" ht="15.75" customHeight="1" x14ac:dyDescent="0.3">
      <c r="A591" s="376"/>
      <c r="B591" s="376"/>
      <c r="C591" s="376"/>
      <c r="D591" s="3"/>
      <c r="E591" s="376"/>
      <c r="F591" s="3"/>
      <c r="G591" s="376"/>
      <c r="H591" s="37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</row>
    <row r="592" spans="1:25" ht="15.75" customHeight="1" x14ac:dyDescent="0.3">
      <c r="A592" s="376"/>
      <c r="B592" s="376"/>
      <c r="C592" s="376"/>
      <c r="D592" s="3"/>
      <c r="E592" s="376"/>
      <c r="F592" s="3"/>
      <c r="G592" s="376"/>
      <c r="H592" s="37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</row>
    <row r="593" spans="1:25" ht="15.75" customHeight="1" x14ac:dyDescent="0.3">
      <c r="A593" s="376"/>
      <c r="B593" s="376"/>
      <c r="C593" s="376"/>
      <c r="D593" s="3"/>
      <c r="E593" s="376"/>
      <c r="F593" s="3"/>
      <c r="G593" s="376"/>
      <c r="H593" s="37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</row>
    <row r="594" spans="1:25" ht="15.75" customHeight="1" x14ac:dyDescent="0.3">
      <c r="A594" s="376"/>
      <c r="B594" s="376"/>
      <c r="C594" s="376"/>
      <c r="D594" s="3"/>
      <c r="E594" s="376"/>
      <c r="F594" s="3"/>
      <c r="G594" s="376"/>
      <c r="H594" s="37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</row>
    <row r="595" spans="1:25" ht="15.75" customHeight="1" x14ac:dyDescent="0.3">
      <c r="A595" s="376"/>
      <c r="B595" s="376"/>
      <c r="C595" s="376"/>
      <c r="D595" s="3"/>
      <c r="E595" s="376"/>
      <c r="F595" s="3"/>
      <c r="G595" s="376"/>
      <c r="H595" s="37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</row>
    <row r="596" spans="1:25" ht="15.75" customHeight="1" x14ac:dyDescent="0.3">
      <c r="A596" s="376"/>
      <c r="B596" s="376"/>
      <c r="C596" s="376"/>
      <c r="D596" s="3"/>
      <c r="E596" s="376"/>
      <c r="F596" s="3"/>
      <c r="G596" s="376"/>
      <c r="H596" s="37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</row>
    <row r="597" spans="1:25" ht="15.75" customHeight="1" x14ac:dyDescent="0.3">
      <c r="A597" s="376"/>
      <c r="B597" s="376"/>
      <c r="C597" s="376"/>
      <c r="D597" s="3"/>
      <c r="E597" s="376"/>
      <c r="F597" s="3"/>
      <c r="G597" s="376"/>
      <c r="H597" s="37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</row>
    <row r="598" spans="1:25" ht="15.75" customHeight="1" x14ac:dyDescent="0.3">
      <c r="A598" s="376"/>
      <c r="B598" s="376"/>
      <c r="C598" s="376"/>
      <c r="D598" s="3"/>
      <c r="E598" s="376"/>
      <c r="F598" s="3"/>
      <c r="G598" s="376"/>
      <c r="H598" s="37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</row>
    <row r="599" spans="1:25" ht="15.75" customHeight="1" x14ac:dyDescent="0.3">
      <c r="A599" s="376"/>
      <c r="B599" s="376"/>
      <c r="C599" s="376"/>
      <c r="D599" s="3"/>
      <c r="E599" s="376"/>
      <c r="F599" s="3"/>
      <c r="G599" s="376"/>
      <c r="H599" s="37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</row>
    <row r="600" spans="1:25" ht="15.75" customHeight="1" x14ac:dyDescent="0.3">
      <c r="A600" s="376"/>
      <c r="B600" s="376"/>
      <c r="C600" s="376"/>
      <c r="D600" s="3"/>
      <c r="E600" s="376"/>
      <c r="F600" s="3"/>
      <c r="G600" s="376"/>
      <c r="H600" s="37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</row>
    <row r="601" spans="1:25" ht="15.75" customHeight="1" x14ac:dyDescent="0.3">
      <c r="A601" s="376"/>
      <c r="B601" s="376"/>
      <c r="C601" s="376"/>
      <c r="D601" s="3"/>
      <c r="E601" s="376"/>
      <c r="F601" s="3"/>
      <c r="G601" s="376"/>
      <c r="H601" s="37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</row>
    <row r="602" spans="1:25" ht="15.75" customHeight="1" x14ac:dyDescent="0.3">
      <c r="A602" s="376"/>
      <c r="B602" s="376"/>
      <c r="C602" s="376"/>
      <c r="D602" s="3"/>
      <c r="E602" s="376"/>
      <c r="F602" s="3"/>
      <c r="G602" s="376"/>
      <c r="H602" s="37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</row>
    <row r="603" spans="1:25" ht="15.75" customHeight="1" x14ac:dyDescent="0.3">
      <c r="A603" s="376"/>
      <c r="B603" s="376"/>
      <c r="C603" s="376"/>
      <c r="D603" s="3"/>
      <c r="E603" s="376"/>
      <c r="F603" s="3"/>
      <c r="G603" s="376"/>
      <c r="H603" s="37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</row>
    <row r="604" spans="1:25" ht="15.75" customHeight="1" x14ac:dyDescent="0.3">
      <c r="A604" s="376"/>
      <c r="B604" s="376"/>
      <c r="C604" s="376"/>
      <c r="D604" s="3"/>
      <c r="E604" s="376"/>
      <c r="F604" s="3"/>
      <c r="G604" s="376"/>
      <c r="H604" s="37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</row>
    <row r="605" spans="1:25" ht="15.75" customHeight="1" x14ac:dyDescent="0.3">
      <c r="A605" s="376"/>
      <c r="B605" s="376"/>
      <c r="C605" s="376"/>
      <c r="D605" s="3"/>
      <c r="E605" s="376"/>
      <c r="F605" s="3"/>
      <c r="G605" s="376"/>
      <c r="H605" s="37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</row>
    <row r="606" spans="1:25" ht="15.75" customHeight="1" x14ac:dyDescent="0.3">
      <c r="A606" s="376"/>
      <c r="B606" s="376"/>
      <c r="C606" s="376"/>
      <c r="D606" s="3"/>
      <c r="E606" s="376"/>
      <c r="F606" s="3"/>
      <c r="G606" s="376"/>
      <c r="H606" s="37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</row>
    <row r="607" spans="1:25" ht="15.75" customHeight="1" x14ac:dyDescent="0.3">
      <c r="A607" s="376"/>
      <c r="B607" s="376"/>
      <c r="C607" s="376"/>
      <c r="D607" s="3"/>
      <c r="E607" s="376"/>
      <c r="F607" s="3"/>
      <c r="G607" s="376"/>
      <c r="H607" s="37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</row>
    <row r="608" spans="1:25" ht="15.75" customHeight="1" x14ac:dyDescent="0.3">
      <c r="A608" s="376"/>
      <c r="B608" s="376"/>
      <c r="C608" s="376"/>
      <c r="D608" s="3"/>
      <c r="E608" s="376"/>
      <c r="F608" s="3"/>
      <c r="G608" s="376"/>
      <c r="H608" s="37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</row>
    <row r="609" spans="1:25" ht="15.75" customHeight="1" x14ac:dyDescent="0.3">
      <c r="A609" s="376"/>
      <c r="B609" s="376"/>
      <c r="C609" s="376"/>
      <c r="D609" s="3"/>
      <c r="E609" s="376"/>
      <c r="F609" s="3"/>
      <c r="G609" s="376"/>
      <c r="H609" s="37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</row>
    <row r="610" spans="1:25" ht="15.75" customHeight="1" x14ac:dyDescent="0.3">
      <c r="A610" s="376"/>
      <c r="B610" s="376"/>
      <c r="C610" s="376"/>
      <c r="D610" s="3"/>
      <c r="E610" s="376"/>
      <c r="F610" s="3"/>
      <c r="G610" s="376"/>
      <c r="H610" s="37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</row>
    <row r="611" spans="1:25" ht="15.75" customHeight="1" x14ac:dyDescent="0.3">
      <c r="A611" s="376"/>
      <c r="B611" s="376"/>
      <c r="C611" s="376"/>
      <c r="D611" s="3"/>
      <c r="E611" s="376"/>
      <c r="F611" s="3"/>
      <c r="G611" s="376"/>
      <c r="H611" s="37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</row>
    <row r="612" spans="1:25" ht="15.75" customHeight="1" x14ac:dyDescent="0.3">
      <c r="A612" s="376"/>
      <c r="B612" s="376"/>
      <c r="C612" s="376"/>
      <c r="D612" s="3"/>
      <c r="E612" s="376"/>
      <c r="F612" s="3"/>
      <c r="G612" s="376"/>
      <c r="H612" s="37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</row>
    <row r="613" spans="1:25" ht="15.75" customHeight="1" x14ac:dyDescent="0.3">
      <c r="A613" s="376"/>
      <c r="B613" s="376"/>
      <c r="C613" s="376"/>
      <c r="D613" s="3"/>
      <c r="E613" s="376"/>
      <c r="F613" s="3"/>
      <c r="G613" s="376"/>
      <c r="H613" s="37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</row>
    <row r="614" spans="1:25" ht="15.75" customHeight="1" x14ac:dyDescent="0.3">
      <c r="A614" s="376"/>
      <c r="B614" s="376"/>
      <c r="C614" s="376"/>
      <c r="D614" s="3"/>
      <c r="E614" s="376"/>
      <c r="F614" s="3"/>
      <c r="G614" s="376"/>
      <c r="H614" s="37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</row>
    <row r="615" spans="1:25" ht="15.75" customHeight="1" x14ac:dyDescent="0.3">
      <c r="A615" s="376"/>
      <c r="B615" s="376"/>
      <c r="C615" s="376"/>
      <c r="D615" s="3"/>
      <c r="E615" s="376"/>
      <c r="F615" s="3"/>
      <c r="G615" s="376"/>
      <c r="H615" s="37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</row>
    <row r="616" spans="1:25" ht="15.75" customHeight="1" x14ac:dyDescent="0.3">
      <c r="A616" s="376"/>
      <c r="B616" s="376"/>
      <c r="C616" s="376"/>
      <c r="D616" s="3"/>
      <c r="E616" s="376"/>
      <c r="F616" s="3"/>
      <c r="G616" s="376"/>
      <c r="H616" s="37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</row>
    <row r="617" spans="1:25" ht="15.75" customHeight="1" x14ac:dyDescent="0.3">
      <c r="A617" s="376"/>
      <c r="B617" s="376"/>
      <c r="C617" s="376"/>
      <c r="D617" s="3"/>
      <c r="E617" s="376"/>
      <c r="F617" s="3"/>
      <c r="G617" s="376"/>
      <c r="H617" s="37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</row>
    <row r="618" spans="1:25" ht="15.75" customHeight="1" x14ac:dyDescent="0.3">
      <c r="A618" s="376"/>
      <c r="B618" s="376"/>
      <c r="C618" s="376"/>
      <c r="D618" s="3"/>
      <c r="E618" s="376"/>
      <c r="F618" s="3"/>
      <c r="G618" s="376"/>
      <c r="H618" s="37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</row>
    <row r="619" spans="1:25" ht="15.75" customHeight="1" x14ac:dyDescent="0.3">
      <c r="A619" s="376"/>
      <c r="B619" s="376"/>
      <c r="C619" s="376"/>
      <c r="D619" s="3"/>
      <c r="E619" s="376"/>
      <c r="F619" s="3"/>
      <c r="G619" s="376"/>
      <c r="H619" s="37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</row>
    <row r="620" spans="1:25" ht="15.75" customHeight="1" x14ac:dyDescent="0.3">
      <c r="A620" s="376"/>
      <c r="B620" s="376"/>
      <c r="C620" s="376"/>
      <c r="D620" s="3"/>
      <c r="E620" s="376"/>
      <c r="F620" s="3"/>
      <c r="G620" s="376"/>
      <c r="H620" s="37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</row>
    <row r="621" spans="1:25" ht="15.75" customHeight="1" x14ac:dyDescent="0.3">
      <c r="A621" s="376"/>
      <c r="B621" s="376"/>
      <c r="C621" s="376"/>
      <c r="D621" s="3"/>
      <c r="E621" s="376"/>
      <c r="F621" s="3"/>
      <c r="G621" s="376"/>
      <c r="H621" s="37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</row>
    <row r="622" spans="1:25" ht="15.75" customHeight="1" x14ac:dyDescent="0.3">
      <c r="A622" s="376"/>
      <c r="B622" s="376"/>
      <c r="C622" s="376"/>
      <c r="D622" s="3"/>
      <c r="E622" s="376"/>
      <c r="F622" s="3"/>
      <c r="G622" s="376"/>
      <c r="H622" s="37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</row>
    <row r="623" spans="1:25" ht="15.75" customHeight="1" x14ac:dyDescent="0.3">
      <c r="A623" s="376"/>
      <c r="B623" s="376"/>
      <c r="C623" s="376"/>
      <c r="D623" s="3"/>
      <c r="E623" s="376"/>
      <c r="F623" s="3"/>
      <c r="G623" s="376"/>
      <c r="H623" s="37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</row>
    <row r="624" spans="1:25" ht="15.75" customHeight="1" x14ac:dyDescent="0.3">
      <c r="A624" s="376"/>
      <c r="B624" s="376"/>
      <c r="C624" s="376"/>
      <c r="D624" s="3"/>
      <c r="E624" s="376"/>
      <c r="F624" s="3"/>
      <c r="G624" s="376"/>
      <c r="H624" s="37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</row>
    <row r="625" spans="1:25" ht="15.75" customHeight="1" x14ac:dyDescent="0.3">
      <c r="A625" s="376"/>
      <c r="B625" s="376"/>
      <c r="C625" s="376"/>
      <c r="D625" s="3"/>
      <c r="E625" s="376"/>
      <c r="F625" s="3"/>
      <c r="G625" s="376"/>
      <c r="H625" s="37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</row>
    <row r="626" spans="1:25" ht="15.75" customHeight="1" x14ac:dyDescent="0.3">
      <c r="A626" s="376"/>
      <c r="B626" s="376"/>
      <c r="C626" s="376"/>
      <c r="D626" s="3"/>
      <c r="E626" s="376"/>
      <c r="F626" s="3"/>
      <c r="G626" s="376"/>
      <c r="H626" s="37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</row>
    <row r="627" spans="1:25" ht="15.75" customHeight="1" x14ac:dyDescent="0.3">
      <c r="A627" s="376"/>
      <c r="B627" s="376"/>
      <c r="C627" s="376"/>
      <c r="D627" s="3"/>
      <c r="E627" s="376"/>
      <c r="F627" s="3"/>
      <c r="G627" s="376"/>
      <c r="H627" s="37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5.75" customHeight="1" x14ac:dyDescent="0.3">
      <c r="A628" s="376"/>
      <c r="B628" s="376"/>
      <c r="C628" s="376"/>
      <c r="D628" s="3"/>
      <c r="E628" s="376"/>
      <c r="F628" s="3"/>
      <c r="G628" s="376"/>
      <c r="H628" s="37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</row>
    <row r="629" spans="1:25" ht="15.75" customHeight="1" x14ac:dyDescent="0.3">
      <c r="A629" s="376"/>
      <c r="B629" s="376"/>
      <c r="C629" s="376"/>
      <c r="D629" s="3"/>
      <c r="E629" s="376"/>
      <c r="F629" s="3"/>
      <c r="G629" s="376"/>
      <c r="H629" s="37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</row>
    <row r="630" spans="1:25" ht="15.75" customHeight="1" x14ac:dyDescent="0.3">
      <c r="A630" s="376"/>
      <c r="B630" s="376"/>
      <c r="C630" s="376"/>
      <c r="D630" s="3"/>
      <c r="E630" s="376"/>
      <c r="F630" s="3"/>
      <c r="G630" s="376"/>
      <c r="H630" s="37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</row>
    <row r="631" spans="1:25" ht="15.75" customHeight="1" x14ac:dyDescent="0.3">
      <c r="A631" s="376"/>
      <c r="B631" s="376"/>
      <c r="C631" s="376"/>
      <c r="D631" s="3"/>
      <c r="E631" s="376"/>
      <c r="F631" s="3"/>
      <c r="G631" s="376"/>
      <c r="H631" s="37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</row>
    <row r="632" spans="1:25" ht="15.75" customHeight="1" x14ac:dyDescent="0.3">
      <c r="A632" s="376"/>
      <c r="B632" s="376"/>
      <c r="C632" s="376"/>
      <c r="D632" s="3"/>
      <c r="E632" s="376"/>
      <c r="F632" s="3"/>
      <c r="G632" s="376"/>
      <c r="H632" s="37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</row>
    <row r="633" spans="1:25" ht="15.75" customHeight="1" x14ac:dyDescent="0.3">
      <c r="A633" s="376"/>
      <c r="B633" s="376"/>
      <c r="C633" s="376"/>
      <c r="D633" s="3"/>
      <c r="E633" s="376"/>
      <c r="F633" s="3"/>
      <c r="G633" s="376"/>
      <c r="H633" s="37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</row>
    <row r="634" spans="1:25" ht="15.75" customHeight="1" x14ac:dyDescent="0.3">
      <c r="A634" s="376"/>
      <c r="B634" s="376"/>
      <c r="C634" s="376"/>
      <c r="D634" s="3"/>
      <c r="E634" s="376"/>
      <c r="F634" s="3"/>
      <c r="G634" s="376"/>
      <c r="H634" s="37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</row>
    <row r="635" spans="1:25" ht="15.75" customHeight="1" x14ac:dyDescent="0.3">
      <c r="A635" s="376"/>
      <c r="B635" s="376"/>
      <c r="C635" s="376"/>
      <c r="D635" s="3"/>
      <c r="E635" s="376"/>
      <c r="F635" s="3"/>
      <c r="G635" s="376"/>
      <c r="H635" s="37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</row>
    <row r="636" spans="1:25" ht="15.75" customHeight="1" x14ac:dyDescent="0.3">
      <c r="A636" s="376"/>
      <c r="B636" s="376"/>
      <c r="C636" s="376"/>
      <c r="D636" s="3"/>
      <c r="E636" s="376"/>
      <c r="F636" s="3"/>
      <c r="G636" s="376"/>
      <c r="H636" s="37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</row>
    <row r="637" spans="1:25" ht="15.75" customHeight="1" x14ac:dyDescent="0.3">
      <c r="A637" s="376"/>
      <c r="B637" s="376"/>
      <c r="C637" s="376"/>
      <c r="D637" s="3"/>
      <c r="E637" s="376"/>
      <c r="F637" s="3"/>
      <c r="G637" s="376"/>
      <c r="H637" s="37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</row>
    <row r="638" spans="1:25" ht="15.75" customHeight="1" x14ac:dyDescent="0.3">
      <c r="A638" s="376"/>
      <c r="B638" s="376"/>
      <c r="C638" s="376"/>
      <c r="D638" s="3"/>
      <c r="E638" s="376"/>
      <c r="F638" s="3"/>
      <c r="G638" s="376"/>
      <c r="H638" s="37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</row>
    <row r="639" spans="1:25" ht="15.75" customHeight="1" x14ac:dyDescent="0.3">
      <c r="A639" s="376"/>
      <c r="B639" s="376"/>
      <c r="C639" s="376"/>
      <c r="D639" s="3"/>
      <c r="E639" s="376"/>
      <c r="F639" s="3"/>
      <c r="G639" s="376"/>
      <c r="H639" s="37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</row>
    <row r="640" spans="1:25" ht="15.75" customHeight="1" x14ac:dyDescent="0.3">
      <c r="A640" s="376"/>
      <c r="B640" s="376"/>
      <c r="C640" s="376"/>
      <c r="D640" s="3"/>
      <c r="E640" s="376"/>
      <c r="F640" s="3"/>
      <c r="G640" s="376"/>
      <c r="H640" s="37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</row>
    <row r="641" spans="1:25" ht="15.75" customHeight="1" x14ac:dyDescent="0.3">
      <c r="A641" s="376"/>
      <c r="B641" s="376"/>
      <c r="C641" s="376"/>
      <c r="D641" s="3"/>
      <c r="E641" s="376"/>
      <c r="F641" s="3"/>
      <c r="G641" s="376"/>
      <c r="H641" s="37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</row>
    <row r="642" spans="1:25" ht="15.75" customHeight="1" x14ac:dyDescent="0.3">
      <c r="A642" s="376"/>
      <c r="B642" s="376"/>
      <c r="C642" s="376"/>
      <c r="D642" s="3"/>
      <c r="E642" s="376"/>
      <c r="F642" s="3"/>
      <c r="G642" s="376"/>
      <c r="H642" s="37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</row>
    <row r="643" spans="1:25" ht="15.75" customHeight="1" x14ac:dyDescent="0.3">
      <c r="A643" s="376"/>
      <c r="B643" s="376"/>
      <c r="C643" s="376"/>
      <c r="D643" s="3"/>
      <c r="E643" s="376"/>
      <c r="F643" s="3"/>
      <c r="G643" s="376"/>
      <c r="H643" s="37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</row>
    <row r="644" spans="1:25" ht="15.75" customHeight="1" x14ac:dyDescent="0.3">
      <c r="A644" s="376"/>
      <c r="B644" s="376"/>
      <c r="C644" s="376"/>
      <c r="D644" s="3"/>
      <c r="E644" s="376"/>
      <c r="F644" s="3"/>
      <c r="G644" s="376"/>
      <c r="H644" s="37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</row>
    <row r="645" spans="1:25" ht="15.75" customHeight="1" x14ac:dyDescent="0.3">
      <c r="A645" s="376"/>
      <c r="B645" s="376"/>
      <c r="C645" s="376"/>
      <c r="D645" s="3"/>
      <c r="E645" s="376"/>
      <c r="F645" s="3"/>
      <c r="G645" s="376"/>
      <c r="H645" s="37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</row>
    <row r="646" spans="1:25" ht="15.75" customHeight="1" x14ac:dyDescent="0.3">
      <c r="A646" s="376"/>
      <c r="B646" s="376"/>
      <c r="C646" s="376"/>
      <c r="D646" s="3"/>
      <c r="E646" s="376"/>
      <c r="F646" s="3"/>
      <c r="G646" s="376"/>
      <c r="H646" s="37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</row>
    <row r="647" spans="1:25" ht="15.75" customHeight="1" x14ac:dyDescent="0.3">
      <c r="A647" s="376"/>
      <c r="B647" s="376"/>
      <c r="C647" s="376"/>
      <c r="D647" s="3"/>
      <c r="E647" s="376"/>
      <c r="F647" s="3"/>
      <c r="G647" s="376"/>
      <c r="H647" s="37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</row>
    <row r="648" spans="1:25" ht="15.75" customHeight="1" x14ac:dyDescent="0.3">
      <c r="A648" s="376"/>
      <c r="B648" s="376"/>
      <c r="C648" s="376"/>
      <c r="D648" s="3"/>
      <c r="E648" s="376"/>
      <c r="F648" s="3"/>
      <c r="G648" s="376"/>
      <c r="H648" s="37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</row>
    <row r="649" spans="1:25" ht="15.75" customHeight="1" x14ac:dyDescent="0.3">
      <c r="A649" s="376"/>
      <c r="B649" s="376"/>
      <c r="C649" s="376"/>
      <c r="D649" s="3"/>
      <c r="E649" s="376"/>
      <c r="F649" s="3"/>
      <c r="G649" s="376"/>
      <c r="H649" s="37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</row>
    <row r="650" spans="1:25" ht="15.75" customHeight="1" x14ac:dyDescent="0.3">
      <c r="A650" s="376"/>
      <c r="B650" s="376"/>
      <c r="C650" s="376"/>
      <c r="D650" s="3"/>
      <c r="E650" s="376"/>
      <c r="F650" s="3"/>
      <c r="G650" s="376"/>
      <c r="H650" s="37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</row>
    <row r="651" spans="1:25" ht="15.75" customHeight="1" x14ac:dyDescent="0.3">
      <c r="A651" s="376"/>
      <c r="B651" s="376"/>
      <c r="C651" s="376"/>
      <c r="D651" s="3"/>
      <c r="E651" s="376"/>
      <c r="F651" s="3"/>
      <c r="G651" s="376"/>
      <c r="H651" s="37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</row>
    <row r="652" spans="1:25" ht="15.75" customHeight="1" x14ac:dyDescent="0.3">
      <c r="A652" s="376"/>
      <c r="B652" s="376"/>
      <c r="C652" s="376"/>
      <c r="D652" s="3"/>
      <c r="E652" s="376"/>
      <c r="F652" s="3"/>
      <c r="G652" s="376"/>
      <c r="H652" s="37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</row>
    <row r="653" spans="1:25" ht="15.75" customHeight="1" x14ac:dyDescent="0.3">
      <c r="A653" s="376"/>
      <c r="B653" s="376"/>
      <c r="C653" s="376"/>
      <c r="D653" s="3"/>
      <c r="E653" s="376"/>
      <c r="F653" s="3"/>
      <c r="G653" s="376"/>
      <c r="H653" s="37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</row>
    <row r="654" spans="1:25" ht="15.75" customHeight="1" x14ac:dyDescent="0.3">
      <c r="A654" s="376"/>
      <c r="B654" s="376"/>
      <c r="C654" s="376"/>
      <c r="D654" s="3"/>
      <c r="E654" s="376"/>
      <c r="F654" s="3"/>
      <c r="G654" s="376"/>
      <c r="H654" s="37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</row>
    <row r="655" spans="1:25" ht="15.75" customHeight="1" x14ac:dyDescent="0.3">
      <c r="A655" s="376"/>
      <c r="B655" s="376"/>
      <c r="C655" s="376"/>
      <c r="D655" s="3"/>
      <c r="E655" s="376"/>
      <c r="F655" s="3"/>
      <c r="G655" s="376"/>
      <c r="H655" s="37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</row>
    <row r="656" spans="1:25" ht="15.75" customHeight="1" x14ac:dyDescent="0.3">
      <c r="A656" s="376"/>
      <c r="B656" s="376"/>
      <c r="C656" s="376"/>
      <c r="D656" s="3"/>
      <c r="E656" s="376"/>
      <c r="F656" s="3"/>
      <c r="G656" s="376"/>
      <c r="H656" s="37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</row>
    <row r="657" spans="1:25" ht="15.75" customHeight="1" x14ac:dyDescent="0.3">
      <c r="A657" s="376"/>
      <c r="B657" s="376"/>
      <c r="C657" s="376"/>
      <c r="D657" s="3"/>
      <c r="E657" s="376"/>
      <c r="F657" s="3"/>
      <c r="G657" s="376"/>
      <c r="H657" s="37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</row>
    <row r="658" spans="1:25" ht="15.75" customHeight="1" x14ac:dyDescent="0.3">
      <c r="A658" s="376"/>
      <c r="B658" s="376"/>
      <c r="C658" s="376"/>
      <c r="D658" s="3"/>
      <c r="E658" s="376"/>
      <c r="F658" s="3"/>
      <c r="G658" s="376"/>
      <c r="H658" s="37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</row>
    <row r="659" spans="1:25" ht="15.75" customHeight="1" x14ac:dyDescent="0.3">
      <c r="A659" s="376"/>
      <c r="B659" s="376"/>
      <c r="C659" s="376"/>
      <c r="D659" s="3"/>
      <c r="E659" s="376"/>
      <c r="F659" s="3"/>
      <c r="G659" s="376"/>
      <c r="H659" s="37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</row>
    <row r="660" spans="1:25" ht="15.75" customHeight="1" x14ac:dyDescent="0.3">
      <c r="A660" s="376"/>
      <c r="B660" s="376"/>
      <c r="C660" s="376"/>
      <c r="D660" s="3"/>
      <c r="E660" s="376"/>
      <c r="F660" s="3"/>
      <c r="G660" s="376"/>
      <c r="H660" s="37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</row>
    <row r="661" spans="1:25" ht="15.75" customHeight="1" x14ac:dyDescent="0.3">
      <c r="A661" s="376"/>
      <c r="B661" s="376"/>
      <c r="C661" s="376"/>
      <c r="D661" s="3"/>
      <c r="E661" s="376"/>
      <c r="F661" s="3"/>
      <c r="G661" s="376"/>
      <c r="H661" s="37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</row>
    <row r="662" spans="1:25" ht="15.75" customHeight="1" x14ac:dyDescent="0.3">
      <c r="A662" s="376"/>
      <c r="B662" s="376"/>
      <c r="C662" s="376"/>
      <c r="D662" s="3"/>
      <c r="E662" s="376"/>
      <c r="F662" s="3"/>
      <c r="G662" s="376"/>
      <c r="H662" s="37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</row>
    <row r="663" spans="1:25" ht="15.75" customHeight="1" x14ac:dyDescent="0.3">
      <c r="A663" s="376"/>
      <c r="B663" s="376"/>
      <c r="C663" s="376"/>
      <c r="D663" s="3"/>
      <c r="E663" s="376"/>
      <c r="F663" s="3"/>
      <c r="G663" s="376"/>
      <c r="H663" s="37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</row>
    <row r="664" spans="1:25" ht="15.75" customHeight="1" x14ac:dyDescent="0.3">
      <c r="A664" s="376"/>
      <c r="B664" s="376"/>
      <c r="C664" s="376"/>
      <c r="D664" s="3"/>
      <c r="E664" s="376"/>
      <c r="F664" s="3"/>
      <c r="G664" s="376"/>
      <c r="H664" s="37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</row>
    <row r="665" spans="1:25" ht="15.75" customHeight="1" x14ac:dyDescent="0.3">
      <c r="A665" s="376"/>
      <c r="B665" s="376"/>
      <c r="C665" s="376"/>
      <c r="D665" s="3"/>
      <c r="E665" s="376"/>
      <c r="F665" s="3"/>
      <c r="G665" s="376"/>
      <c r="H665" s="37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</row>
    <row r="666" spans="1:25" ht="15.75" customHeight="1" x14ac:dyDescent="0.3">
      <c r="A666" s="376"/>
      <c r="B666" s="376"/>
      <c r="C666" s="376"/>
      <c r="D666" s="3"/>
      <c r="E666" s="376"/>
      <c r="F666" s="3"/>
      <c r="G666" s="376"/>
      <c r="H666" s="37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</row>
    <row r="667" spans="1:25" ht="15.75" customHeight="1" x14ac:dyDescent="0.3">
      <c r="A667" s="376"/>
      <c r="B667" s="376"/>
      <c r="C667" s="376"/>
      <c r="D667" s="3"/>
      <c r="E667" s="376"/>
      <c r="F667" s="3"/>
      <c r="G667" s="376"/>
      <c r="H667" s="37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</row>
    <row r="668" spans="1:25" ht="15.75" customHeight="1" x14ac:dyDescent="0.3">
      <c r="A668" s="376"/>
      <c r="B668" s="376"/>
      <c r="C668" s="376"/>
      <c r="D668" s="3"/>
      <c r="E668" s="376"/>
      <c r="F668" s="3"/>
      <c r="G668" s="376"/>
      <c r="H668" s="37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</row>
    <row r="669" spans="1:25" ht="15.75" customHeight="1" x14ac:dyDescent="0.3">
      <c r="A669" s="376"/>
      <c r="B669" s="376"/>
      <c r="C669" s="376"/>
      <c r="D669" s="3"/>
      <c r="E669" s="376"/>
      <c r="F669" s="3"/>
      <c r="G669" s="376"/>
      <c r="H669" s="37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</row>
    <row r="670" spans="1:25" ht="15.75" customHeight="1" x14ac:dyDescent="0.3">
      <c r="A670" s="376"/>
      <c r="B670" s="376"/>
      <c r="C670" s="376"/>
      <c r="D670" s="3"/>
      <c r="E670" s="376"/>
      <c r="F670" s="3"/>
      <c r="G670" s="376"/>
      <c r="H670" s="37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</row>
    <row r="671" spans="1:25" ht="15.75" customHeight="1" x14ac:dyDescent="0.3">
      <c r="A671" s="376"/>
      <c r="B671" s="376"/>
      <c r="C671" s="376"/>
      <c r="D671" s="3"/>
      <c r="E671" s="376"/>
      <c r="F671" s="3"/>
      <c r="G671" s="376"/>
      <c r="H671" s="37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</row>
    <row r="672" spans="1:25" ht="15.75" customHeight="1" x14ac:dyDescent="0.3">
      <c r="A672" s="376"/>
      <c r="B672" s="376"/>
      <c r="C672" s="376"/>
      <c r="D672" s="3"/>
      <c r="E672" s="376"/>
      <c r="F672" s="3"/>
      <c r="G672" s="376"/>
      <c r="H672" s="37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</row>
    <row r="673" spans="1:25" ht="15.75" customHeight="1" x14ac:dyDescent="0.3">
      <c r="A673" s="376"/>
      <c r="B673" s="376"/>
      <c r="C673" s="376"/>
      <c r="D673" s="3"/>
      <c r="E673" s="376"/>
      <c r="F673" s="3"/>
      <c r="G673" s="376"/>
      <c r="H673" s="37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</row>
    <row r="674" spans="1:25" ht="15.75" customHeight="1" x14ac:dyDescent="0.3">
      <c r="A674" s="376"/>
      <c r="B674" s="376"/>
      <c r="C674" s="376"/>
      <c r="D674" s="3"/>
      <c r="E674" s="376"/>
      <c r="F674" s="3"/>
      <c r="G674" s="376"/>
      <c r="H674" s="37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</row>
    <row r="675" spans="1:25" ht="15.75" customHeight="1" x14ac:dyDescent="0.3">
      <c r="A675" s="376"/>
      <c r="B675" s="376"/>
      <c r="C675" s="376"/>
      <c r="D675" s="3"/>
      <c r="E675" s="376"/>
      <c r="F675" s="3"/>
      <c r="G675" s="376"/>
      <c r="H675" s="37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</row>
    <row r="676" spans="1:25" ht="15.75" customHeight="1" x14ac:dyDescent="0.3">
      <c r="A676" s="376"/>
      <c r="B676" s="376"/>
      <c r="C676" s="376"/>
      <c r="D676" s="3"/>
      <c r="E676" s="376"/>
      <c r="F676" s="3"/>
      <c r="G676" s="376"/>
      <c r="H676" s="37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</row>
    <row r="677" spans="1:25" ht="15.75" customHeight="1" x14ac:dyDescent="0.3">
      <c r="A677" s="376"/>
      <c r="B677" s="376"/>
      <c r="C677" s="376"/>
      <c r="D677" s="3"/>
      <c r="E677" s="376"/>
      <c r="F677" s="3"/>
      <c r="G677" s="376"/>
      <c r="H677" s="37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</row>
    <row r="678" spans="1:25" ht="15.75" customHeight="1" x14ac:dyDescent="0.3">
      <c r="A678" s="376"/>
      <c r="B678" s="376"/>
      <c r="C678" s="376"/>
      <c r="D678" s="3"/>
      <c r="E678" s="376"/>
      <c r="F678" s="3"/>
      <c r="G678" s="376"/>
      <c r="H678" s="37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</row>
    <row r="679" spans="1:25" ht="15.75" customHeight="1" x14ac:dyDescent="0.3">
      <c r="A679" s="376"/>
      <c r="B679" s="376"/>
      <c r="C679" s="376"/>
      <c r="D679" s="3"/>
      <c r="E679" s="376"/>
      <c r="F679" s="3"/>
      <c r="G679" s="376"/>
      <c r="H679" s="37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</row>
    <row r="680" spans="1:25" ht="15.75" customHeight="1" x14ac:dyDescent="0.3">
      <c r="A680" s="376"/>
      <c r="B680" s="376"/>
      <c r="C680" s="376"/>
      <c r="D680" s="3"/>
      <c r="E680" s="376"/>
      <c r="F680" s="3"/>
      <c r="G680" s="376"/>
      <c r="H680" s="37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</row>
    <row r="681" spans="1:25" ht="15.75" customHeight="1" x14ac:dyDescent="0.3">
      <c r="A681" s="376"/>
      <c r="B681" s="376"/>
      <c r="C681" s="376"/>
      <c r="D681" s="3"/>
      <c r="E681" s="376"/>
      <c r="F681" s="3"/>
      <c r="G681" s="376"/>
      <c r="H681" s="37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</row>
    <row r="682" spans="1:25" ht="15.75" customHeight="1" x14ac:dyDescent="0.3">
      <c r="A682" s="376"/>
      <c r="B682" s="376"/>
      <c r="C682" s="376"/>
      <c r="D682" s="3"/>
      <c r="E682" s="376"/>
      <c r="F682" s="3"/>
      <c r="G682" s="376"/>
      <c r="H682" s="37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</row>
    <row r="683" spans="1:25" ht="15.75" customHeight="1" x14ac:dyDescent="0.3">
      <c r="A683" s="376"/>
      <c r="B683" s="376"/>
      <c r="C683" s="376"/>
      <c r="D683" s="3"/>
      <c r="E683" s="376"/>
      <c r="F683" s="3"/>
      <c r="G683" s="376"/>
      <c r="H683" s="37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</row>
    <row r="684" spans="1:25" ht="15.75" customHeight="1" x14ac:dyDescent="0.3">
      <c r="A684" s="376"/>
      <c r="B684" s="376"/>
      <c r="C684" s="376"/>
      <c r="D684" s="3"/>
      <c r="E684" s="376"/>
      <c r="F684" s="3"/>
      <c r="G684" s="376"/>
      <c r="H684" s="37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</row>
    <row r="685" spans="1:25" ht="15.75" customHeight="1" x14ac:dyDescent="0.3">
      <c r="A685" s="376"/>
      <c r="B685" s="376"/>
      <c r="C685" s="376"/>
      <c r="D685" s="3"/>
      <c r="E685" s="376"/>
      <c r="F685" s="3"/>
      <c r="G685" s="376"/>
      <c r="H685" s="37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</row>
    <row r="686" spans="1:25" ht="15.75" customHeight="1" x14ac:dyDescent="0.3">
      <c r="A686" s="376"/>
      <c r="B686" s="376"/>
      <c r="C686" s="376"/>
      <c r="D686" s="3"/>
      <c r="E686" s="376"/>
      <c r="F686" s="3"/>
      <c r="G686" s="376"/>
      <c r="H686" s="37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</row>
    <row r="687" spans="1:25" ht="15.75" customHeight="1" x14ac:dyDescent="0.3">
      <c r="A687" s="376"/>
      <c r="B687" s="376"/>
      <c r="C687" s="376"/>
      <c r="D687" s="3"/>
      <c r="E687" s="376"/>
      <c r="F687" s="3"/>
      <c r="G687" s="376"/>
      <c r="H687" s="37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</row>
    <row r="688" spans="1:25" ht="15.75" customHeight="1" x14ac:dyDescent="0.3">
      <c r="A688" s="376"/>
      <c r="B688" s="376"/>
      <c r="C688" s="376"/>
      <c r="D688" s="3"/>
      <c r="E688" s="376"/>
      <c r="F688" s="3"/>
      <c r="G688" s="376"/>
      <c r="H688" s="37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</row>
    <row r="689" spans="1:25" ht="15.75" customHeight="1" x14ac:dyDescent="0.3">
      <c r="A689" s="376"/>
      <c r="B689" s="376"/>
      <c r="C689" s="376"/>
      <c r="D689" s="3"/>
      <c r="E689" s="376"/>
      <c r="F689" s="3"/>
      <c r="G689" s="376"/>
      <c r="H689" s="37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</row>
    <row r="690" spans="1:25" ht="15.75" customHeight="1" x14ac:dyDescent="0.3">
      <c r="A690" s="376"/>
      <c r="B690" s="376"/>
      <c r="C690" s="376"/>
      <c r="D690" s="3"/>
      <c r="E690" s="376"/>
      <c r="F690" s="3"/>
      <c r="G690" s="376"/>
      <c r="H690" s="37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</row>
    <row r="691" spans="1:25" ht="15.75" customHeight="1" x14ac:dyDescent="0.3">
      <c r="A691" s="376"/>
      <c r="B691" s="376"/>
      <c r="C691" s="376"/>
      <c r="D691" s="3"/>
      <c r="E691" s="376"/>
      <c r="F691" s="3"/>
      <c r="G691" s="376"/>
      <c r="H691" s="37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</row>
    <row r="692" spans="1:25" ht="15.75" customHeight="1" x14ac:dyDescent="0.3">
      <c r="A692" s="376"/>
      <c r="B692" s="376"/>
      <c r="C692" s="376"/>
      <c r="D692" s="3"/>
      <c r="E692" s="376"/>
      <c r="F692" s="3"/>
      <c r="G692" s="376"/>
      <c r="H692" s="37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</row>
    <row r="693" spans="1:25" ht="15.75" customHeight="1" x14ac:dyDescent="0.3">
      <c r="A693" s="376"/>
      <c r="B693" s="376"/>
      <c r="C693" s="376"/>
      <c r="D693" s="3"/>
      <c r="E693" s="376"/>
      <c r="F693" s="3"/>
      <c r="G693" s="376"/>
      <c r="H693" s="37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</row>
    <row r="694" spans="1:25" ht="15.75" customHeight="1" x14ac:dyDescent="0.3">
      <c r="A694" s="376"/>
      <c r="B694" s="376"/>
      <c r="C694" s="376"/>
      <c r="D694" s="3"/>
      <c r="E694" s="376"/>
      <c r="F694" s="3"/>
      <c r="G694" s="376"/>
      <c r="H694" s="37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</row>
    <row r="695" spans="1:25" ht="15.75" customHeight="1" x14ac:dyDescent="0.3">
      <c r="A695" s="376"/>
      <c r="B695" s="376"/>
      <c r="C695" s="376"/>
      <c r="D695" s="3"/>
      <c r="E695" s="376"/>
      <c r="F695" s="3"/>
      <c r="G695" s="376"/>
      <c r="H695" s="37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</row>
    <row r="696" spans="1:25" ht="15.75" customHeight="1" x14ac:dyDescent="0.3">
      <c r="A696" s="376"/>
      <c r="B696" s="376"/>
      <c r="C696" s="376"/>
      <c r="D696" s="3"/>
      <c r="E696" s="376"/>
      <c r="F696" s="3"/>
      <c r="G696" s="376"/>
      <c r="H696" s="37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</row>
    <row r="697" spans="1:25" ht="15.75" customHeight="1" x14ac:dyDescent="0.3">
      <c r="A697" s="376"/>
      <c r="B697" s="376"/>
      <c r="C697" s="376"/>
      <c r="D697" s="3"/>
      <c r="E697" s="376"/>
      <c r="F697" s="3"/>
      <c r="G697" s="376"/>
      <c r="H697" s="37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</row>
    <row r="698" spans="1:25" ht="15.75" customHeight="1" x14ac:dyDescent="0.3">
      <c r="A698" s="376"/>
      <c r="B698" s="376"/>
      <c r="C698" s="376"/>
      <c r="D698" s="3"/>
      <c r="E698" s="376"/>
      <c r="F698" s="3"/>
      <c r="G698" s="376"/>
      <c r="H698" s="37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</row>
    <row r="699" spans="1:25" ht="15.75" customHeight="1" x14ac:dyDescent="0.3">
      <c r="A699" s="376"/>
      <c r="B699" s="376"/>
      <c r="C699" s="376"/>
      <c r="D699" s="3"/>
      <c r="E699" s="376"/>
      <c r="F699" s="3"/>
      <c r="G699" s="376"/>
      <c r="H699" s="37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</row>
    <row r="700" spans="1:25" ht="15.75" customHeight="1" x14ac:dyDescent="0.3">
      <c r="A700" s="376"/>
      <c r="B700" s="376"/>
      <c r="C700" s="376"/>
      <c r="D700" s="3"/>
      <c r="E700" s="376"/>
      <c r="F700" s="3"/>
      <c r="G700" s="376"/>
      <c r="H700" s="37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</row>
    <row r="701" spans="1:25" ht="15.75" customHeight="1" x14ac:dyDescent="0.3">
      <c r="A701" s="376"/>
      <c r="B701" s="376"/>
      <c r="C701" s="376"/>
      <c r="D701" s="3"/>
      <c r="E701" s="376"/>
      <c r="F701" s="3"/>
      <c r="G701" s="376"/>
      <c r="H701" s="37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</row>
    <row r="702" spans="1:25" ht="15.75" customHeight="1" x14ac:dyDescent="0.3">
      <c r="A702" s="376"/>
      <c r="B702" s="376"/>
      <c r="C702" s="376"/>
      <c r="D702" s="3"/>
      <c r="E702" s="376"/>
      <c r="F702" s="3"/>
      <c r="G702" s="376"/>
      <c r="H702" s="37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</row>
    <row r="703" spans="1:25" ht="15.75" customHeight="1" x14ac:dyDescent="0.3">
      <c r="A703" s="376"/>
      <c r="B703" s="376"/>
      <c r="C703" s="376"/>
      <c r="D703" s="3"/>
      <c r="E703" s="376"/>
      <c r="F703" s="3"/>
      <c r="G703" s="376"/>
      <c r="H703" s="37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</row>
    <row r="704" spans="1:25" ht="15.75" customHeight="1" x14ac:dyDescent="0.3">
      <c r="A704" s="376"/>
      <c r="B704" s="376"/>
      <c r="C704" s="376"/>
      <c r="D704" s="3"/>
      <c r="E704" s="376"/>
      <c r="F704" s="3"/>
      <c r="G704" s="376"/>
      <c r="H704" s="37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</row>
    <row r="705" spans="1:25" ht="15.75" customHeight="1" x14ac:dyDescent="0.3">
      <c r="A705" s="376"/>
      <c r="B705" s="376"/>
      <c r="C705" s="376"/>
      <c r="D705" s="3"/>
      <c r="E705" s="376"/>
      <c r="F705" s="3"/>
      <c r="G705" s="376"/>
      <c r="H705" s="37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</row>
    <row r="706" spans="1:25" ht="15.75" customHeight="1" x14ac:dyDescent="0.3">
      <c r="A706" s="376"/>
      <c r="B706" s="376"/>
      <c r="C706" s="376"/>
      <c r="D706" s="3"/>
      <c r="E706" s="376"/>
      <c r="F706" s="3"/>
      <c r="G706" s="376"/>
      <c r="H706" s="37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</row>
    <row r="707" spans="1:25" ht="15.75" customHeight="1" x14ac:dyDescent="0.3">
      <c r="A707" s="376"/>
      <c r="B707" s="376"/>
      <c r="C707" s="376"/>
      <c r="D707" s="3"/>
      <c r="E707" s="376"/>
      <c r="F707" s="3"/>
      <c r="G707" s="376"/>
      <c r="H707" s="37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</row>
    <row r="708" spans="1:25" ht="15.75" customHeight="1" x14ac:dyDescent="0.3">
      <c r="A708" s="376"/>
      <c r="B708" s="376"/>
      <c r="C708" s="376"/>
      <c r="D708" s="3"/>
      <c r="E708" s="376"/>
      <c r="F708" s="3"/>
      <c r="G708" s="376"/>
      <c r="H708" s="37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</row>
    <row r="709" spans="1:25" ht="15.75" customHeight="1" x14ac:dyDescent="0.3">
      <c r="A709" s="376"/>
      <c r="B709" s="376"/>
      <c r="C709" s="376"/>
      <c r="D709" s="3"/>
      <c r="E709" s="376"/>
      <c r="F709" s="3"/>
      <c r="G709" s="376"/>
      <c r="H709" s="37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</row>
    <row r="710" spans="1:25" ht="15.75" customHeight="1" x14ac:dyDescent="0.3">
      <c r="A710" s="376"/>
      <c r="B710" s="376"/>
      <c r="C710" s="376"/>
      <c r="D710" s="3"/>
      <c r="E710" s="376"/>
      <c r="F710" s="3"/>
      <c r="G710" s="376"/>
      <c r="H710" s="37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</row>
    <row r="711" spans="1:25" ht="15.75" customHeight="1" x14ac:dyDescent="0.3">
      <c r="A711" s="376"/>
      <c r="B711" s="376"/>
      <c r="C711" s="376"/>
      <c r="D711" s="3"/>
      <c r="E711" s="376"/>
      <c r="F711" s="3"/>
      <c r="G711" s="376"/>
      <c r="H711" s="37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</row>
    <row r="712" spans="1:25" ht="15.75" customHeight="1" x14ac:dyDescent="0.3">
      <c r="A712" s="376"/>
      <c r="B712" s="376"/>
      <c r="C712" s="376"/>
      <c r="D712" s="3"/>
      <c r="E712" s="376"/>
      <c r="F712" s="3"/>
      <c r="G712" s="376"/>
      <c r="H712" s="37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</row>
    <row r="713" spans="1:25" ht="15.75" customHeight="1" x14ac:dyDescent="0.3">
      <c r="A713" s="376"/>
      <c r="B713" s="376"/>
      <c r="C713" s="376"/>
      <c r="D713" s="3"/>
      <c r="E713" s="376"/>
      <c r="F713" s="3"/>
      <c r="G713" s="376"/>
      <c r="H713" s="37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</row>
    <row r="714" spans="1:25" ht="15.75" customHeight="1" x14ac:dyDescent="0.3">
      <c r="A714" s="376"/>
      <c r="B714" s="376"/>
      <c r="C714" s="376"/>
      <c r="D714" s="3"/>
      <c r="E714" s="376"/>
      <c r="F714" s="3"/>
      <c r="G714" s="376"/>
      <c r="H714" s="37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</row>
    <row r="715" spans="1:25" ht="15.75" customHeight="1" x14ac:dyDescent="0.3">
      <c r="A715" s="376"/>
      <c r="B715" s="376"/>
      <c r="C715" s="376"/>
      <c r="D715" s="3"/>
      <c r="E715" s="376"/>
      <c r="F715" s="3"/>
      <c r="G715" s="376"/>
      <c r="H715" s="37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</row>
    <row r="716" spans="1:25" ht="15.75" customHeight="1" x14ac:dyDescent="0.3">
      <c r="A716" s="376"/>
      <c r="B716" s="376"/>
      <c r="C716" s="376"/>
      <c r="D716" s="3"/>
      <c r="E716" s="376"/>
      <c r="F716" s="3"/>
      <c r="G716" s="376"/>
      <c r="H716" s="37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</row>
    <row r="717" spans="1:25" ht="15.75" customHeight="1" x14ac:dyDescent="0.3">
      <c r="A717" s="376"/>
      <c r="B717" s="376"/>
      <c r="C717" s="376"/>
      <c r="D717" s="3"/>
      <c r="E717" s="376"/>
      <c r="F717" s="3"/>
      <c r="G717" s="376"/>
      <c r="H717" s="37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</row>
    <row r="718" spans="1:25" ht="15.75" customHeight="1" x14ac:dyDescent="0.3">
      <c r="A718" s="376"/>
      <c r="B718" s="376"/>
      <c r="C718" s="376"/>
      <c r="D718" s="3"/>
      <c r="E718" s="376"/>
      <c r="F718" s="3"/>
      <c r="G718" s="376"/>
      <c r="H718" s="37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</row>
    <row r="719" spans="1:25" ht="15.75" customHeight="1" x14ac:dyDescent="0.3">
      <c r="A719" s="376"/>
      <c r="B719" s="376"/>
      <c r="C719" s="376"/>
      <c r="D719" s="3"/>
      <c r="E719" s="376"/>
      <c r="F719" s="3"/>
      <c r="G719" s="376"/>
      <c r="H719" s="37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</row>
    <row r="720" spans="1:25" ht="15.75" customHeight="1" x14ac:dyDescent="0.3">
      <c r="A720" s="376"/>
      <c r="B720" s="376"/>
      <c r="C720" s="376"/>
      <c r="D720" s="3"/>
      <c r="E720" s="376"/>
      <c r="F720" s="3"/>
      <c r="G720" s="376"/>
      <c r="H720" s="37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</row>
    <row r="721" spans="1:25" ht="15.75" customHeight="1" x14ac:dyDescent="0.3">
      <c r="A721" s="376"/>
      <c r="B721" s="376"/>
      <c r="C721" s="376"/>
      <c r="D721" s="3"/>
      <c r="E721" s="376"/>
      <c r="F721" s="3"/>
      <c r="G721" s="376"/>
      <c r="H721" s="37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</row>
    <row r="722" spans="1:25" ht="15.75" customHeight="1" x14ac:dyDescent="0.3">
      <c r="A722" s="376"/>
      <c r="B722" s="376"/>
      <c r="C722" s="376"/>
      <c r="D722" s="3"/>
      <c r="E722" s="376"/>
      <c r="F722" s="3"/>
      <c r="G722" s="376"/>
      <c r="H722" s="37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</row>
    <row r="723" spans="1:25" ht="15.75" customHeight="1" x14ac:dyDescent="0.3">
      <c r="A723" s="376"/>
      <c r="B723" s="376"/>
      <c r="C723" s="376"/>
      <c r="D723" s="3"/>
      <c r="E723" s="376"/>
      <c r="F723" s="3"/>
      <c r="G723" s="376"/>
      <c r="H723" s="37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</row>
    <row r="724" spans="1:25" ht="15.75" customHeight="1" x14ac:dyDescent="0.3">
      <c r="A724" s="376"/>
      <c r="B724" s="376"/>
      <c r="C724" s="376"/>
      <c r="D724" s="3"/>
      <c r="E724" s="376"/>
      <c r="F724" s="3"/>
      <c r="G724" s="376"/>
      <c r="H724" s="37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</row>
    <row r="725" spans="1:25" ht="15.75" customHeight="1" x14ac:dyDescent="0.3">
      <c r="A725" s="376"/>
      <c r="B725" s="376"/>
      <c r="C725" s="376"/>
      <c r="D725" s="3"/>
      <c r="E725" s="376"/>
      <c r="F725" s="3"/>
      <c r="G725" s="376"/>
      <c r="H725" s="37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</row>
    <row r="726" spans="1:25" ht="15.75" customHeight="1" x14ac:dyDescent="0.3">
      <c r="A726" s="376"/>
      <c r="B726" s="376"/>
      <c r="C726" s="376"/>
      <c r="D726" s="3"/>
      <c r="E726" s="376"/>
      <c r="F726" s="3"/>
      <c r="G726" s="376"/>
      <c r="H726" s="37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</row>
    <row r="727" spans="1:25" ht="15.75" customHeight="1" x14ac:dyDescent="0.3">
      <c r="A727" s="376"/>
      <c r="B727" s="376"/>
      <c r="C727" s="376"/>
      <c r="D727" s="3"/>
      <c r="E727" s="376"/>
      <c r="F727" s="3"/>
      <c r="G727" s="376"/>
      <c r="H727" s="37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</row>
    <row r="728" spans="1:25" ht="15.75" customHeight="1" x14ac:dyDescent="0.3">
      <c r="A728" s="376"/>
      <c r="B728" s="376"/>
      <c r="C728" s="376"/>
      <c r="D728" s="3"/>
      <c r="E728" s="376"/>
      <c r="F728" s="3"/>
      <c r="G728" s="376"/>
      <c r="H728" s="37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</row>
    <row r="729" spans="1:25" ht="15.75" customHeight="1" x14ac:dyDescent="0.3">
      <c r="A729" s="376"/>
      <c r="B729" s="376"/>
      <c r="C729" s="376"/>
      <c r="D729" s="3"/>
      <c r="E729" s="376"/>
      <c r="F729" s="3"/>
      <c r="G729" s="376"/>
      <c r="H729" s="37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</row>
    <row r="730" spans="1:25" ht="15.75" customHeight="1" x14ac:dyDescent="0.3">
      <c r="A730" s="376"/>
      <c r="B730" s="376"/>
      <c r="C730" s="376"/>
      <c r="D730" s="3"/>
      <c r="E730" s="376"/>
      <c r="F730" s="3"/>
      <c r="G730" s="376"/>
      <c r="H730" s="37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</row>
    <row r="731" spans="1:25" ht="15.75" customHeight="1" x14ac:dyDescent="0.3">
      <c r="A731" s="376"/>
      <c r="B731" s="376"/>
      <c r="C731" s="376"/>
      <c r="D731" s="3"/>
      <c r="E731" s="376"/>
      <c r="F731" s="3"/>
      <c r="G731" s="376"/>
      <c r="H731" s="37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</row>
    <row r="732" spans="1:25" ht="15.75" customHeight="1" x14ac:dyDescent="0.3">
      <c r="A732" s="376"/>
      <c r="B732" s="376"/>
      <c r="C732" s="376"/>
      <c r="D732" s="3"/>
      <c r="E732" s="376"/>
      <c r="F732" s="3"/>
      <c r="G732" s="376"/>
      <c r="H732" s="37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</row>
    <row r="733" spans="1:25" ht="15.75" customHeight="1" x14ac:dyDescent="0.3">
      <c r="A733" s="376"/>
      <c r="B733" s="376"/>
      <c r="C733" s="376"/>
      <c r="D733" s="3"/>
      <c r="E733" s="376"/>
      <c r="F733" s="3"/>
      <c r="G733" s="376"/>
      <c r="H733" s="37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</row>
    <row r="734" spans="1:25" ht="15.75" customHeight="1" x14ac:dyDescent="0.3">
      <c r="A734" s="376"/>
      <c r="B734" s="376"/>
      <c r="C734" s="376"/>
      <c r="D734" s="3"/>
      <c r="E734" s="376"/>
      <c r="F734" s="3"/>
      <c r="G734" s="376"/>
      <c r="H734" s="37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</row>
    <row r="735" spans="1:25" ht="15.75" customHeight="1" x14ac:dyDescent="0.3">
      <c r="A735" s="376"/>
      <c r="B735" s="376"/>
      <c r="C735" s="376"/>
      <c r="D735" s="3"/>
      <c r="E735" s="376"/>
      <c r="F735" s="3"/>
      <c r="G735" s="376"/>
      <c r="H735" s="37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</row>
    <row r="736" spans="1:25" ht="15.75" customHeight="1" x14ac:dyDescent="0.3">
      <c r="A736" s="376"/>
      <c r="B736" s="376"/>
      <c r="C736" s="376"/>
      <c r="D736" s="3"/>
      <c r="E736" s="376"/>
      <c r="F736" s="3"/>
      <c r="G736" s="376"/>
      <c r="H736" s="37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</row>
    <row r="737" spans="1:25" ht="15.75" customHeight="1" x14ac:dyDescent="0.3">
      <c r="A737" s="376"/>
      <c r="B737" s="376"/>
      <c r="C737" s="376"/>
      <c r="D737" s="3"/>
      <c r="E737" s="376"/>
      <c r="F737" s="3"/>
      <c r="G737" s="376"/>
      <c r="H737" s="37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</row>
    <row r="738" spans="1:25" ht="15.75" customHeight="1" x14ac:dyDescent="0.3">
      <c r="A738" s="376"/>
      <c r="B738" s="376"/>
      <c r="C738" s="376"/>
      <c r="D738" s="3"/>
      <c r="E738" s="376"/>
      <c r="F738" s="3"/>
      <c r="G738" s="376"/>
      <c r="H738" s="37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</row>
    <row r="739" spans="1:25" ht="15.75" customHeight="1" x14ac:dyDescent="0.3">
      <c r="A739" s="376"/>
      <c r="B739" s="376"/>
      <c r="C739" s="376"/>
      <c r="D739" s="3"/>
      <c r="E739" s="376"/>
      <c r="F739" s="3"/>
      <c r="G739" s="376"/>
      <c r="H739" s="37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</row>
    <row r="740" spans="1:25" ht="15.75" customHeight="1" x14ac:dyDescent="0.3">
      <c r="A740" s="376"/>
      <c r="B740" s="376"/>
      <c r="C740" s="376"/>
      <c r="D740" s="3"/>
      <c r="E740" s="376"/>
      <c r="F740" s="3"/>
      <c r="G740" s="376"/>
      <c r="H740" s="37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</row>
    <row r="741" spans="1:25" ht="15.75" customHeight="1" x14ac:dyDescent="0.3">
      <c r="A741" s="376"/>
      <c r="B741" s="376"/>
      <c r="C741" s="376"/>
      <c r="D741" s="3"/>
      <c r="E741" s="376"/>
      <c r="F741" s="3"/>
      <c r="G741" s="376"/>
      <c r="H741" s="37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</row>
    <row r="742" spans="1:25" ht="15.75" customHeight="1" x14ac:dyDescent="0.3">
      <c r="A742" s="376"/>
      <c r="B742" s="376"/>
      <c r="C742" s="376"/>
      <c r="D742" s="3"/>
      <c r="E742" s="376"/>
      <c r="F742" s="3"/>
      <c r="G742" s="376"/>
      <c r="H742" s="37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</row>
    <row r="743" spans="1:25" ht="15.75" customHeight="1" x14ac:dyDescent="0.3">
      <c r="A743" s="376"/>
      <c r="B743" s="376"/>
      <c r="C743" s="376"/>
      <c r="D743" s="3"/>
      <c r="E743" s="376"/>
      <c r="F743" s="3"/>
      <c r="G743" s="376"/>
      <c r="H743" s="37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</row>
    <row r="744" spans="1:25" ht="15.75" customHeight="1" x14ac:dyDescent="0.3">
      <c r="A744" s="376"/>
      <c r="B744" s="376"/>
      <c r="C744" s="376"/>
      <c r="D744" s="3"/>
      <c r="E744" s="376"/>
      <c r="F744" s="3"/>
      <c r="G744" s="376"/>
      <c r="H744" s="37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</row>
    <row r="745" spans="1:25" ht="15.75" customHeight="1" x14ac:dyDescent="0.3">
      <c r="A745" s="376"/>
      <c r="B745" s="376"/>
      <c r="C745" s="376"/>
      <c r="D745" s="3"/>
      <c r="E745" s="376"/>
      <c r="F745" s="3"/>
      <c r="G745" s="376"/>
      <c r="H745" s="37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</row>
    <row r="746" spans="1:25" ht="15.75" customHeight="1" x14ac:dyDescent="0.3">
      <c r="A746" s="376"/>
      <c r="B746" s="376"/>
      <c r="C746" s="376"/>
      <c r="D746" s="3"/>
      <c r="E746" s="376"/>
      <c r="F746" s="3"/>
      <c r="G746" s="376"/>
      <c r="H746" s="37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</row>
    <row r="747" spans="1:25" ht="15.75" customHeight="1" x14ac:dyDescent="0.3">
      <c r="A747" s="376"/>
      <c r="B747" s="376"/>
      <c r="C747" s="376"/>
      <c r="D747" s="3"/>
      <c r="E747" s="376"/>
      <c r="F747" s="3"/>
      <c r="G747" s="376"/>
      <c r="H747" s="37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</row>
    <row r="748" spans="1:25" ht="15.75" customHeight="1" x14ac:dyDescent="0.3">
      <c r="A748" s="376"/>
      <c r="B748" s="376"/>
      <c r="C748" s="376"/>
      <c r="D748" s="3"/>
      <c r="E748" s="376"/>
      <c r="F748" s="3"/>
      <c r="G748" s="376"/>
      <c r="H748" s="37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</row>
    <row r="749" spans="1:25" ht="15.75" customHeight="1" x14ac:dyDescent="0.3">
      <c r="A749" s="376"/>
      <c r="B749" s="376"/>
      <c r="C749" s="376"/>
      <c r="D749" s="3"/>
      <c r="E749" s="376"/>
      <c r="F749" s="3"/>
      <c r="G749" s="376"/>
      <c r="H749" s="37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</row>
    <row r="750" spans="1:25" ht="15.75" customHeight="1" x14ac:dyDescent="0.3">
      <c r="A750" s="376"/>
      <c r="B750" s="376"/>
      <c r="C750" s="376"/>
      <c r="D750" s="3"/>
      <c r="E750" s="376"/>
      <c r="F750" s="3"/>
      <c r="G750" s="376"/>
      <c r="H750" s="37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</row>
    <row r="751" spans="1:25" ht="15.75" customHeight="1" x14ac:dyDescent="0.3">
      <c r="A751" s="376"/>
      <c r="B751" s="376"/>
      <c r="C751" s="376"/>
      <c r="D751" s="3"/>
      <c r="E751" s="376"/>
      <c r="F751" s="3"/>
      <c r="G751" s="376"/>
      <c r="H751" s="37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</row>
    <row r="752" spans="1:25" ht="15.75" customHeight="1" x14ac:dyDescent="0.3">
      <c r="A752" s="376"/>
      <c r="B752" s="376"/>
      <c r="C752" s="376"/>
      <c r="D752" s="3"/>
      <c r="E752" s="376"/>
      <c r="F752" s="3"/>
      <c r="G752" s="376"/>
      <c r="H752" s="37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</row>
    <row r="753" spans="1:25" ht="15.75" customHeight="1" x14ac:dyDescent="0.3">
      <c r="A753" s="376"/>
      <c r="B753" s="376"/>
      <c r="C753" s="376"/>
      <c r="D753" s="3"/>
      <c r="E753" s="376"/>
      <c r="F753" s="3"/>
      <c r="G753" s="376"/>
      <c r="H753" s="37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</row>
    <row r="754" spans="1:25" ht="15.75" customHeight="1" x14ac:dyDescent="0.3">
      <c r="A754" s="376"/>
      <c r="B754" s="376"/>
      <c r="C754" s="376"/>
      <c r="D754" s="3"/>
      <c r="E754" s="376"/>
      <c r="F754" s="3"/>
      <c r="G754" s="376"/>
      <c r="H754" s="37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</row>
    <row r="755" spans="1:25" ht="15.75" customHeight="1" x14ac:dyDescent="0.3">
      <c r="A755" s="376"/>
      <c r="B755" s="376"/>
      <c r="C755" s="376"/>
      <c r="D755" s="3"/>
      <c r="E755" s="376"/>
      <c r="F755" s="3"/>
      <c r="G755" s="376"/>
      <c r="H755" s="37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</row>
    <row r="756" spans="1:25" ht="15.75" customHeight="1" x14ac:dyDescent="0.3">
      <c r="A756" s="376"/>
      <c r="B756" s="376"/>
      <c r="C756" s="376"/>
      <c r="D756" s="3"/>
      <c r="E756" s="376"/>
      <c r="F756" s="3"/>
      <c r="G756" s="376"/>
      <c r="H756" s="37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</row>
    <row r="757" spans="1:25" ht="15.75" customHeight="1" x14ac:dyDescent="0.3">
      <c r="A757" s="376"/>
      <c r="B757" s="376"/>
      <c r="C757" s="376"/>
      <c r="D757" s="3"/>
      <c r="E757" s="376"/>
      <c r="F757" s="3"/>
      <c r="G757" s="376"/>
      <c r="H757" s="37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</row>
    <row r="758" spans="1:25" ht="15.75" customHeight="1" x14ac:dyDescent="0.3">
      <c r="A758" s="376"/>
      <c r="B758" s="376"/>
      <c r="C758" s="376"/>
      <c r="D758" s="3"/>
      <c r="E758" s="376"/>
      <c r="F758" s="3"/>
      <c r="G758" s="376"/>
      <c r="H758" s="37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</row>
    <row r="759" spans="1:25" ht="15.75" customHeight="1" x14ac:dyDescent="0.3">
      <c r="A759" s="376"/>
      <c r="B759" s="376"/>
      <c r="C759" s="376"/>
      <c r="D759" s="3"/>
      <c r="E759" s="376"/>
      <c r="F759" s="3"/>
      <c r="G759" s="376"/>
      <c r="H759" s="37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</row>
    <row r="760" spans="1:25" ht="15.75" customHeight="1" x14ac:dyDescent="0.3">
      <c r="A760" s="376"/>
      <c r="B760" s="376"/>
      <c r="C760" s="376"/>
      <c r="D760" s="3"/>
      <c r="E760" s="376"/>
      <c r="F760" s="3"/>
      <c r="G760" s="376"/>
      <c r="H760" s="37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</row>
    <row r="761" spans="1:25" ht="15.75" customHeight="1" x14ac:dyDescent="0.3">
      <c r="A761" s="376"/>
      <c r="B761" s="376"/>
      <c r="C761" s="376"/>
      <c r="D761" s="3"/>
      <c r="E761" s="376"/>
      <c r="F761" s="3"/>
      <c r="G761" s="376"/>
      <c r="H761" s="37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</row>
    <row r="762" spans="1:25" ht="15.75" customHeight="1" x14ac:dyDescent="0.3">
      <c r="A762" s="376"/>
      <c r="B762" s="376"/>
      <c r="C762" s="376"/>
      <c r="D762" s="3"/>
      <c r="E762" s="376"/>
      <c r="F762" s="3"/>
      <c r="G762" s="376"/>
      <c r="H762" s="37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</row>
    <row r="763" spans="1:25" ht="15.75" customHeight="1" x14ac:dyDescent="0.3">
      <c r="A763" s="376"/>
      <c r="B763" s="376"/>
      <c r="C763" s="376"/>
      <c r="D763" s="3"/>
      <c r="E763" s="376"/>
      <c r="F763" s="3"/>
      <c r="G763" s="376"/>
      <c r="H763" s="37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</row>
    <row r="764" spans="1:25" ht="15.75" customHeight="1" x14ac:dyDescent="0.3">
      <c r="A764" s="376"/>
      <c r="B764" s="376"/>
      <c r="C764" s="376"/>
      <c r="D764" s="3"/>
      <c r="E764" s="376"/>
      <c r="F764" s="3"/>
      <c r="G764" s="376"/>
      <c r="H764" s="37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</row>
    <row r="765" spans="1:25" ht="15.75" customHeight="1" x14ac:dyDescent="0.3">
      <c r="A765" s="376"/>
      <c r="B765" s="376"/>
      <c r="C765" s="376"/>
      <c r="D765" s="3"/>
      <c r="E765" s="376"/>
      <c r="F765" s="3"/>
      <c r="G765" s="376"/>
      <c r="H765" s="37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</row>
    <row r="766" spans="1:25" ht="15.75" customHeight="1" x14ac:dyDescent="0.3">
      <c r="A766" s="376"/>
      <c r="B766" s="376"/>
      <c r="C766" s="376"/>
      <c r="D766" s="3"/>
      <c r="E766" s="376"/>
      <c r="F766" s="3"/>
      <c r="G766" s="376"/>
      <c r="H766" s="37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</row>
    <row r="767" spans="1:25" ht="15.75" customHeight="1" x14ac:dyDescent="0.3">
      <c r="A767" s="376"/>
      <c r="B767" s="376"/>
      <c r="C767" s="376"/>
      <c r="D767" s="3"/>
      <c r="E767" s="376"/>
      <c r="F767" s="3"/>
      <c r="G767" s="376"/>
      <c r="H767" s="37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</row>
    <row r="768" spans="1:25" ht="15.75" customHeight="1" x14ac:dyDescent="0.3">
      <c r="A768" s="376"/>
      <c r="B768" s="376"/>
      <c r="C768" s="376"/>
      <c r="D768" s="3"/>
      <c r="E768" s="376"/>
      <c r="F768" s="3"/>
      <c r="G768" s="376"/>
      <c r="H768" s="37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</row>
    <row r="769" spans="1:25" ht="15.75" customHeight="1" x14ac:dyDescent="0.3">
      <c r="A769" s="376"/>
      <c r="B769" s="376"/>
      <c r="C769" s="376"/>
      <c r="D769" s="3"/>
      <c r="E769" s="376"/>
      <c r="F769" s="3"/>
      <c r="G769" s="376"/>
      <c r="H769" s="37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</row>
    <row r="770" spans="1:25" ht="15.75" customHeight="1" x14ac:dyDescent="0.3">
      <c r="A770" s="376"/>
      <c r="B770" s="376"/>
      <c r="C770" s="376"/>
      <c r="D770" s="3"/>
      <c r="E770" s="376"/>
      <c r="F770" s="3"/>
      <c r="G770" s="376"/>
      <c r="H770" s="37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</row>
    <row r="771" spans="1:25" ht="15.75" customHeight="1" x14ac:dyDescent="0.3">
      <c r="A771" s="376"/>
      <c r="B771" s="376"/>
      <c r="C771" s="376"/>
      <c r="D771" s="3"/>
      <c r="E771" s="376"/>
      <c r="F771" s="3"/>
      <c r="G771" s="376"/>
      <c r="H771" s="37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</row>
    <row r="772" spans="1:25" ht="15.75" customHeight="1" x14ac:dyDescent="0.3">
      <c r="A772" s="376"/>
      <c r="B772" s="376"/>
      <c r="C772" s="376"/>
      <c r="D772" s="3"/>
      <c r="E772" s="376"/>
      <c r="F772" s="3"/>
      <c r="G772" s="376"/>
      <c r="H772" s="37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</row>
    <row r="773" spans="1:25" ht="15.75" customHeight="1" x14ac:dyDescent="0.3">
      <c r="A773" s="376"/>
      <c r="B773" s="376"/>
      <c r="C773" s="376"/>
      <c r="D773" s="3"/>
      <c r="E773" s="376"/>
      <c r="F773" s="3"/>
      <c r="G773" s="376"/>
      <c r="H773" s="37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</row>
    <row r="774" spans="1:25" ht="15.75" customHeight="1" x14ac:dyDescent="0.3">
      <c r="A774" s="376"/>
      <c r="B774" s="376"/>
      <c r="C774" s="376"/>
      <c r="D774" s="3"/>
      <c r="E774" s="376"/>
      <c r="F774" s="3"/>
      <c r="G774" s="376"/>
      <c r="H774" s="37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</row>
    <row r="775" spans="1:25" ht="15.75" customHeight="1" x14ac:dyDescent="0.3">
      <c r="A775" s="376"/>
      <c r="B775" s="376"/>
      <c r="C775" s="376"/>
      <c r="D775" s="3"/>
      <c r="E775" s="376"/>
      <c r="F775" s="3"/>
      <c r="G775" s="376"/>
      <c r="H775" s="37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</row>
    <row r="776" spans="1:25" ht="15.75" customHeight="1" x14ac:dyDescent="0.3">
      <c r="A776" s="376"/>
      <c r="B776" s="376"/>
      <c r="C776" s="376"/>
      <c r="D776" s="3"/>
      <c r="E776" s="376"/>
      <c r="F776" s="3"/>
      <c r="G776" s="376"/>
      <c r="H776" s="37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</row>
    <row r="777" spans="1:25" ht="15.75" customHeight="1" x14ac:dyDescent="0.3">
      <c r="A777" s="376"/>
      <c r="B777" s="376"/>
      <c r="C777" s="376"/>
      <c r="D777" s="3"/>
      <c r="E777" s="376"/>
      <c r="F777" s="3"/>
      <c r="G777" s="376"/>
      <c r="H777" s="37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</row>
    <row r="778" spans="1:25" ht="15.75" customHeight="1" x14ac:dyDescent="0.3">
      <c r="A778" s="376"/>
      <c r="B778" s="376"/>
      <c r="C778" s="376"/>
      <c r="D778" s="3"/>
      <c r="E778" s="376"/>
      <c r="F778" s="3"/>
      <c r="G778" s="376"/>
      <c r="H778" s="37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</row>
    <row r="779" spans="1:25" ht="15.75" customHeight="1" x14ac:dyDescent="0.3">
      <c r="A779" s="376"/>
      <c r="B779" s="376"/>
      <c r="C779" s="376"/>
      <c r="D779" s="3"/>
      <c r="E779" s="376"/>
      <c r="F779" s="3"/>
      <c r="G779" s="376"/>
      <c r="H779" s="37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</row>
    <row r="780" spans="1:25" ht="15.75" customHeight="1" x14ac:dyDescent="0.3">
      <c r="A780" s="376"/>
      <c r="B780" s="376"/>
      <c r="C780" s="376"/>
      <c r="D780" s="3"/>
      <c r="E780" s="376"/>
      <c r="F780" s="3"/>
      <c r="G780" s="376"/>
      <c r="H780" s="37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</row>
    <row r="781" spans="1:25" ht="15.75" customHeight="1" x14ac:dyDescent="0.3">
      <c r="A781" s="376"/>
      <c r="B781" s="376"/>
      <c r="C781" s="376"/>
      <c r="D781" s="3"/>
      <c r="E781" s="376"/>
      <c r="F781" s="3"/>
      <c r="G781" s="376"/>
      <c r="H781" s="37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</row>
    <row r="782" spans="1:25" ht="15.75" customHeight="1" x14ac:dyDescent="0.3">
      <c r="A782" s="376"/>
      <c r="B782" s="376"/>
      <c r="C782" s="376"/>
      <c r="D782" s="3"/>
      <c r="E782" s="376"/>
      <c r="F782" s="3"/>
      <c r="G782" s="376"/>
      <c r="H782" s="37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</row>
    <row r="783" spans="1:25" ht="15.75" customHeight="1" x14ac:dyDescent="0.3">
      <c r="A783" s="376"/>
      <c r="B783" s="376"/>
      <c r="C783" s="376"/>
      <c r="D783" s="3"/>
      <c r="E783" s="376"/>
      <c r="F783" s="3"/>
      <c r="G783" s="376"/>
      <c r="H783" s="37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</row>
    <row r="784" spans="1:25" ht="15.75" customHeight="1" x14ac:dyDescent="0.3">
      <c r="A784" s="376"/>
      <c r="B784" s="376"/>
      <c r="C784" s="376"/>
      <c r="D784" s="3"/>
      <c r="E784" s="376"/>
      <c r="F784" s="3"/>
      <c r="G784" s="376"/>
      <c r="H784" s="37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</row>
    <row r="785" spans="1:25" ht="15.75" customHeight="1" x14ac:dyDescent="0.3">
      <c r="A785" s="376"/>
      <c r="B785" s="376"/>
      <c r="C785" s="376"/>
      <c r="D785" s="3"/>
      <c r="E785" s="376"/>
      <c r="F785" s="3"/>
      <c r="G785" s="376"/>
      <c r="H785" s="37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</row>
    <row r="786" spans="1:25" ht="15.75" customHeight="1" x14ac:dyDescent="0.3">
      <c r="A786" s="376"/>
      <c r="B786" s="376"/>
      <c r="C786" s="376"/>
      <c r="D786" s="3"/>
      <c r="E786" s="376"/>
      <c r="F786" s="3"/>
      <c r="G786" s="376"/>
      <c r="H786" s="37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</row>
    <row r="787" spans="1:25" ht="15.75" customHeight="1" x14ac:dyDescent="0.3">
      <c r="A787" s="376"/>
      <c r="B787" s="376"/>
      <c r="C787" s="376"/>
      <c r="D787" s="3"/>
      <c r="E787" s="376"/>
      <c r="F787" s="3"/>
      <c r="G787" s="376"/>
      <c r="H787" s="37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</row>
    <row r="788" spans="1:25" ht="15.75" customHeight="1" x14ac:dyDescent="0.3">
      <c r="A788" s="376"/>
      <c r="B788" s="376"/>
      <c r="C788" s="376"/>
      <c r="D788" s="3"/>
      <c r="E788" s="376"/>
      <c r="F788" s="3"/>
      <c r="G788" s="376"/>
      <c r="H788" s="37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</row>
    <row r="789" spans="1:25" ht="15.75" customHeight="1" x14ac:dyDescent="0.3">
      <c r="A789" s="376"/>
      <c r="B789" s="376"/>
      <c r="C789" s="376"/>
      <c r="D789" s="3"/>
      <c r="E789" s="376"/>
      <c r="F789" s="3"/>
      <c r="G789" s="376"/>
      <c r="H789" s="37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</row>
    <row r="790" spans="1:25" ht="15.75" customHeight="1" x14ac:dyDescent="0.3">
      <c r="A790" s="376"/>
      <c r="B790" s="376"/>
      <c r="C790" s="376"/>
      <c r="D790" s="3"/>
      <c r="E790" s="376"/>
      <c r="F790" s="3"/>
      <c r="G790" s="376"/>
      <c r="H790" s="37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</row>
    <row r="791" spans="1:25" ht="15.75" customHeight="1" x14ac:dyDescent="0.3">
      <c r="A791" s="376"/>
      <c r="B791" s="376"/>
      <c r="C791" s="376"/>
      <c r="D791" s="3"/>
      <c r="E791" s="376"/>
      <c r="F791" s="3"/>
      <c r="G791" s="376"/>
      <c r="H791" s="37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</row>
    <row r="792" spans="1:25" ht="15.75" customHeight="1" x14ac:dyDescent="0.3">
      <c r="A792" s="376"/>
      <c r="B792" s="376"/>
      <c r="C792" s="376"/>
      <c r="D792" s="3"/>
      <c r="E792" s="376"/>
      <c r="F792" s="3"/>
      <c r="G792" s="376"/>
      <c r="H792" s="37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</row>
    <row r="793" spans="1:25" ht="15.75" customHeight="1" x14ac:dyDescent="0.3">
      <c r="A793" s="376"/>
      <c r="B793" s="376"/>
      <c r="C793" s="376"/>
      <c r="D793" s="3"/>
      <c r="E793" s="376"/>
      <c r="F793" s="3"/>
      <c r="G793" s="376"/>
      <c r="H793" s="37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</row>
    <row r="794" spans="1:25" ht="15.75" customHeight="1" x14ac:dyDescent="0.3">
      <c r="A794" s="376"/>
      <c r="B794" s="376"/>
      <c r="C794" s="376"/>
      <c r="D794" s="3"/>
      <c r="E794" s="376"/>
      <c r="F794" s="3"/>
      <c r="G794" s="376"/>
      <c r="H794" s="37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</row>
    <row r="795" spans="1:25" ht="15.75" customHeight="1" x14ac:dyDescent="0.3">
      <c r="A795" s="376"/>
      <c r="B795" s="376"/>
      <c r="C795" s="376"/>
      <c r="D795" s="3"/>
      <c r="E795" s="376"/>
      <c r="F795" s="3"/>
      <c r="G795" s="376"/>
      <c r="H795" s="37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</row>
    <row r="796" spans="1:25" ht="15.75" customHeight="1" x14ac:dyDescent="0.3">
      <c r="A796" s="376"/>
      <c r="B796" s="376"/>
      <c r="C796" s="376"/>
      <c r="D796" s="3"/>
      <c r="E796" s="376"/>
      <c r="F796" s="3"/>
      <c r="G796" s="376"/>
      <c r="H796" s="37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</row>
    <row r="797" spans="1:25" ht="15.75" customHeight="1" x14ac:dyDescent="0.3">
      <c r="A797" s="376"/>
      <c r="B797" s="376"/>
      <c r="C797" s="376"/>
      <c r="D797" s="3"/>
      <c r="E797" s="376"/>
      <c r="F797" s="3"/>
      <c r="G797" s="376"/>
      <c r="H797" s="37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</row>
    <row r="798" spans="1:25" ht="15.75" customHeight="1" x14ac:dyDescent="0.3">
      <c r="A798" s="376"/>
      <c r="B798" s="376"/>
      <c r="C798" s="376"/>
      <c r="D798" s="3"/>
      <c r="E798" s="376"/>
      <c r="F798" s="3"/>
      <c r="G798" s="376"/>
      <c r="H798" s="37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</row>
    <row r="799" spans="1:25" ht="15.75" customHeight="1" x14ac:dyDescent="0.3">
      <c r="A799" s="376"/>
      <c r="B799" s="376"/>
      <c r="C799" s="376"/>
      <c r="D799" s="3"/>
      <c r="E799" s="376"/>
      <c r="F799" s="3"/>
      <c r="G799" s="376"/>
      <c r="H799" s="37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</row>
    <row r="800" spans="1:25" ht="15.75" customHeight="1" x14ac:dyDescent="0.3">
      <c r="A800" s="376"/>
      <c r="B800" s="376"/>
      <c r="C800" s="376"/>
      <c r="D800" s="3"/>
      <c r="E800" s="376"/>
      <c r="F800" s="3"/>
      <c r="G800" s="376"/>
      <c r="H800" s="37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</row>
    <row r="801" spans="1:25" ht="15.75" customHeight="1" x14ac:dyDescent="0.3">
      <c r="A801" s="376"/>
      <c r="B801" s="376"/>
      <c r="C801" s="376"/>
      <c r="D801" s="3"/>
      <c r="E801" s="376"/>
      <c r="F801" s="3"/>
      <c r="G801" s="376"/>
      <c r="H801" s="37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</row>
    <row r="802" spans="1:25" ht="15.75" customHeight="1" x14ac:dyDescent="0.3">
      <c r="A802" s="376"/>
      <c r="B802" s="376"/>
      <c r="C802" s="376"/>
      <c r="D802" s="3"/>
      <c r="E802" s="376"/>
      <c r="F802" s="3"/>
      <c r="G802" s="376"/>
      <c r="H802" s="37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</row>
    <row r="803" spans="1:25" ht="15.75" customHeight="1" x14ac:dyDescent="0.3">
      <c r="A803" s="376"/>
      <c r="B803" s="376"/>
      <c r="C803" s="376"/>
      <c r="D803" s="3"/>
      <c r="E803" s="376"/>
      <c r="F803" s="3"/>
      <c r="G803" s="376"/>
      <c r="H803" s="37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</row>
    <row r="804" spans="1:25" ht="15.75" customHeight="1" x14ac:dyDescent="0.3">
      <c r="A804" s="376"/>
      <c r="B804" s="376"/>
      <c r="C804" s="376"/>
      <c r="D804" s="3"/>
      <c r="E804" s="376"/>
      <c r="F804" s="3"/>
      <c r="G804" s="376"/>
      <c r="H804" s="37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</row>
    <row r="805" spans="1:25" ht="15.75" customHeight="1" x14ac:dyDescent="0.3">
      <c r="A805" s="376"/>
      <c r="B805" s="376"/>
      <c r="C805" s="376"/>
      <c r="D805" s="3"/>
      <c r="E805" s="376"/>
      <c r="F805" s="3"/>
      <c r="G805" s="376"/>
      <c r="H805" s="37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</row>
    <row r="806" spans="1:25" ht="15.75" customHeight="1" x14ac:dyDescent="0.3">
      <c r="A806" s="376"/>
      <c r="B806" s="376"/>
      <c r="C806" s="376"/>
      <c r="D806" s="3"/>
      <c r="E806" s="376"/>
      <c r="F806" s="3"/>
      <c r="G806" s="376"/>
      <c r="H806" s="37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</row>
    <row r="807" spans="1:25" ht="15.75" customHeight="1" x14ac:dyDescent="0.3">
      <c r="A807" s="376"/>
      <c r="B807" s="376"/>
      <c r="C807" s="376"/>
      <c r="D807" s="3"/>
      <c r="E807" s="376"/>
      <c r="F807" s="3"/>
      <c r="G807" s="376"/>
      <c r="H807" s="37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</row>
    <row r="808" spans="1:25" ht="15.75" customHeight="1" x14ac:dyDescent="0.3">
      <c r="A808" s="376"/>
      <c r="B808" s="376"/>
      <c r="C808" s="376"/>
      <c r="D808" s="3"/>
      <c r="E808" s="376"/>
      <c r="F808" s="3"/>
      <c r="G808" s="376"/>
      <c r="H808" s="37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</row>
    <row r="809" spans="1:25" ht="15.75" customHeight="1" x14ac:dyDescent="0.3">
      <c r="A809" s="376"/>
      <c r="B809" s="376"/>
      <c r="C809" s="376"/>
      <c r="D809" s="3"/>
      <c r="E809" s="376"/>
      <c r="F809" s="3"/>
      <c r="G809" s="376"/>
      <c r="H809" s="37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</row>
    <row r="810" spans="1:25" ht="15.75" customHeight="1" x14ac:dyDescent="0.3">
      <c r="A810" s="376"/>
      <c r="B810" s="376"/>
      <c r="C810" s="376"/>
      <c r="D810" s="3"/>
      <c r="E810" s="376"/>
      <c r="F810" s="3"/>
      <c r="G810" s="376"/>
      <c r="H810" s="37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</row>
    <row r="811" spans="1:25" ht="15.75" customHeight="1" x14ac:dyDescent="0.3">
      <c r="A811" s="376"/>
      <c r="B811" s="376"/>
      <c r="C811" s="376"/>
      <c r="D811" s="3"/>
      <c r="E811" s="376"/>
      <c r="F811" s="3"/>
      <c r="G811" s="376"/>
      <c r="H811" s="37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</row>
    <row r="812" spans="1:25" ht="15.75" customHeight="1" x14ac:dyDescent="0.3">
      <c r="A812" s="376"/>
      <c r="B812" s="376"/>
      <c r="C812" s="376"/>
      <c r="D812" s="3"/>
      <c r="E812" s="376"/>
      <c r="F812" s="3"/>
      <c r="G812" s="376"/>
      <c r="H812" s="37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</row>
    <row r="813" spans="1:25" ht="15.75" customHeight="1" x14ac:dyDescent="0.3">
      <c r="A813" s="376"/>
      <c r="B813" s="376"/>
      <c r="C813" s="376"/>
      <c r="D813" s="3"/>
      <c r="E813" s="376"/>
      <c r="F813" s="3"/>
      <c r="G813" s="376"/>
      <c r="H813" s="37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</row>
    <row r="814" spans="1:25" ht="15.75" customHeight="1" x14ac:dyDescent="0.3">
      <c r="A814" s="376"/>
      <c r="B814" s="376"/>
      <c r="C814" s="376"/>
      <c r="D814" s="3"/>
      <c r="E814" s="376"/>
      <c r="F814" s="3"/>
      <c r="G814" s="376"/>
      <c r="H814" s="37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</row>
    <row r="815" spans="1:25" ht="15.75" customHeight="1" x14ac:dyDescent="0.3">
      <c r="A815" s="376"/>
      <c r="B815" s="376"/>
      <c r="C815" s="376"/>
      <c r="D815" s="3"/>
      <c r="E815" s="376"/>
      <c r="F815" s="3"/>
      <c r="G815" s="376"/>
      <c r="H815" s="37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</row>
    <row r="816" spans="1:25" ht="15.75" customHeight="1" x14ac:dyDescent="0.3">
      <c r="A816" s="376"/>
      <c r="B816" s="376"/>
      <c r="C816" s="376"/>
      <c r="D816" s="3"/>
      <c r="E816" s="376"/>
      <c r="F816" s="3"/>
      <c r="G816" s="376"/>
      <c r="H816" s="37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</row>
    <row r="817" spans="1:25" ht="15.75" customHeight="1" x14ac:dyDescent="0.3">
      <c r="A817" s="376"/>
      <c r="B817" s="376"/>
      <c r="C817" s="376"/>
      <c r="D817" s="3"/>
      <c r="E817" s="376"/>
      <c r="F817" s="3"/>
      <c r="G817" s="376"/>
      <c r="H817" s="37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</row>
    <row r="818" spans="1:25" ht="15.75" customHeight="1" x14ac:dyDescent="0.3">
      <c r="A818" s="376"/>
      <c r="B818" s="376"/>
      <c r="C818" s="376"/>
      <c r="D818" s="3"/>
      <c r="E818" s="376"/>
      <c r="F818" s="3"/>
      <c r="G818" s="376"/>
      <c r="H818" s="37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</row>
    <row r="819" spans="1:25" ht="15.75" customHeight="1" x14ac:dyDescent="0.3">
      <c r="A819" s="376"/>
      <c r="B819" s="376"/>
      <c r="C819" s="376"/>
      <c r="D819" s="3"/>
      <c r="E819" s="376"/>
      <c r="F819" s="3"/>
      <c r="G819" s="376"/>
      <c r="H819" s="37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</row>
    <row r="820" spans="1:25" ht="15.75" customHeight="1" x14ac:dyDescent="0.3">
      <c r="A820" s="376"/>
      <c r="B820" s="376"/>
      <c r="C820" s="376"/>
      <c r="D820" s="3"/>
      <c r="E820" s="376"/>
      <c r="F820" s="3"/>
      <c r="G820" s="376"/>
      <c r="H820" s="37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</row>
    <row r="821" spans="1:25" ht="15.75" customHeight="1" x14ac:dyDescent="0.3">
      <c r="A821" s="376"/>
      <c r="B821" s="376"/>
      <c r="C821" s="376"/>
      <c r="D821" s="3"/>
      <c r="E821" s="376"/>
      <c r="F821" s="3"/>
      <c r="G821" s="376"/>
      <c r="H821" s="37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</row>
    <row r="822" spans="1:25" ht="15.75" customHeight="1" x14ac:dyDescent="0.3">
      <c r="A822" s="376"/>
      <c r="B822" s="376"/>
      <c r="C822" s="376"/>
      <c r="D822" s="3"/>
      <c r="E822" s="376"/>
      <c r="F822" s="3"/>
      <c r="G822" s="376"/>
      <c r="H822" s="37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</row>
    <row r="823" spans="1:25" ht="15.75" customHeight="1" x14ac:dyDescent="0.3">
      <c r="A823" s="376"/>
      <c r="B823" s="376"/>
      <c r="C823" s="376"/>
      <c r="D823" s="3"/>
      <c r="E823" s="376"/>
      <c r="F823" s="3"/>
      <c r="G823" s="376"/>
      <c r="H823" s="37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</row>
    <row r="824" spans="1:25" ht="15.75" customHeight="1" x14ac:dyDescent="0.3">
      <c r="A824" s="376"/>
      <c r="B824" s="376"/>
      <c r="C824" s="376"/>
      <c r="D824" s="3"/>
      <c r="E824" s="376"/>
      <c r="F824" s="3"/>
      <c r="G824" s="376"/>
      <c r="H824" s="37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</row>
    <row r="825" spans="1:25" ht="15.75" customHeight="1" x14ac:dyDescent="0.3">
      <c r="A825" s="376"/>
      <c r="B825" s="376"/>
      <c r="C825" s="376"/>
      <c r="D825" s="3"/>
      <c r="E825" s="376"/>
      <c r="F825" s="3"/>
      <c r="G825" s="376"/>
      <c r="H825" s="37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</row>
    <row r="826" spans="1:25" ht="15.75" customHeight="1" x14ac:dyDescent="0.3">
      <c r="A826" s="376"/>
      <c r="B826" s="376"/>
      <c r="C826" s="376"/>
      <c r="D826" s="3"/>
      <c r="E826" s="376"/>
      <c r="F826" s="3"/>
      <c r="G826" s="376"/>
      <c r="H826" s="37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</row>
    <row r="827" spans="1:25" ht="15.75" customHeight="1" x14ac:dyDescent="0.3">
      <c r="A827" s="376"/>
      <c r="B827" s="376"/>
      <c r="C827" s="376"/>
      <c r="D827" s="3"/>
      <c r="E827" s="376"/>
      <c r="F827" s="3"/>
      <c r="G827" s="376"/>
      <c r="H827" s="37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</row>
    <row r="828" spans="1:25" ht="15.75" customHeight="1" x14ac:dyDescent="0.3">
      <c r="A828" s="376"/>
      <c r="B828" s="376"/>
      <c r="C828" s="376"/>
      <c r="D828" s="3"/>
      <c r="E828" s="376"/>
      <c r="F828" s="3"/>
      <c r="G828" s="376"/>
      <c r="H828" s="37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</row>
    <row r="829" spans="1:25" ht="15.75" customHeight="1" x14ac:dyDescent="0.3">
      <c r="A829" s="376"/>
      <c r="B829" s="376"/>
      <c r="C829" s="376"/>
      <c r="D829" s="3"/>
      <c r="E829" s="376"/>
      <c r="F829" s="3"/>
      <c r="G829" s="376"/>
      <c r="H829" s="37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</row>
    <row r="830" spans="1:25" ht="15.75" customHeight="1" x14ac:dyDescent="0.3">
      <c r="A830" s="376"/>
      <c r="B830" s="376"/>
      <c r="C830" s="376"/>
      <c r="D830" s="3"/>
      <c r="E830" s="376"/>
      <c r="F830" s="3"/>
      <c r="G830" s="376"/>
      <c r="H830" s="37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</row>
    <row r="831" spans="1:25" ht="15.75" customHeight="1" x14ac:dyDescent="0.3">
      <c r="A831" s="376"/>
      <c r="B831" s="376"/>
      <c r="C831" s="376"/>
      <c r="D831" s="3"/>
      <c r="E831" s="376"/>
      <c r="F831" s="3"/>
      <c r="G831" s="376"/>
      <c r="H831" s="37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</row>
    <row r="832" spans="1:25" ht="15.75" customHeight="1" x14ac:dyDescent="0.3">
      <c r="A832" s="376"/>
      <c r="B832" s="376"/>
      <c r="C832" s="376"/>
      <c r="D832" s="3"/>
      <c r="E832" s="376"/>
      <c r="F832" s="3"/>
      <c r="G832" s="376"/>
      <c r="H832" s="37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</row>
    <row r="833" spans="1:25" ht="15.75" customHeight="1" x14ac:dyDescent="0.3">
      <c r="A833" s="376"/>
      <c r="B833" s="376"/>
      <c r="C833" s="376"/>
      <c r="D833" s="3"/>
      <c r="E833" s="376"/>
      <c r="F833" s="3"/>
      <c r="G833" s="376"/>
      <c r="H833" s="37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</row>
    <row r="834" spans="1:25" ht="15.75" customHeight="1" x14ac:dyDescent="0.3">
      <c r="A834" s="376"/>
      <c r="B834" s="376"/>
      <c r="C834" s="376"/>
      <c r="D834" s="3"/>
      <c r="E834" s="376"/>
      <c r="F834" s="3"/>
      <c r="G834" s="376"/>
      <c r="H834" s="37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</row>
    <row r="835" spans="1:25" ht="15.75" customHeight="1" x14ac:dyDescent="0.3">
      <c r="A835" s="376"/>
      <c r="B835" s="376"/>
      <c r="C835" s="376"/>
      <c r="D835" s="3"/>
      <c r="E835" s="376"/>
      <c r="F835" s="3"/>
      <c r="G835" s="376"/>
      <c r="H835" s="37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</row>
    <row r="836" spans="1:25" ht="15.75" customHeight="1" x14ac:dyDescent="0.3">
      <c r="A836" s="376"/>
      <c r="B836" s="376"/>
      <c r="C836" s="376"/>
      <c r="D836" s="3"/>
      <c r="E836" s="376"/>
      <c r="F836" s="3"/>
      <c r="G836" s="376"/>
      <c r="H836" s="37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</row>
    <row r="837" spans="1:25" ht="15.75" customHeight="1" x14ac:dyDescent="0.3">
      <c r="A837" s="376"/>
      <c r="B837" s="376"/>
      <c r="C837" s="376"/>
      <c r="D837" s="3"/>
      <c r="E837" s="376"/>
      <c r="F837" s="3"/>
      <c r="G837" s="376"/>
      <c r="H837" s="37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</row>
    <row r="838" spans="1:25" ht="15.75" customHeight="1" x14ac:dyDescent="0.3">
      <c r="A838" s="376"/>
      <c r="B838" s="376"/>
      <c r="C838" s="376"/>
      <c r="D838" s="3"/>
      <c r="E838" s="376"/>
      <c r="F838" s="3"/>
      <c r="G838" s="376"/>
      <c r="H838" s="37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</row>
    <row r="839" spans="1:25" ht="15.75" customHeight="1" x14ac:dyDescent="0.3">
      <c r="A839" s="376"/>
      <c r="B839" s="376"/>
      <c r="C839" s="376"/>
      <c r="D839" s="3"/>
      <c r="E839" s="376"/>
      <c r="F839" s="3"/>
      <c r="G839" s="376"/>
      <c r="H839" s="37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</row>
    <row r="840" spans="1:25" ht="15.75" customHeight="1" x14ac:dyDescent="0.3">
      <c r="A840" s="376"/>
      <c r="B840" s="376"/>
      <c r="C840" s="376"/>
      <c r="D840" s="3"/>
      <c r="E840" s="376"/>
      <c r="F840" s="3"/>
      <c r="G840" s="376"/>
      <c r="H840" s="37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</row>
    <row r="841" spans="1:25" ht="15.75" customHeight="1" x14ac:dyDescent="0.3">
      <c r="A841" s="376"/>
      <c r="B841" s="376"/>
      <c r="C841" s="376"/>
      <c r="D841" s="3"/>
      <c r="E841" s="376"/>
      <c r="F841" s="3"/>
      <c r="G841" s="376"/>
      <c r="H841" s="37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</row>
    <row r="842" spans="1:25" ht="15.75" customHeight="1" x14ac:dyDescent="0.3">
      <c r="A842" s="376"/>
      <c r="B842" s="376"/>
      <c r="C842" s="376"/>
      <c r="D842" s="3"/>
      <c r="E842" s="376"/>
      <c r="F842" s="3"/>
      <c r="G842" s="376"/>
      <c r="H842" s="37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</row>
    <row r="843" spans="1:25" ht="15.75" customHeight="1" x14ac:dyDescent="0.3">
      <c r="A843" s="376"/>
      <c r="B843" s="376"/>
      <c r="C843" s="376"/>
      <c r="D843" s="3"/>
      <c r="E843" s="376"/>
      <c r="F843" s="3"/>
      <c r="G843" s="376"/>
      <c r="H843" s="37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</row>
    <row r="844" spans="1:25" ht="15.75" customHeight="1" x14ac:dyDescent="0.3">
      <c r="A844" s="376"/>
      <c r="B844" s="376"/>
      <c r="C844" s="376"/>
      <c r="D844" s="3"/>
      <c r="E844" s="376"/>
      <c r="F844" s="3"/>
      <c r="G844" s="376"/>
      <c r="H844" s="37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</row>
    <row r="845" spans="1:25" ht="15.75" customHeight="1" x14ac:dyDescent="0.3">
      <c r="A845" s="376"/>
      <c r="B845" s="376"/>
      <c r="C845" s="376"/>
      <c r="D845" s="3"/>
      <c r="E845" s="376"/>
      <c r="F845" s="3"/>
      <c r="G845" s="376"/>
      <c r="H845" s="37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</row>
    <row r="846" spans="1:25" ht="15.75" customHeight="1" x14ac:dyDescent="0.3">
      <c r="A846" s="376"/>
      <c r="B846" s="376"/>
      <c r="C846" s="376"/>
      <c r="D846" s="3"/>
      <c r="E846" s="376"/>
      <c r="F846" s="3"/>
      <c r="G846" s="376"/>
      <c r="H846" s="37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</row>
    <row r="847" spans="1:25" ht="15.75" customHeight="1" x14ac:dyDescent="0.3">
      <c r="A847" s="376"/>
      <c r="B847" s="376"/>
      <c r="C847" s="376"/>
      <c r="D847" s="3"/>
      <c r="E847" s="376"/>
      <c r="F847" s="3"/>
      <c r="G847" s="376"/>
      <c r="H847" s="37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</row>
    <row r="848" spans="1:25" ht="15.75" customHeight="1" x14ac:dyDescent="0.3">
      <c r="A848" s="376"/>
      <c r="B848" s="376"/>
      <c r="C848" s="376"/>
      <c r="D848" s="3"/>
      <c r="E848" s="376"/>
      <c r="F848" s="3"/>
      <c r="G848" s="376"/>
      <c r="H848" s="37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</row>
    <row r="849" spans="1:25" ht="15.75" customHeight="1" x14ac:dyDescent="0.3">
      <c r="A849" s="376"/>
      <c r="B849" s="376"/>
      <c r="C849" s="376"/>
      <c r="D849" s="3"/>
      <c r="E849" s="376"/>
      <c r="F849" s="3"/>
      <c r="G849" s="376"/>
      <c r="H849" s="37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</row>
    <row r="850" spans="1:25" ht="15.75" customHeight="1" x14ac:dyDescent="0.3">
      <c r="A850" s="376"/>
      <c r="B850" s="376"/>
      <c r="C850" s="376"/>
      <c r="D850" s="3"/>
      <c r="E850" s="376"/>
      <c r="F850" s="3"/>
      <c r="G850" s="376"/>
      <c r="H850" s="37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</row>
    <row r="851" spans="1:25" ht="15.75" customHeight="1" x14ac:dyDescent="0.3">
      <c r="A851" s="376"/>
      <c r="B851" s="376"/>
      <c r="C851" s="376"/>
      <c r="D851" s="3"/>
      <c r="E851" s="376"/>
      <c r="F851" s="3"/>
      <c r="G851" s="376"/>
      <c r="H851" s="37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</row>
    <row r="852" spans="1:25" ht="15.75" customHeight="1" x14ac:dyDescent="0.3">
      <c r="A852" s="376"/>
      <c r="B852" s="376"/>
      <c r="C852" s="376"/>
      <c r="D852" s="3"/>
      <c r="E852" s="376"/>
      <c r="F852" s="3"/>
      <c r="G852" s="376"/>
      <c r="H852" s="37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</row>
    <row r="853" spans="1:25" ht="15.75" customHeight="1" x14ac:dyDescent="0.3">
      <c r="A853" s="376"/>
      <c r="B853" s="376"/>
      <c r="C853" s="376"/>
      <c r="D853" s="3"/>
      <c r="E853" s="376"/>
      <c r="F853" s="3"/>
      <c r="G853" s="376"/>
      <c r="H853" s="37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</row>
    <row r="854" spans="1:25" ht="15.75" customHeight="1" x14ac:dyDescent="0.3">
      <c r="A854" s="376"/>
      <c r="B854" s="376"/>
      <c r="C854" s="376"/>
      <c r="D854" s="3"/>
      <c r="E854" s="376"/>
      <c r="F854" s="3"/>
      <c r="G854" s="376"/>
      <c r="H854" s="37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</row>
    <row r="855" spans="1:25" ht="15.75" customHeight="1" x14ac:dyDescent="0.3">
      <c r="A855" s="376"/>
      <c r="B855" s="376"/>
      <c r="C855" s="376"/>
      <c r="D855" s="3"/>
      <c r="E855" s="376"/>
      <c r="F855" s="3"/>
      <c r="G855" s="376"/>
      <c r="H855" s="37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</row>
    <row r="856" spans="1:25" ht="15.75" customHeight="1" x14ac:dyDescent="0.3">
      <c r="A856" s="376"/>
      <c r="B856" s="376"/>
      <c r="C856" s="376"/>
      <c r="D856" s="3"/>
      <c r="E856" s="376"/>
      <c r="F856" s="3"/>
      <c r="G856" s="376"/>
      <c r="H856" s="37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</row>
    <row r="857" spans="1:25" ht="15.75" customHeight="1" x14ac:dyDescent="0.3">
      <c r="A857" s="376"/>
      <c r="B857" s="376"/>
      <c r="C857" s="376"/>
      <c r="D857" s="3"/>
      <c r="E857" s="376"/>
      <c r="F857" s="3"/>
      <c r="G857" s="376"/>
      <c r="H857" s="37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</row>
    <row r="858" spans="1:25" ht="15.75" customHeight="1" x14ac:dyDescent="0.3">
      <c r="A858" s="376"/>
      <c r="B858" s="376"/>
      <c r="C858" s="376"/>
      <c r="D858" s="3"/>
      <c r="E858" s="376"/>
      <c r="F858" s="3"/>
      <c r="G858" s="376"/>
      <c r="H858" s="37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</row>
    <row r="859" spans="1:25" ht="15.75" customHeight="1" x14ac:dyDescent="0.3">
      <c r="A859" s="376"/>
      <c r="B859" s="376"/>
      <c r="C859" s="376"/>
      <c r="D859" s="3"/>
      <c r="E859" s="376"/>
      <c r="F859" s="3"/>
      <c r="G859" s="376"/>
      <c r="H859" s="37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</row>
    <row r="860" spans="1:25" ht="15.75" customHeight="1" x14ac:dyDescent="0.3">
      <c r="A860" s="376"/>
      <c r="B860" s="376"/>
      <c r="C860" s="376"/>
      <c r="D860" s="3"/>
      <c r="E860" s="376"/>
      <c r="F860" s="3"/>
      <c r="G860" s="376"/>
      <c r="H860" s="37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</row>
    <row r="861" spans="1:25" ht="15.75" customHeight="1" x14ac:dyDescent="0.3">
      <c r="A861" s="376"/>
      <c r="B861" s="376"/>
      <c r="C861" s="376"/>
      <c r="D861" s="3"/>
      <c r="E861" s="376"/>
      <c r="F861" s="3"/>
      <c r="G861" s="376"/>
      <c r="H861" s="37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</row>
    <row r="862" spans="1:25" ht="15.75" customHeight="1" x14ac:dyDescent="0.3">
      <c r="A862" s="376"/>
      <c r="B862" s="376"/>
      <c r="C862" s="376"/>
      <c r="D862" s="3"/>
      <c r="E862" s="376"/>
      <c r="F862" s="3"/>
      <c r="G862" s="376"/>
      <c r="H862" s="37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</row>
    <row r="863" spans="1:25" ht="15.75" customHeight="1" x14ac:dyDescent="0.3">
      <c r="A863" s="376"/>
      <c r="B863" s="376"/>
      <c r="C863" s="376"/>
      <c r="D863" s="3"/>
      <c r="E863" s="376"/>
      <c r="F863" s="3"/>
      <c r="G863" s="376"/>
      <c r="H863" s="37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</row>
    <row r="864" spans="1:25" ht="15.75" customHeight="1" x14ac:dyDescent="0.3">
      <c r="A864" s="376"/>
      <c r="B864" s="376"/>
      <c r="C864" s="376"/>
      <c r="D864" s="3"/>
      <c r="E864" s="376"/>
      <c r="F864" s="3"/>
      <c r="G864" s="376"/>
      <c r="H864" s="37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</row>
    <row r="865" spans="1:25" ht="15.75" customHeight="1" x14ac:dyDescent="0.3">
      <c r="A865" s="376"/>
      <c r="B865" s="376"/>
      <c r="C865" s="376"/>
      <c r="D865" s="3"/>
      <c r="E865" s="376"/>
      <c r="F865" s="3"/>
      <c r="G865" s="376"/>
      <c r="H865" s="37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</row>
    <row r="866" spans="1:25" ht="15.75" customHeight="1" x14ac:dyDescent="0.3">
      <c r="A866" s="376"/>
      <c r="B866" s="376"/>
      <c r="C866" s="376"/>
      <c r="D866" s="3"/>
      <c r="E866" s="376"/>
      <c r="F866" s="3"/>
      <c r="G866" s="376"/>
      <c r="H866" s="37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</row>
    <row r="867" spans="1:25" ht="15.75" customHeight="1" x14ac:dyDescent="0.3">
      <c r="A867" s="376"/>
      <c r="B867" s="376"/>
      <c r="C867" s="376"/>
      <c r="D867" s="3"/>
      <c r="E867" s="376"/>
      <c r="F867" s="3"/>
      <c r="G867" s="376"/>
      <c r="H867" s="37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</row>
    <row r="868" spans="1:25" ht="15.75" customHeight="1" x14ac:dyDescent="0.3">
      <c r="A868" s="376"/>
      <c r="B868" s="376"/>
      <c r="C868" s="376"/>
      <c r="D868" s="3"/>
      <c r="E868" s="376"/>
      <c r="F868" s="3"/>
      <c r="G868" s="376"/>
      <c r="H868" s="37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</row>
    <row r="869" spans="1:25" ht="15.75" customHeight="1" x14ac:dyDescent="0.3">
      <c r="A869" s="376"/>
      <c r="B869" s="376"/>
      <c r="C869" s="376"/>
      <c r="D869" s="3"/>
      <c r="E869" s="376"/>
      <c r="F869" s="3"/>
      <c r="G869" s="376"/>
      <c r="H869" s="37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</row>
    <row r="870" spans="1:25" ht="15.75" customHeight="1" x14ac:dyDescent="0.3">
      <c r="A870" s="376"/>
      <c r="B870" s="376"/>
      <c r="C870" s="376"/>
      <c r="D870" s="3"/>
      <c r="E870" s="376"/>
      <c r="F870" s="3"/>
      <c r="G870" s="376"/>
      <c r="H870" s="37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</row>
    <row r="871" spans="1:25" ht="15.75" customHeight="1" x14ac:dyDescent="0.3">
      <c r="A871" s="376"/>
      <c r="B871" s="376"/>
      <c r="C871" s="376"/>
      <c r="D871" s="3"/>
      <c r="E871" s="376"/>
      <c r="F871" s="3"/>
      <c r="G871" s="376"/>
      <c r="H871" s="37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</row>
    <row r="872" spans="1:25" ht="15.75" customHeight="1" x14ac:dyDescent="0.3">
      <c r="A872" s="376"/>
      <c r="B872" s="376"/>
      <c r="C872" s="376"/>
      <c r="D872" s="3"/>
      <c r="E872" s="376"/>
      <c r="F872" s="3"/>
      <c r="G872" s="376"/>
      <c r="H872" s="37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</row>
    <row r="873" spans="1:25" ht="15.75" customHeight="1" x14ac:dyDescent="0.3">
      <c r="A873" s="376"/>
      <c r="B873" s="376"/>
      <c r="C873" s="376"/>
      <c r="D873" s="3"/>
      <c r="E873" s="376"/>
      <c r="F873" s="3"/>
      <c r="G873" s="376"/>
      <c r="H873" s="37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</row>
    <row r="874" spans="1:25" ht="15.75" customHeight="1" x14ac:dyDescent="0.3">
      <c r="A874" s="376"/>
      <c r="B874" s="376"/>
      <c r="C874" s="376"/>
      <c r="D874" s="3"/>
      <c r="E874" s="376"/>
      <c r="F874" s="3"/>
      <c r="G874" s="376"/>
      <c r="H874" s="37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</row>
    <row r="875" spans="1:25" ht="15.75" customHeight="1" x14ac:dyDescent="0.3">
      <c r="A875" s="376"/>
      <c r="B875" s="376"/>
      <c r="C875" s="376"/>
      <c r="D875" s="3"/>
      <c r="E875" s="376"/>
      <c r="F875" s="3"/>
      <c r="G875" s="376"/>
      <c r="H875" s="37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</row>
    <row r="876" spans="1:25" ht="15.75" customHeight="1" x14ac:dyDescent="0.3">
      <c r="A876" s="376"/>
      <c r="B876" s="376"/>
      <c r="C876" s="376"/>
      <c r="D876" s="3"/>
      <c r="E876" s="376"/>
      <c r="F876" s="3"/>
      <c r="G876" s="376"/>
      <c r="H876" s="37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</row>
    <row r="877" spans="1:25" ht="15.75" customHeight="1" x14ac:dyDescent="0.3">
      <c r="A877" s="376"/>
      <c r="B877" s="376"/>
      <c r="C877" s="376"/>
      <c r="D877" s="3"/>
      <c r="E877" s="376"/>
      <c r="F877" s="3"/>
      <c r="G877" s="376"/>
      <c r="H877" s="37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</row>
    <row r="878" spans="1:25" ht="15.75" customHeight="1" x14ac:dyDescent="0.3">
      <c r="A878" s="376"/>
      <c r="B878" s="376"/>
      <c r="C878" s="376"/>
      <c r="D878" s="3"/>
      <c r="E878" s="376"/>
      <c r="F878" s="3"/>
      <c r="G878" s="376"/>
      <c r="H878" s="37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</row>
    <row r="879" spans="1:25" ht="15.75" customHeight="1" x14ac:dyDescent="0.3">
      <c r="A879" s="376"/>
      <c r="B879" s="376"/>
      <c r="C879" s="376"/>
      <c r="D879" s="3"/>
      <c r="E879" s="376"/>
      <c r="F879" s="3"/>
      <c r="G879" s="376"/>
      <c r="H879" s="37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</row>
    <row r="880" spans="1:25" ht="15.75" customHeight="1" x14ac:dyDescent="0.3">
      <c r="A880" s="376"/>
      <c r="B880" s="376"/>
      <c r="C880" s="376"/>
      <c r="D880" s="3"/>
      <c r="E880" s="376"/>
      <c r="F880" s="3"/>
      <c r="G880" s="376"/>
      <c r="H880" s="37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</row>
    <row r="881" spans="1:25" ht="15.75" customHeight="1" x14ac:dyDescent="0.3">
      <c r="A881" s="376"/>
      <c r="B881" s="376"/>
      <c r="C881" s="376"/>
      <c r="D881" s="3"/>
      <c r="E881" s="376"/>
      <c r="F881" s="3"/>
      <c r="G881" s="376"/>
      <c r="H881" s="37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</row>
    <row r="882" spans="1:25" ht="15.75" customHeight="1" x14ac:dyDescent="0.3">
      <c r="A882" s="376"/>
      <c r="B882" s="376"/>
      <c r="C882" s="376"/>
      <c r="D882" s="3"/>
      <c r="E882" s="376"/>
      <c r="F882" s="3"/>
      <c r="G882" s="376"/>
      <c r="H882" s="37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</row>
    <row r="883" spans="1:25" ht="15.75" customHeight="1" x14ac:dyDescent="0.3">
      <c r="A883" s="376"/>
      <c r="B883" s="376"/>
      <c r="C883" s="376"/>
      <c r="D883" s="3"/>
      <c r="E883" s="376"/>
      <c r="F883" s="3"/>
      <c r="G883" s="376"/>
      <c r="H883" s="37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</row>
    <row r="884" spans="1:25" ht="15.75" customHeight="1" x14ac:dyDescent="0.3">
      <c r="A884" s="376"/>
      <c r="B884" s="376"/>
      <c r="C884" s="376"/>
      <c r="D884" s="3"/>
      <c r="E884" s="376"/>
      <c r="F884" s="3"/>
      <c r="G884" s="376"/>
      <c r="H884" s="37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</row>
    <row r="885" spans="1:25" ht="15.75" customHeight="1" x14ac:dyDescent="0.3">
      <c r="A885" s="376"/>
      <c r="B885" s="376"/>
      <c r="C885" s="376"/>
      <c r="D885" s="3"/>
      <c r="E885" s="376"/>
      <c r="F885" s="3"/>
      <c r="G885" s="376"/>
      <c r="H885" s="37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</row>
    <row r="886" spans="1:25" ht="15.75" customHeight="1" x14ac:dyDescent="0.3">
      <c r="A886" s="376"/>
      <c r="B886" s="376"/>
      <c r="C886" s="376"/>
      <c r="D886" s="3"/>
      <c r="E886" s="376"/>
      <c r="F886" s="3"/>
      <c r="G886" s="376"/>
      <c r="H886" s="37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</row>
    <row r="887" spans="1:25" ht="15.75" customHeight="1" x14ac:dyDescent="0.3">
      <c r="A887" s="376"/>
      <c r="B887" s="376"/>
      <c r="C887" s="376"/>
      <c r="D887" s="3"/>
      <c r="E887" s="376"/>
      <c r="F887" s="3"/>
      <c r="G887" s="376"/>
      <c r="H887" s="37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</row>
    <row r="888" spans="1:25" ht="15.75" customHeight="1" x14ac:dyDescent="0.3">
      <c r="A888" s="376"/>
      <c r="B888" s="376"/>
      <c r="C888" s="376"/>
      <c r="D888" s="3"/>
      <c r="E888" s="376"/>
      <c r="F888" s="3"/>
      <c r="G888" s="376"/>
      <c r="H888" s="37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</row>
    <row r="889" spans="1:25" ht="15.75" customHeight="1" x14ac:dyDescent="0.3">
      <c r="A889" s="376"/>
      <c r="B889" s="376"/>
      <c r="C889" s="376"/>
      <c r="D889" s="3"/>
      <c r="E889" s="376"/>
      <c r="F889" s="3"/>
      <c r="G889" s="376"/>
      <c r="H889" s="37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</row>
    <row r="890" spans="1:25" ht="15.75" customHeight="1" x14ac:dyDescent="0.3">
      <c r="A890" s="376"/>
      <c r="B890" s="376"/>
      <c r="C890" s="376"/>
      <c r="D890" s="3"/>
      <c r="E890" s="376"/>
      <c r="F890" s="3"/>
      <c r="G890" s="376"/>
      <c r="H890" s="37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</row>
    <row r="891" spans="1:25" ht="15.75" customHeight="1" x14ac:dyDescent="0.3">
      <c r="A891" s="376"/>
      <c r="B891" s="376"/>
      <c r="C891" s="376"/>
      <c r="D891" s="3"/>
      <c r="E891" s="376"/>
      <c r="F891" s="3"/>
      <c r="G891" s="376"/>
      <c r="H891" s="37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</row>
    <row r="892" spans="1:25" ht="15.75" customHeight="1" x14ac:dyDescent="0.3">
      <c r="A892" s="376"/>
      <c r="B892" s="376"/>
      <c r="C892" s="376"/>
      <c r="D892" s="3"/>
      <c r="E892" s="376"/>
      <c r="F892" s="3"/>
      <c r="G892" s="376"/>
      <c r="H892" s="37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</row>
    <row r="893" spans="1:25" ht="15.75" customHeight="1" x14ac:dyDescent="0.3">
      <c r="A893" s="376"/>
      <c r="B893" s="376"/>
      <c r="C893" s="376"/>
      <c r="D893" s="3"/>
      <c r="E893" s="376"/>
      <c r="F893" s="3"/>
      <c r="G893" s="376"/>
      <c r="H893" s="37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</row>
    <row r="894" spans="1:25" ht="15.75" customHeight="1" x14ac:dyDescent="0.3">
      <c r="A894" s="376"/>
      <c r="B894" s="376"/>
      <c r="C894" s="376"/>
      <c r="D894" s="3"/>
      <c r="E894" s="376"/>
      <c r="F894" s="3"/>
      <c r="G894" s="376"/>
      <c r="H894" s="37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</row>
    <row r="895" spans="1:25" ht="15.75" customHeight="1" x14ac:dyDescent="0.3">
      <c r="A895" s="376"/>
      <c r="B895" s="376"/>
      <c r="C895" s="376"/>
      <c r="D895" s="3"/>
      <c r="E895" s="376"/>
      <c r="F895" s="3"/>
      <c r="G895" s="376"/>
      <c r="H895" s="37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</row>
    <row r="896" spans="1:25" ht="15.75" customHeight="1" x14ac:dyDescent="0.3">
      <c r="A896" s="376"/>
      <c r="B896" s="376"/>
      <c r="C896" s="376"/>
      <c r="D896" s="3"/>
      <c r="E896" s="376"/>
      <c r="F896" s="3"/>
      <c r="G896" s="376"/>
      <c r="H896" s="37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</row>
    <row r="897" spans="1:25" ht="15.75" customHeight="1" x14ac:dyDescent="0.3">
      <c r="A897" s="376"/>
      <c r="B897" s="376"/>
      <c r="C897" s="376"/>
      <c r="D897" s="3"/>
      <c r="E897" s="376"/>
      <c r="F897" s="3"/>
      <c r="G897" s="376"/>
      <c r="H897" s="37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</row>
    <row r="898" spans="1:25" ht="15.75" customHeight="1" x14ac:dyDescent="0.3">
      <c r="A898" s="376"/>
      <c r="B898" s="376"/>
      <c r="C898" s="376"/>
      <c r="D898" s="3"/>
      <c r="E898" s="376"/>
      <c r="F898" s="3"/>
      <c r="G898" s="376"/>
      <c r="H898" s="37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</row>
    <row r="899" spans="1:25" ht="15.75" customHeight="1" x14ac:dyDescent="0.3">
      <c r="A899" s="376"/>
      <c r="B899" s="376"/>
      <c r="C899" s="376"/>
      <c r="D899" s="3"/>
      <c r="E899" s="376"/>
      <c r="F899" s="3"/>
      <c r="G899" s="376"/>
      <c r="H899" s="37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</row>
    <row r="900" spans="1:25" ht="15.75" customHeight="1" x14ac:dyDescent="0.3">
      <c r="A900" s="376"/>
      <c r="B900" s="376"/>
      <c r="C900" s="376"/>
      <c r="D900" s="3"/>
      <c r="E900" s="376"/>
      <c r="F900" s="3"/>
      <c r="G900" s="376"/>
      <c r="H900" s="37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</row>
    <row r="901" spans="1:25" ht="15.75" customHeight="1" x14ac:dyDescent="0.3">
      <c r="A901" s="376"/>
      <c r="B901" s="376"/>
      <c r="C901" s="376"/>
      <c r="D901" s="3"/>
      <c r="E901" s="376"/>
      <c r="F901" s="3"/>
      <c r="G901" s="376"/>
      <c r="H901" s="37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</row>
    <row r="902" spans="1:25" ht="15.75" customHeight="1" x14ac:dyDescent="0.3">
      <c r="A902" s="376"/>
      <c r="B902" s="376"/>
      <c r="C902" s="376"/>
      <c r="D902" s="3"/>
      <c r="E902" s="376"/>
      <c r="F902" s="3"/>
      <c r="G902" s="376"/>
      <c r="H902" s="37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</row>
    <row r="903" spans="1:25" ht="15.75" customHeight="1" x14ac:dyDescent="0.3">
      <c r="A903" s="376"/>
      <c r="B903" s="376"/>
      <c r="C903" s="376"/>
      <c r="D903" s="3"/>
      <c r="E903" s="376"/>
      <c r="F903" s="3"/>
      <c r="G903" s="376"/>
      <c r="H903" s="37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</row>
    <row r="904" spans="1:25" ht="15.75" customHeight="1" x14ac:dyDescent="0.3">
      <c r="A904" s="376"/>
      <c r="B904" s="376"/>
      <c r="C904" s="376"/>
      <c r="D904" s="3"/>
      <c r="E904" s="376"/>
      <c r="F904" s="3"/>
      <c r="G904" s="376"/>
      <c r="H904" s="37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</row>
    <row r="905" spans="1:25" ht="15.75" customHeight="1" x14ac:dyDescent="0.3">
      <c r="A905" s="376"/>
      <c r="B905" s="376"/>
      <c r="C905" s="376"/>
      <c r="D905" s="3"/>
      <c r="E905" s="376"/>
      <c r="F905" s="3"/>
      <c r="G905" s="376"/>
      <c r="H905" s="37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</row>
    <row r="906" spans="1:25" ht="15.75" customHeight="1" x14ac:dyDescent="0.3">
      <c r="A906" s="376"/>
      <c r="B906" s="376"/>
      <c r="C906" s="376"/>
      <c r="D906" s="3"/>
      <c r="E906" s="376"/>
      <c r="F906" s="3"/>
      <c r="G906" s="376"/>
      <c r="H906" s="37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</row>
    <row r="907" spans="1:25" ht="15.75" customHeight="1" x14ac:dyDescent="0.3">
      <c r="A907" s="376"/>
      <c r="B907" s="376"/>
      <c r="C907" s="376"/>
      <c r="D907" s="3"/>
      <c r="E907" s="376"/>
      <c r="F907" s="3"/>
      <c r="G907" s="376"/>
      <c r="H907" s="37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</row>
    <row r="908" spans="1:25" ht="15.75" customHeight="1" x14ac:dyDescent="0.3">
      <c r="A908" s="376"/>
      <c r="B908" s="376"/>
      <c r="C908" s="376"/>
      <c r="D908" s="3"/>
      <c r="E908" s="376"/>
      <c r="F908" s="3"/>
      <c r="G908" s="376"/>
      <c r="H908" s="37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</row>
    <row r="909" spans="1:25" ht="15.75" customHeight="1" x14ac:dyDescent="0.3">
      <c r="A909" s="376"/>
      <c r="B909" s="376"/>
      <c r="C909" s="376"/>
      <c r="D909" s="3"/>
      <c r="E909" s="376"/>
      <c r="F909" s="3"/>
      <c r="G909" s="376"/>
      <c r="H909" s="37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</row>
    <row r="910" spans="1:25" ht="15.75" customHeight="1" x14ac:dyDescent="0.3">
      <c r="A910" s="376"/>
      <c r="B910" s="376"/>
      <c r="C910" s="376"/>
      <c r="D910" s="3"/>
      <c r="E910" s="376"/>
      <c r="F910" s="3"/>
      <c r="G910" s="376"/>
      <c r="H910" s="37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</row>
    <row r="911" spans="1:25" ht="15.75" customHeight="1" x14ac:dyDescent="0.3">
      <c r="A911" s="376"/>
      <c r="B911" s="376"/>
      <c r="C911" s="376"/>
      <c r="D911" s="3"/>
      <c r="E911" s="376"/>
      <c r="F911" s="3"/>
      <c r="G911" s="376"/>
      <c r="H911" s="37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</row>
    <row r="912" spans="1:25" ht="15.75" customHeight="1" x14ac:dyDescent="0.3">
      <c r="A912" s="376"/>
      <c r="B912" s="376"/>
      <c r="C912" s="376"/>
      <c r="D912" s="3"/>
      <c r="E912" s="376"/>
      <c r="F912" s="3"/>
      <c r="G912" s="376"/>
      <c r="H912" s="37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</row>
    <row r="913" spans="1:25" ht="15.75" customHeight="1" x14ac:dyDescent="0.3">
      <c r="A913" s="376"/>
      <c r="B913" s="376"/>
      <c r="C913" s="376"/>
      <c r="D913" s="3"/>
      <c r="E913" s="376"/>
      <c r="F913" s="3"/>
      <c r="G913" s="376"/>
      <c r="H913" s="37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</row>
    <row r="914" spans="1:25" ht="15.75" customHeight="1" x14ac:dyDescent="0.3">
      <c r="A914" s="376"/>
      <c r="B914" s="376"/>
      <c r="C914" s="376"/>
      <c r="D914" s="3"/>
      <c r="E914" s="376"/>
      <c r="F914" s="3"/>
      <c r="G914" s="376"/>
      <c r="H914" s="37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</row>
    <row r="915" spans="1:25" ht="15.75" customHeight="1" x14ac:dyDescent="0.3">
      <c r="A915" s="376"/>
      <c r="B915" s="376"/>
      <c r="C915" s="376"/>
      <c r="D915" s="3"/>
      <c r="E915" s="376"/>
      <c r="F915" s="3"/>
      <c r="G915" s="376"/>
      <c r="H915" s="37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</row>
    <row r="916" spans="1:25" ht="15.75" customHeight="1" x14ac:dyDescent="0.3">
      <c r="A916" s="376"/>
      <c r="B916" s="376"/>
      <c r="C916" s="376"/>
      <c r="D916" s="3"/>
      <c r="E916" s="376"/>
      <c r="F916" s="3"/>
      <c r="G916" s="376"/>
      <c r="H916" s="37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</row>
    <row r="917" spans="1:25" ht="15.75" customHeight="1" x14ac:dyDescent="0.3">
      <c r="A917" s="376"/>
      <c r="B917" s="376"/>
      <c r="C917" s="376"/>
      <c r="D917" s="3"/>
      <c r="E917" s="376"/>
      <c r="F917" s="3"/>
      <c r="G917" s="376"/>
      <c r="H917" s="37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</row>
    <row r="918" spans="1:25" ht="15.75" customHeight="1" x14ac:dyDescent="0.3">
      <c r="A918" s="376"/>
      <c r="B918" s="376"/>
      <c r="C918" s="376"/>
      <c r="D918" s="3"/>
      <c r="E918" s="376"/>
      <c r="F918" s="3"/>
      <c r="G918" s="376"/>
      <c r="H918" s="37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</row>
    <row r="919" spans="1:25" ht="15.75" customHeight="1" x14ac:dyDescent="0.3">
      <c r="A919" s="376"/>
      <c r="B919" s="376"/>
      <c r="C919" s="376"/>
      <c r="D919" s="3"/>
      <c r="E919" s="376"/>
      <c r="F919" s="3"/>
      <c r="G919" s="376"/>
      <c r="H919" s="37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</row>
    <row r="920" spans="1:25" ht="15.75" customHeight="1" x14ac:dyDescent="0.3">
      <c r="A920" s="376"/>
      <c r="B920" s="376"/>
      <c r="C920" s="376"/>
      <c r="D920" s="3"/>
      <c r="E920" s="376"/>
      <c r="F920" s="3"/>
      <c r="G920" s="376"/>
      <c r="H920" s="37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</row>
    <row r="921" spans="1:25" ht="15.75" customHeight="1" x14ac:dyDescent="0.3">
      <c r="A921" s="376"/>
      <c r="B921" s="376"/>
      <c r="C921" s="376"/>
      <c r="D921" s="3"/>
      <c r="E921" s="376"/>
      <c r="F921" s="3"/>
      <c r="G921" s="376"/>
      <c r="H921" s="37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</row>
    <row r="922" spans="1:25" ht="15.75" customHeight="1" x14ac:dyDescent="0.3">
      <c r="A922" s="376"/>
      <c r="B922" s="376"/>
      <c r="C922" s="376"/>
      <c r="D922" s="3"/>
      <c r="E922" s="376"/>
      <c r="F922" s="3"/>
      <c r="G922" s="376"/>
      <c r="H922" s="37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</row>
    <row r="923" spans="1:25" ht="15.75" customHeight="1" x14ac:dyDescent="0.3">
      <c r="A923" s="376"/>
      <c r="B923" s="376"/>
      <c r="C923" s="376"/>
      <c r="D923" s="3"/>
      <c r="E923" s="376"/>
      <c r="F923" s="3"/>
      <c r="G923" s="376"/>
      <c r="H923" s="37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</row>
    <row r="924" spans="1:25" ht="15.75" customHeight="1" x14ac:dyDescent="0.3">
      <c r="A924" s="376"/>
      <c r="B924" s="376"/>
      <c r="C924" s="376"/>
      <c r="D924" s="3"/>
      <c r="E924" s="376"/>
      <c r="F924" s="3"/>
      <c r="G924" s="376"/>
      <c r="H924" s="37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</row>
    <row r="925" spans="1:25" ht="15.75" customHeight="1" x14ac:dyDescent="0.3">
      <c r="A925" s="376"/>
      <c r="B925" s="376"/>
      <c r="C925" s="376"/>
      <c r="D925" s="3"/>
      <c r="E925" s="376"/>
      <c r="F925" s="3"/>
      <c r="G925" s="376"/>
      <c r="H925" s="37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</row>
    <row r="926" spans="1:25" ht="15.75" customHeight="1" x14ac:dyDescent="0.3">
      <c r="A926" s="376"/>
      <c r="B926" s="376"/>
      <c r="C926" s="376"/>
      <c r="D926" s="3"/>
      <c r="E926" s="376"/>
      <c r="F926" s="3"/>
      <c r="G926" s="376"/>
      <c r="H926" s="37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</row>
    <row r="927" spans="1:25" ht="15.75" customHeight="1" x14ac:dyDescent="0.3">
      <c r="A927" s="376"/>
      <c r="B927" s="376"/>
      <c r="C927" s="376"/>
      <c r="D927" s="3"/>
      <c r="E927" s="376"/>
      <c r="F927" s="3"/>
      <c r="G927" s="376"/>
      <c r="H927" s="37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</row>
    <row r="928" spans="1:25" ht="15.75" customHeight="1" x14ac:dyDescent="0.3">
      <c r="A928" s="376"/>
      <c r="B928" s="376"/>
      <c r="C928" s="376"/>
      <c r="D928" s="3"/>
      <c r="E928" s="376"/>
      <c r="F928" s="3"/>
      <c r="G928" s="376"/>
      <c r="H928" s="37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</row>
    <row r="929" spans="1:25" ht="15.75" customHeight="1" x14ac:dyDescent="0.3">
      <c r="A929" s="376"/>
      <c r="B929" s="376"/>
      <c r="C929" s="376"/>
      <c r="D929" s="3"/>
      <c r="E929" s="376"/>
      <c r="F929" s="3"/>
      <c r="G929" s="376"/>
      <c r="H929" s="37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</row>
    <row r="930" spans="1:25" ht="15.75" customHeight="1" x14ac:dyDescent="0.3">
      <c r="A930" s="376"/>
      <c r="B930" s="376"/>
      <c r="C930" s="376"/>
      <c r="D930" s="3"/>
      <c r="E930" s="376"/>
      <c r="F930" s="3"/>
      <c r="G930" s="376"/>
      <c r="H930" s="37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</row>
    <row r="931" spans="1:25" ht="15.75" customHeight="1" x14ac:dyDescent="0.3">
      <c r="A931" s="376"/>
      <c r="B931" s="376"/>
      <c r="C931" s="376"/>
      <c r="D931" s="3"/>
      <c r="E931" s="376"/>
      <c r="F931" s="3"/>
      <c r="G931" s="376"/>
      <c r="H931" s="37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</row>
    <row r="932" spans="1:25" ht="15.75" customHeight="1" x14ac:dyDescent="0.3">
      <c r="A932" s="376"/>
      <c r="B932" s="376"/>
      <c r="C932" s="376"/>
      <c r="D932" s="3"/>
      <c r="E932" s="376"/>
      <c r="F932" s="3"/>
      <c r="G932" s="376"/>
      <c r="H932" s="37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</row>
    <row r="933" spans="1:25" ht="15.75" customHeight="1" x14ac:dyDescent="0.3">
      <c r="A933" s="376"/>
      <c r="B933" s="376"/>
      <c r="C933" s="376"/>
      <c r="D933" s="3"/>
      <c r="E933" s="376"/>
      <c r="F933" s="3"/>
      <c r="G933" s="376"/>
      <c r="H933" s="37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</row>
    <row r="934" spans="1:25" ht="15.75" customHeight="1" x14ac:dyDescent="0.3">
      <c r="A934" s="376"/>
      <c r="B934" s="376"/>
      <c r="C934" s="376"/>
      <c r="D934" s="3"/>
      <c r="E934" s="376"/>
      <c r="F934" s="3"/>
      <c r="G934" s="376"/>
      <c r="H934" s="37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</row>
    <row r="935" spans="1:25" ht="15.75" customHeight="1" x14ac:dyDescent="0.3">
      <c r="A935" s="376"/>
      <c r="B935" s="376"/>
      <c r="C935" s="376"/>
      <c r="D935" s="3"/>
      <c r="E935" s="376"/>
      <c r="F935" s="3"/>
      <c r="G935" s="376"/>
      <c r="H935" s="37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</row>
    <row r="936" spans="1:25" ht="15.75" customHeight="1" x14ac:dyDescent="0.3">
      <c r="A936" s="376"/>
      <c r="B936" s="376"/>
      <c r="C936" s="376"/>
      <c r="D936" s="3"/>
      <c r="E936" s="376"/>
      <c r="F936" s="3"/>
      <c r="G936" s="376"/>
      <c r="H936" s="37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</row>
    <row r="937" spans="1:25" ht="15.75" customHeight="1" x14ac:dyDescent="0.3">
      <c r="A937" s="376"/>
      <c r="B937" s="376"/>
      <c r="C937" s="376"/>
      <c r="D937" s="3"/>
      <c r="E937" s="376"/>
      <c r="F937" s="3"/>
      <c r="G937" s="376"/>
      <c r="H937" s="37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</row>
    <row r="938" spans="1:25" ht="15.75" customHeight="1" x14ac:dyDescent="0.3">
      <c r="A938" s="376"/>
      <c r="B938" s="376"/>
      <c r="C938" s="376"/>
      <c r="D938" s="3"/>
      <c r="E938" s="376"/>
      <c r="F938" s="3"/>
      <c r="G938" s="376"/>
      <c r="H938" s="37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</row>
    <row r="939" spans="1:25" ht="15.75" customHeight="1" x14ac:dyDescent="0.3">
      <c r="A939" s="376"/>
      <c r="B939" s="376"/>
      <c r="C939" s="376"/>
      <c r="D939" s="3"/>
      <c r="E939" s="376"/>
      <c r="F939" s="3"/>
      <c r="G939" s="376"/>
      <c r="H939" s="37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</row>
    <row r="940" spans="1:25" ht="15.75" customHeight="1" x14ac:dyDescent="0.3">
      <c r="A940" s="376"/>
      <c r="B940" s="376"/>
      <c r="C940" s="376"/>
      <c r="D940" s="3"/>
      <c r="E940" s="376"/>
      <c r="F940" s="3"/>
      <c r="G940" s="376"/>
      <c r="H940" s="37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</row>
    <row r="941" spans="1:25" ht="15.75" customHeight="1" x14ac:dyDescent="0.3">
      <c r="A941" s="376"/>
      <c r="B941" s="376"/>
      <c r="C941" s="376"/>
      <c r="D941" s="3"/>
      <c r="E941" s="376"/>
      <c r="F941" s="3"/>
      <c r="G941" s="376"/>
      <c r="H941" s="37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</row>
    <row r="942" spans="1:25" ht="15.75" customHeight="1" x14ac:dyDescent="0.3">
      <c r="A942" s="376"/>
      <c r="B942" s="376"/>
      <c r="C942" s="376"/>
      <c r="D942" s="3"/>
      <c r="E942" s="376"/>
      <c r="F942" s="3"/>
      <c r="G942" s="376"/>
      <c r="H942" s="37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</row>
    <row r="943" spans="1:25" ht="15.75" customHeight="1" x14ac:dyDescent="0.3">
      <c r="A943" s="376"/>
      <c r="B943" s="376"/>
      <c r="C943" s="376"/>
      <c r="D943" s="3"/>
      <c r="E943" s="376"/>
      <c r="F943" s="3"/>
      <c r="G943" s="376"/>
      <c r="H943" s="37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</row>
    <row r="944" spans="1:25" ht="15.75" customHeight="1" x14ac:dyDescent="0.3">
      <c r="A944" s="376"/>
      <c r="B944" s="376"/>
      <c r="C944" s="376"/>
      <c r="D944" s="3"/>
      <c r="E944" s="376"/>
      <c r="F944" s="3"/>
      <c r="G944" s="376"/>
      <c r="H944" s="37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</row>
    <row r="945" spans="1:25" ht="15.75" customHeight="1" x14ac:dyDescent="0.3">
      <c r="A945" s="376"/>
      <c r="B945" s="376"/>
      <c r="C945" s="376"/>
      <c r="D945" s="3"/>
      <c r="E945" s="376"/>
      <c r="F945" s="3"/>
      <c r="G945" s="376"/>
      <c r="H945" s="37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</row>
    <row r="946" spans="1:25" ht="15.75" customHeight="1" x14ac:dyDescent="0.3">
      <c r="A946" s="376"/>
      <c r="B946" s="376"/>
      <c r="C946" s="376"/>
      <c r="D946" s="3"/>
      <c r="E946" s="376"/>
      <c r="F946" s="3"/>
      <c r="G946" s="376"/>
      <c r="H946" s="37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</row>
    <row r="947" spans="1:25" ht="15.75" customHeight="1" x14ac:dyDescent="0.3">
      <c r="A947" s="376"/>
      <c r="B947" s="376"/>
      <c r="C947" s="376"/>
      <c r="D947" s="3"/>
      <c r="E947" s="376"/>
      <c r="F947" s="3"/>
      <c r="G947" s="376"/>
      <c r="H947" s="37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</row>
    <row r="948" spans="1:25" ht="15.75" customHeight="1" x14ac:dyDescent="0.3">
      <c r="A948" s="376"/>
      <c r="B948" s="376"/>
      <c r="C948" s="376"/>
      <c r="D948" s="3"/>
      <c r="E948" s="376"/>
      <c r="F948" s="3"/>
      <c r="G948" s="376"/>
      <c r="H948" s="37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</row>
    <row r="949" spans="1:25" ht="15.75" customHeight="1" x14ac:dyDescent="0.3">
      <c r="A949" s="376"/>
      <c r="B949" s="376"/>
      <c r="C949" s="376"/>
      <c r="D949" s="3"/>
      <c r="E949" s="376"/>
      <c r="F949" s="3"/>
      <c r="G949" s="376"/>
      <c r="H949" s="37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</row>
    <row r="950" spans="1:25" ht="15.75" customHeight="1" x14ac:dyDescent="0.3">
      <c r="A950" s="376"/>
      <c r="B950" s="376"/>
      <c r="C950" s="376"/>
      <c r="D950" s="3"/>
      <c r="E950" s="376"/>
      <c r="F950" s="3"/>
      <c r="G950" s="376"/>
      <c r="H950" s="37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</row>
    <row r="951" spans="1:25" ht="15.75" customHeight="1" x14ac:dyDescent="0.3">
      <c r="A951" s="376"/>
      <c r="B951" s="376"/>
      <c r="C951" s="376"/>
      <c r="D951" s="3"/>
      <c r="E951" s="376"/>
      <c r="F951" s="3"/>
      <c r="G951" s="376"/>
      <c r="H951" s="37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</row>
    <row r="952" spans="1:25" ht="15.75" customHeight="1" x14ac:dyDescent="0.3">
      <c r="A952" s="376"/>
      <c r="B952" s="376"/>
      <c r="C952" s="376"/>
      <c r="D952" s="3"/>
      <c r="E952" s="376"/>
      <c r="F952" s="3"/>
      <c r="G952" s="376"/>
      <c r="H952" s="37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</row>
    <row r="953" spans="1:25" ht="15.75" customHeight="1" x14ac:dyDescent="0.3">
      <c r="A953" s="376"/>
      <c r="B953" s="376"/>
      <c r="C953" s="376"/>
      <c r="D953" s="3"/>
      <c r="E953" s="376"/>
      <c r="F953" s="3"/>
      <c r="G953" s="376"/>
      <c r="H953" s="37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</row>
    <row r="954" spans="1:25" ht="15.75" customHeight="1" x14ac:dyDescent="0.3">
      <c r="A954" s="376"/>
      <c r="B954" s="376"/>
      <c r="C954" s="376"/>
      <c r="D954" s="3"/>
      <c r="E954" s="376"/>
      <c r="F954" s="3"/>
      <c r="G954" s="376"/>
      <c r="H954" s="37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</row>
    <row r="955" spans="1:25" ht="15.75" customHeight="1" x14ac:dyDescent="0.3">
      <c r="A955" s="376"/>
      <c r="B955" s="376"/>
      <c r="C955" s="376"/>
      <c r="D955" s="3"/>
      <c r="E955" s="376"/>
      <c r="F955" s="3"/>
      <c r="G955" s="376"/>
      <c r="H955" s="37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</row>
    <row r="956" spans="1:25" ht="15.75" customHeight="1" x14ac:dyDescent="0.3">
      <c r="A956" s="376"/>
      <c r="B956" s="376"/>
      <c r="C956" s="376"/>
      <c r="D956" s="3"/>
      <c r="E956" s="376"/>
      <c r="F956" s="3"/>
      <c r="G956" s="376"/>
      <c r="H956" s="37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</row>
    <row r="957" spans="1:25" ht="15.75" customHeight="1" x14ac:dyDescent="0.3">
      <c r="A957" s="376"/>
      <c r="B957" s="376"/>
      <c r="C957" s="376"/>
      <c r="D957" s="3"/>
      <c r="E957" s="376"/>
      <c r="F957" s="3"/>
      <c r="G957" s="376"/>
      <c r="H957" s="37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</row>
    <row r="958" spans="1:25" ht="15.75" customHeight="1" x14ac:dyDescent="0.3">
      <c r="A958" s="376"/>
      <c r="B958" s="376"/>
      <c r="C958" s="376"/>
      <c r="D958" s="3"/>
      <c r="E958" s="376"/>
      <c r="F958" s="3"/>
      <c r="G958" s="376"/>
      <c r="H958" s="37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</row>
    <row r="959" spans="1:25" ht="15.75" customHeight="1" x14ac:dyDescent="0.3">
      <c r="A959" s="376"/>
      <c r="B959" s="376"/>
      <c r="C959" s="376"/>
      <c r="D959" s="3"/>
      <c r="E959" s="376"/>
      <c r="F959" s="3"/>
      <c r="G959" s="376"/>
      <c r="H959" s="37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</row>
    <row r="960" spans="1:25" ht="15.75" customHeight="1" x14ac:dyDescent="0.3">
      <c r="A960" s="376"/>
      <c r="B960" s="376"/>
      <c r="C960" s="376"/>
      <c r="D960" s="3"/>
      <c r="E960" s="376"/>
      <c r="F960" s="3"/>
      <c r="G960" s="376"/>
      <c r="H960" s="37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</row>
    <row r="961" spans="1:25" ht="15.75" customHeight="1" x14ac:dyDescent="0.3">
      <c r="A961" s="376"/>
      <c r="B961" s="376"/>
      <c r="C961" s="376"/>
      <c r="D961" s="3"/>
      <c r="E961" s="376"/>
      <c r="F961" s="3"/>
      <c r="G961" s="376"/>
      <c r="H961" s="37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</row>
    <row r="962" spans="1:25" ht="15.75" customHeight="1" x14ac:dyDescent="0.3">
      <c r="A962" s="376"/>
      <c r="B962" s="376"/>
      <c r="C962" s="376"/>
      <c r="D962" s="3"/>
      <c r="E962" s="376"/>
      <c r="F962" s="3"/>
      <c r="G962" s="376"/>
      <c r="H962" s="37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</row>
    <row r="963" spans="1:25" ht="15.75" customHeight="1" x14ac:dyDescent="0.3">
      <c r="A963" s="376"/>
      <c r="B963" s="376"/>
      <c r="C963" s="376"/>
      <c r="D963" s="3"/>
      <c r="E963" s="376"/>
      <c r="F963" s="3"/>
      <c r="G963" s="376"/>
      <c r="H963" s="37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</row>
    <row r="964" spans="1:25" ht="15.75" customHeight="1" x14ac:dyDescent="0.3">
      <c r="A964" s="376"/>
      <c r="B964" s="376"/>
      <c r="C964" s="376"/>
      <c r="D964" s="3"/>
      <c r="E964" s="376"/>
      <c r="F964" s="3"/>
      <c r="G964" s="376"/>
      <c r="H964" s="37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</row>
    <row r="965" spans="1:25" ht="15.75" customHeight="1" x14ac:dyDescent="0.3">
      <c r="A965" s="376"/>
      <c r="B965" s="376"/>
      <c r="C965" s="376"/>
      <c r="D965" s="3"/>
      <c r="E965" s="376"/>
      <c r="F965" s="3"/>
      <c r="G965" s="376"/>
      <c r="H965" s="37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</row>
    <row r="966" spans="1:25" ht="15.75" customHeight="1" x14ac:dyDescent="0.3">
      <c r="A966" s="376"/>
      <c r="B966" s="376"/>
      <c r="C966" s="376"/>
      <c r="D966" s="3"/>
      <c r="E966" s="376"/>
      <c r="F966" s="3"/>
      <c r="G966" s="376"/>
      <c r="H966" s="37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</row>
    <row r="967" spans="1:25" ht="15.75" customHeight="1" x14ac:dyDescent="0.3">
      <c r="A967" s="376"/>
      <c r="B967" s="376"/>
      <c r="C967" s="376"/>
      <c r="D967" s="3"/>
      <c r="E967" s="376"/>
      <c r="F967" s="3"/>
      <c r="G967" s="376"/>
      <c r="H967" s="37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</row>
    <row r="968" spans="1:25" ht="15.75" customHeight="1" x14ac:dyDescent="0.3">
      <c r="A968" s="376"/>
      <c r="B968" s="376"/>
      <c r="C968" s="376"/>
      <c r="D968" s="3"/>
      <c r="E968" s="376"/>
      <c r="F968" s="3"/>
      <c r="G968" s="376"/>
      <c r="H968" s="37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</row>
    <row r="969" spans="1:25" ht="15.75" customHeight="1" x14ac:dyDescent="0.3">
      <c r="A969" s="376"/>
      <c r="B969" s="376"/>
      <c r="C969" s="376"/>
      <c r="D969" s="3"/>
      <c r="E969" s="376"/>
      <c r="F969" s="3"/>
      <c r="G969" s="376"/>
      <c r="H969" s="37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</row>
    <row r="970" spans="1:25" ht="15.75" customHeight="1" x14ac:dyDescent="0.3">
      <c r="A970" s="376"/>
      <c r="B970" s="376"/>
      <c r="C970" s="376"/>
      <c r="D970" s="3"/>
      <c r="E970" s="376"/>
      <c r="F970" s="3"/>
      <c r="G970" s="376"/>
      <c r="H970" s="37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</row>
    <row r="971" spans="1:25" ht="15.75" customHeight="1" x14ac:dyDescent="0.3">
      <c r="A971" s="376"/>
      <c r="B971" s="376"/>
      <c r="C971" s="376"/>
      <c r="D971" s="3"/>
      <c r="E971" s="376"/>
      <c r="F971" s="3"/>
      <c r="G971" s="376"/>
      <c r="H971" s="37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</row>
    <row r="972" spans="1:25" ht="15.75" customHeight="1" x14ac:dyDescent="0.3">
      <c r="A972" s="376"/>
      <c r="B972" s="376"/>
      <c r="C972" s="376"/>
      <c r="D972" s="3"/>
      <c r="E972" s="376"/>
      <c r="F972" s="3"/>
      <c r="G972" s="376"/>
      <c r="H972" s="37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</row>
    <row r="973" spans="1:25" ht="15.75" customHeight="1" x14ac:dyDescent="0.3">
      <c r="A973" s="376"/>
      <c r="B973" s="376"/>
      <c r="C973" s="376"/>
      <c r="D973" s="3"/>
      <c r="E973" s="376"/>
      <c r="F973" s="3"/>
      <c r="G973" s="376"/>
      <c r="H973" s="37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</row>
    <row r="974" spans="1:25" ht="15.75" customHeight="1" x14ac:dyDescent="0.3">
      <c r="A974" s="376"/>
      <c r="B974" s="376"/>
      <c r="C974" s="376"/>
      <c r="D974" s="3"/>
      <c r="E974" s="376"/>
      <c r="F974" s="3"/>
      <c r="G974" s="376"/>
      <c r="H974" s="37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</row>
    <row r="975" spans="1:25" ht="15.75" customHeight="1" x14ac:dyDescent="0.3">
      <c r="A975" s="376"/>
      <c r="B975" s="376"/>
      <c r="C975" s="376"/>
      <c r="D975" s="3"/>
      <c r="E975" s="376"/>
      <c r="F975" s="3"/>
      <c r="G975" s="376"/>
      <c r="H975" s="37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</row>
    <row r="976" spans="1:25" ht="15.75" customHeight="1" x14ac:dyDescent="0.3">
      <c r="A976" s="376"/>
      <c r="B976" s="376"/>
      <c r="C976" s="376"/>
      <c r="D976" s="3"/>
      <c r="E976" s="376"/>
      <c r="F976" s="3"/>
      <c r="G976" s="376"/>
      <c r="H976" s="37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</row>
    <row r="977" spans="1:25" ht="15.75" customHeight="1" x14ac:dyDescent="0.3">
      <c r="A977" s="376"/>
      <c r="B977" s="376"/>
      <c r="C977" s="376"/>
      <c r="D977" s="3"/>
      <c r="E977" s="376"/>
      <c r="F977" s="3"/>
      <c r="G977" s="376"/>
      <c r="H977" s="37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</row>
    <row r="978" spans="1:25" ht="15.75" customHeight="1" x14ac:dyDescent="0.3">
      <c r="A978" s="376"/>
      <c r="B978" s="376"/>
      <c r="C978" s="376"/>
      <c r="D978" s="3"/>
      <c r="E978" s="376"/>
      <c r="F978" s="3"/>
      <c r="G978" s="376"/>
      <c r="H978" s="37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</row>
    <row r="979" spans="1:25" ht="15.75" customHeight="1" x14ac:dyDescent="0.3">
      <c r="A979" s="376"/>
      <c r="B979" s="376"/>
      <c r="C979" s="376"/>
      <c r="D979" s="3"/>
      <c r="E979" s="376"/>
      <c r="F979" s="3"/>
      <c r="G979" s="376"/>
      <c r="H979" s="37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</row>
    <row r="980" spans="1:25" ht="15.75" customHeight="1" x14ac:dyDescent="0.3">
      <c r="A980" s="376"/>
      <c r="B980" s="376"/>
      <c r="C980" s="376"/>
      <c r="D980" s="3"/>
      <c r="E980" s="376"/>
      <c r="F980" s="3"/>
      <c r="G980" s="376"/>
      <c r="H980" s="37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</row>
    <row r="981" spans="1:25" ht="15.75" customHeight="1" x14ac:dyDescent="0.3">
      <c r="A981" s="376"/>
      <c r="B981" s="376"/>
      <c r="C981" s="376"/>
      <c r="D981" s="3"/>
      <c r="E981" s="376"/>
      <c r="F981" s="3"/>
      <c r="G981" s="376"/>
      <c r="H981" s="37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</row>
    <row r="982" spans="1:25" ht="15.75" customHeight="1" x14ac:dyDescent="0.3">
      <c r="A982" s="376"/>
      <c r="B982" s="376"/>
      <c r="C982" s="376"/>
      <c r="D982" s="3"/>
      <c r="E982" s="376"/>
      <c r="F982" s="3"/>
      <c r="G982" s="376"/>
      <c r="H982" s="37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</row>
    <row r="983" spans="1:25" ht="15.75" customHeight="1" x14ac:dyDescent="0.3">
      <c r="A983" s="376"/>
      <c r="B983" s="376"/>
      <c r="C983" s="376"/>
      <c r="D983" s="3"/>
      <c r="E983" s="376"/>
      <c r="F983" s="3"/>
      <c r="G983" s="376"/>
      <c r="H983" s="37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</row>
    <row r="984" spans="1:25" ht="15.75" customHeight="1" x14ac:dyDescent="0.3">
      <c r="A984" s="376"/>
      <c r="B984" s="376"/>
      <c r="C984" s="376"/>
      <c r="D984" s="3"/>
      <c r="E984" s="376"/>
      <c r="F984" s="3"/>
      <c r="G984" s="376"/>
      <c r="H984" s="37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</row>
    <row r="985" spans="1:25" ht="15.75" customHeight="1" x14ac:dyDescent="0.3">
      <c r="A985" s="376"/>
      <c r="B985" s="376"/>
      <c r="C985" s="376"/>
      <c r="D985" s="3"/>
      <c r="E985" s="376"/>
      <c r="F985" s="3"/>
      <c r="G985" s="376"/>
      <c r="H985" s="37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</row>
    <row r="986" spans="1:25" ht="15.75" customHeight="1" x14ac:dyDescent="0.3">
      <c r="A986" s="376"/>
      <c r="B986" s="376"/>
      <c r="C986" s="376"/>
      <c r="D986" s="3"/>
      <c r="E986" s="376"/>
      <c r="F986" s="3"/>
      <c r="G986" s="376"/>
      <c r="H986" s="37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</row>
    <row r="987" spans="1:25" ht="15.75" customHeight="1" x14ac:dyDescent="0.3">
      <c r="A987" s="376"/>
      <c r="B987" s="376"/>
      <c r="C987" s="376"/>
      <c r="D987" s="3"/>
      <c r="E987" s="376"/>
      <c r="F987" s="3"/>
      <c r="G987" s="376"/>
      <c r="H987" s="37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</row>
    <row r="988" spans="1:25" ht="15.75" customHeight="1" x14ac:dyDescent="0.3">
      <c r="A988" s="376"/>
      <c r="B988" s="376"/>
      <c r="C988" s="376"/>
      <c r="D988" s="3"/>
      <c r="E988" s="376"/>
      <c r="F988" s="3"/>
      <c r="G988" s="376"/>
      <c r="H988" s="37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</row>
    <row r="989" spans="1:25" ht="15.75" customHeight="1" x14ac:dyDescent="0.3">
      <c r="A989" s="376"/>
      <c r="B989" s="376"/>
      <c r="C989" s="376"/>
      <c r="D989" s="3"/>
      <c r="E989" s="376"/>
      <c r="F989" s="3"/>
      <c r="G989" s="376"/>
      <c r="H989" s="37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</row>
    <row r="990" spans="1:25" ht="15.75" customHeight="1" x14ac:dyDescent="0.3">
      <c r="A990" s="376"/>
      <c r="B990" s="376"/>
      <c r="C990" s="376"/>
      <c r="D990" s="3"/>
      <c r="E990" s="376"/>
      <c r="F990" s="3"/>
      <c r="G990" s="376"/>
      <c r="H990" s="37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</row>
    <row r="991" spans="1:25" ht="15.75" customHeight="1" x14ac:dyDescent="0.3">
      <c r="A991" s="376"/>
      <c r="B991" s="376"/>
      <c r="C991" s="376"/>
      <c r="D991" s="3"/>
      <c r="E991" s="376"/>
      <c r="F991" s="3"/>
      <c r="G991" s="376"/>
      <c r="H991" s="37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</row>
    <row r="992" spans="1:25" ht="15.75" customHeight="1" x14ac:dyDescent="0.3">
      <c r="A992" s="376"/>
      <c r="B992" s="376"/>
      <c r="C992" s="376"/>
      <c r="D992" s="3"/>
      <c r="E992" s="376"/>
      <c r="F992" s="3"/>
      <c r="G992" s="376"/>
      <c r="H992" s="37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</row>
    <row r="993" spans="1:25" ht="15.75" customHeight="1" x14ac:dyDescent="0.3">
      <c r="A993" s="376"/>
      <c r="B993" s="376"/>
      <c r="C993" s="376"/>
      <c r="D993" s="3"/>
      <c r="E993" s="376"/>
      <c r="F993" s="3"/>
      <c r="G993" s="376"/>
      <c r="H993" s="37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</row>
    <row r="994" spans="1:25" ht="15.75" customHeight="1" x14ac:dyDescent="0.3">
      <c r="A994" s="376"/>
      <c r="B994" s="376"/>
      <c r="C994" s="376"/>
      <c r="D994" s="3"/>
      <c r="E994" s="376"/>
      <c r="F994" s="3"/>
      <c r="G994" s="376"/>
      <c r="H994" s="37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</row>
    <row r="995" spans="1:25" ht="15.75" customHeight="1" x14ac:dyDescent="0.3">
      <c r="A995" s="376"/>
      <c r="B995" s="376"/>
      <c r="C995" s="376"/>
      <c r="D995" s="3"/>
      <c r="E995" s="376"/>
      <c r="F995" s="3"/>
      <c r="G995" s="376"/>
      <c r="H995" s="37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</row>
    <row r="996" spans="1:25" ht="15.75" customHeight="1" x14ac:dyDescent="0.3">
      <c r="A996" s="376"/>
      <c r="B996" s="376"/>
      <c r="C996" s="376"/>
      <c r="D996" s="3"/>
      <c r="E996" s="376"/>
      <c r="F996" s="3"/>
      <c r="G996" s="376"/>
      <c r="H996" s="37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</row>
    <row r="997" spans="1:25" ht="15.75" customHeight="1" x14ac:dyDescent="0.3">
      <c r="A997" s="376"/>
      <c r="B997" s="376"/>
      <c r="C997" s="376"/>
      <c r="D997" s="3"/>
      <c r="E997" s="376"/>
      <c r="F997" s="3"/>
      <c r="G997" s="376"/>
      <c r="H997" s="37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</row>
    <row r="998" spans="1:25" ht="15.75" customHeight="1" x14ac:dyDescent="0.3">
      <c r="A998" s="376"/>
      <c r="B998" s="376"/>
      <c r="C998" s="376"/>
      <c r="D998" s="3"/>
      <c r="E998" s="376"/>
      <c r="F998" s="3"/>
      <c r="G998" s="376"/>
      <c r="H998" s="37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</row>
  </sheetData>
  <autoFilter ref="A10:Z37"/>
  <mergeCells count="13">
    <mergeCell ref="H1:J1"/>
    <mergeCell ref="H39:J44"/>
    <mergeCell ref="H2:J2"/>
    <mergeCell ref="B5:J5"/>
    <mergeCell ref="B6:J6"/>
    <mergeCell ref="B7:J7"/>
    <mergeCell ref="B9:D9"/>
    <mergeCell ref="E9:J9"/>
    <mergeCell ref="B37:C37"/>
    <mergeCell ref="H11:H14"/>
    <mergeCell ref="J11:J14"/>
    <mergeCell ref="G11:G12"/>
    <mergeCell ref="G13:G14"/>
  </mergeCells>
  <pageMargins left="0.7" right="0.7" top="0.75" bottom="0.75" header="0" footer="0"/>
  <pageSetup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</dc:creator>
  <cp:lastModifiedBy>Olexandr</cp:lastModifiedBy>
  <cp:lastPrinted>2020-10-29T10:23:52Z</cp:lastPrinted>
  <dcterms:created xsi:type="dcterms:W3CDTF">2020-10-23T08:43:19Z</dcterms:created>
  <dcterms:modified xsi:type="dcterms:W3CDTF">2020-10-29T13:51:47Z</dcterms:modified>
</cp:coreProperties>
</file>